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Biomasse énergie/"/>
    </mc:Choice>
  </mc:AlternateContent>
  <xr:revisionPtr revIDLastSave="78" documentId="13_ncr:1_{1F4696D1-DF21-48A1-A815-8060F64D9AF3}" xr6:coauthVersionLast="47" xr6:coauthVersionMax="47" xr10:uidLastSave="{7B0A1943-00A1-4E22-9541-C05068EE0963}"/>
  <bookViews>
    <workbookView xWindow="20370" yWindow="-120" windowWidth="29040" windowHeight="15720" firstSheet="12" activeTab="11" xr2:uid="{00000000-000D-0000-FFFF-FFFF00000000}"/>
  </bookViews>
  <sheets>
    <sheet name="accueil" sheetId="14" r:id="rId1"/>
    <sheet name="Tableau 1 descript prod RC" sheetId="10" r:id="rId2"/>
    <sheet name="Tableau 2 besoins" sheetId="8" r:id="rId3"/>
    <sheet name="Données efficacité énergétique" sheetId="18" r:id="rId4"/>
    <sheet name="Tableau 3 Evolution besoins RC " sheetId="12" r:id="rId5"/>
    <sheet name="Tableau 4 Décomposition métrés" sheetId="4" r:id="rId6"/>
    <sheet name="Tableau 5 couts exploit" sheetId="3" r:id="rId7"/>
    <sheet name="Tableau 6 Impact subvention" sheetId="9" state="hidden" r:id="rId8"/>
    <sheet name="Tab.6 Impact sur prix vente" sheetId="23" r:id="rId9"/>
    <sheet name="Tableau 7.1 CEP global" sheetId="7" state="hidden" r:id="rId10"/>
    <sheet name="7.1 CEP_Réseau global" sheetId="24" r:id="rId11"/>
    <sheet name="Tableau 7.2 Déficit création" sheetId="19" r:id="rId12"/>
    <sheet name="Tableau 7.3 Déficit extension" sheetId="20" r:id="rId13"/>
    <sheet name="Tableau 8 Historique invest " sheetId="17" r:id="rId14"/>
    <sheet name="Zones climatiques" sheetId="22" r:id="rId15"/>
    <sheet name="synthèse" sheetId="15" state="hidden" r:id="rId16"/>
    <sheet name="Feuil1" sheetId="16" state="hidden" r:id="rId17"/>
    <sheet name="Mix énergétique" sheetId="5" state="hidden" r:id="rId18"/>
    <sheet name="Tableau synthèse RC" sheetId="6" state="hidden" r:id="rId19"/>
    <sheet name="Tableau synthèse biomasse" sheetId="2" state="hidden" r:id="rId20"/>
  </sheets>
  <externalReferences>
    <externalReference r:id="rId21"/>
    <externalReference r:id="rId22"/>
  </externalReferences>
  <definedNames>
    <definedName name="appoint" localSheetId="13">#REF!</definedName>
    <definedName name="appoint" localSheetId="14">#REF!</definedName>
    <definedName name="appoint">#REF!</definedName>
    <definedName name="Besoins_utiles_projet">'[1]caractéristiques projet'!$D$12</definedName>
    <definedName name="combustible" localSheetId="10">#REF!</definedName>
    <definedName name="combustible" localSheetId="8">#REF!</definedName>
    <definedName name="combustible" localSheetId="13">#REF!</definedName>
    <definedName name="combustible" localSheetId="14">#REF!</definedName>
    <definedName name="combustible">#REF!</definedName>
    <definedName name="Création_chauff_app" localSheetId="10">'[1]caractéristiques projet'!#REF!</definedName>
    <definedName name="Création_chauff_app" localSheetId="8">'[1]caractéristiques projet'!#REF!</definedName>
    <definedName name="Création_chauff_app" localSheetId="13">'[1]caractéristiques projet'!#REF!</definedName>
    <definedName name="Création_chauff_app" localSheetId="14">'[1]caractéristiques projet'!#REF!</definedName>
    <definedName name="Création_chauff_app">'[1]caractéristiques projet'!#REF!</definedName>
    <definedName name="essai" localSheetId="10">#REF!</definedName>
    <definedName name="essai" localSheetId="8">#REF!</definedName>
    <definedName name="essai" localSheetId="13">#REF!</definedName>
    <definedName name="essai" localSheetId="14">#REF!</definedName>
    <definedName name="essai">#REF!</definedName>
    <definedName name="filtration" localSheetId="13">#REF!</definedName>
    <definedName name="filtration">#REF!</definedName>
    <definedName name="Grande" localSheetId="13">#REF!</definedName>
    <definedName name="Grande">#REF!</definedName>
    <definedName name="nb_nvle_ss">'[1]caractéristiques projet'!$D$34</definedName>
    <definedName name="ouinon" localSheetId="10">#REF!</definedName>
    <definedName name="ouinon" localSheetId="8">#REF!</definedName>
    <definedName name="ouinon" localSheetId="13">#REF!</definedName>
    <definedName name="ouinon" localSheetId="14">#REF!</definedName>
    <definedName name="ouinon">#REF!</definedName>
    <definedName name="parametres" localSheetId="13">#REF!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10">'[1]caractéristiques projet'!#REF!</definedName>
    <definedName name="Puiss_app_exist" localSheetId="8">'[1]caractéristiques projet'!#REF!</definedName>
    <definedName name="Puiss_app_exist" localSheetId="13">'[1]caractéristiques projet'!#REF!</definedName>
    <definedName name="Puiss_app_exist" localSheetId="14">'[1]caractéristiques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10">#REF!</definedName>
    <definedName name="reseau" localSheetId="8">#REF!</definedName>
    <definedName name="reseau" localSheetId="13">#REF!</definedName>
    <definedName name="reseau" localSheetId="14">#REF!</definedName>
    <definedName name="reseau">#REF!</definedName>
    <definedName name="Statut_investisseur">'[1]caractéristiques projet'!$D$10</definedName>
    <definedName name="type_de_projet" localSheetId="10">#REF!</definedName>
    <definedName name="type_de_projet" localSheetId="8">#REF!</definedName>
    <definedName name="type_de_projet" localSheetId="13">#REF!</definedName>
    <definedName name="type_de_projet" localSheetId="14">#REF!</definedName>
    <definedName name="type_de_projet">#REF!</definedName>
    <definedName name="type_investisseur" localSheetId="13">#REF!</definedName>
    <definedName name="type_investisseur">#REF!</definedName>
    <definedName name="Type_projet">'[1]caractéristiques projet'!$D$9</definedName>
    <definedName name="Ventes_clients" localSheetId="10">'[1]caractéristiques projet'!#REF!</definedName>
    <definedName name="Ventes_clients" localSheetId="8">'[1]caractéristiques projet'!#REF!</definedName>
    <definedName name="Ventes_clients" localSheetId="13">'[1]caractéristiques projet'!#REF!</definedName>
    <definedName name="Ventes_clients" localSheetId="14">'[1]caractéristiques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9" l="1"/>
  <c r="B23" i="19"/>
  <c r="A42" i="20"/>
  <c r="H22" i="10"/>
  <c r="K22" i="10" s="1"/>
  <c r="Z66" i="24"/>
  <c r="Y66" i="24"/>
  <c r="N66" i="24"/>
  <c r="M66" i="24"/>
  <c r="B66" i="24"/>
  <c r="AD56" i="24"/>
  <c r="AD66" i="24" s="1"/>
  <c r="AC56" i="24"/>
  <c r="AC66" i="24" s="1"/>
  <c r="AB56" i="24"/>
  <c r="AA56" i="24"/>
  <c r="Z56" i="24"/>
  <c r="Y56" i="24"/>
  <c r="X56" i="24"/>
  <c r="W56" i="24"/>
  <c r="V56" i="24"/>
  <c r="V66" i="24" s="1"/>
  <c r="U56" i="24"/>
  <c r="U66" i="24" s="1"/>
  <c r="T56" i="24"/>
  <c r="T66" i="24" s="1"/>
  <c r="S56" i="24"/>
  <c r="S66" i="24" s="1"/>
  <c r="R56" i="24"/>
  <c r="R66" i="24" s="1"/>
  <c r="Q56" i="24"/>
  <c r="Q66" i="24" s="1"/>
  <c r="P56" i="24"/>
  <c r="O56" i="24"/>
  <c r="N56" i="24"/>
  <c r="M56" i="24"/>
  <c r="L56" i="24"/>
  <c r="K56" i="24"/>
  <c r="J56" i="24"/>
  <c r="J66" i="24" s="1"/>
  <c r="I56" i="24"/>
  <c r="I66" i="24" s="1"/>
  <c r="H56" i="24"/>
  <c r="H66" i="24" s="1"/>
  <c r="G56" i="24"/>
  <c r="G66" i="24" s="1"/>
  <c r="F56" i="24"/>
  <c r="F66" i="24" s="1"/>
  <c r="E56" i="24"/>
  <c r="E66" i="24" s="1"/>
  <c r="D56" i="24"/>
  <c r="C56" i="24"/>
  <c r="B56" i="24"/>
  <c r="AD54" i="24"/>
  <c r="AC54" i="24"/>
  <c r="AB54" i="24"/>
  <c r="AA54" i="24"/>
  <c r="Z54" i="24"/>
  <c r="Y54" i="24"/>
  <c r="X54" i="24"/>
  <c r="X66" i="24" s="1"/>
  <c r="W54" i="24"/>
  <c r="V54" i="24"/>
  <c r="U54" i="24"/>
  <c r="T54" i="24"/>
  <c r="S54" i="24"/>
  <c r="R54" i="24"/>
  <c r="Q54" i="24"/>
  <c r="P54" i="24"/>
  <c r="O54" i="24"/>
  <c r="N54" i="24"/>
  <c r="M54" i="24"/>
  <c r="L54" i="24"/>
  <c r="L66" i="24" s="1"/>
  <c r="K54" i="24"/>
  <c r="J54" i="24"/>
  <c r="I54" i="24"/>
  <c r="H54" i="24"/>
  <c r="G54" i="24"/>
  <c r="F54" i="24"/>
  <c r="E54" i="24"/>
  <c r="D54" i="24"/>
  <c r="C54" i="24"/>
  <c r="B54" i="24"/>
  <c r="AD50" i="24"/>
  <c r="AC50" i="24"/>
  <c r="AB50" i="24"/>
  <c r="AB66" i="24" s="1"/>
  <c r="AA50" i="24"/>
  <c r="AA66" i="24" s="1"/>
  <c r="Z50" i="24"/>
  <c r="Y50" i="24"/>
  <c r="X50" i="24"/>
  <c r="W50" i="24"/>
  <c r="V50" i="24"/>
  <c r="U50" i="24"/>
  <c r="T50" i="24"/>
  <c r="S50" i="24"/>
  <c r="R50" i="24"/>
  <c r="Q50" i="24"/>
  <c r="P50" i="24"/>
  <c r="P66" i="24" s="1"/>
  <c r="O50" i="24"/>
  <c r="O66" i="24" s="1"/>
  <c r="N50" i="24"/>
  <c r="M50" i="24"/>
  <c r="L50" i="24"/>
  <c r="K50" i="24"/>
  <c r="J50" i="24"/>
  <c r="I50" i="24"/>
  <c r="H50" i="24"/>
  <c r="G50" i="24"/>
  <c r="F50" i="24"/>
  <c r="E50" i="24"/>
  <c r="D50" i="24"/>
  <c r="D66" i="24" s="1"/>
  <c r="C50" i="24"/>
  <c r="C66" i="24" s="1"/>
  <c r="B50" i="24"/>
  <c r="V41" i="24"/>
  <c r="U41" i="24"/>
  <c r="J41" i="24"/>
  <c r="I41" i="24"/>
  <c r="AC40" i="24"/>
  <c r="AB40" i="24"/>
  <c r="AA40" i="24"/>
  <c r="Z40" i="24"/>
  <c r="Z67" i="24" s="1"/>
  <c r="Y40" i="24"/>
  <c r="Y67" i="24" s="1"/>
  <c r="Q40" i="24"/>
  <c r="Q67" i="24" s="1"/>
  <c r="P40" i="24"/>
  <c r="P67" i="24" s="1"/>
  <c r="O40" i="24"/>
  <c r="O67" i="24" s="1"/>
  <c r="N40" i="24"/>
  <c r="E40" i="24"/>
  <c r="D40" i="24"/>
  <c r="C40" i="24"/>
  <c r="B40" i="24"/>
  <c r="AD33" i="24"/>
  <c r="AC33" i="24"/>
  <c r="AB33" i="24"/>
  <c r="AA33" i="24"/>
  <c r="Z33" i="24"/>
  <c r="Y33" i="24"/>
  <c r="X33" i="24"/>
  <c r="W33" i="24"/>
  <c r="V33" i="24"/>
  <c r="V40" i="24" s="1"/>
  <c r="V67" i="24" s="1"/>
  <c r="U33" i="24"/>
  <c r="U40" i="24" s="1"/>
  <c r="T33" i="24"/>
  <c r="T40" i="24" s="1"/>
  <c r="T67" i="24" s="1"/>
  <c r="S33" i="24"/>
  <c r="R33" i="24"/>
  <c r="Q33" i="24"/>
  <c r="P33" i="24"/>
  <c r="O33" i="24"/>
  <c r="N33" i="24"/>
  <c r="M33" i="24"/>
  <c r="L33" i="24"/>
  <c r="K33" i="24"/>
  <c r="J33" i="24"/>
  <c r="J40" i="24" s="1"/>
  <c r="J67" i="24" s="1"/>
  <c r="I33" i="24"/>
  <c r="I40" i="24" s="1"/>
  <c r="H33" i="24"/>
  <c r="H40" i="24" s="1"/>
  <c r="H67" i="24" s="1"/>
  <c r="G33" i="24"/>
  <c r="F33" i="24"/>
  <c r="E33" i="24"/>
  <c r="D33" i="24"/>
  <c r="C33" i="24"/>
  <c r="B33" i="24"/>
  <c r="AD22" i="24"/>
  <c r="AC22" i="24"/>
  <c r="AC41" i="24" s="1"/>
  <c r="AB22" i="24"/>
  <c r="AB41" i="24" s="1"/>
  <c r="AA22" i="24"/>
  <c r="AA41" i="24" s="1"/>
  <c r="Z22" i="24"/>
  <c r="Z41" i="24" s="1"/>
  <c r="Y22" i="24"/>
  <c r="Y41" i="24" s="1"/>
  <c r="X22" i="24"/>
  <c r="W22" i="24"/>
  <c r="V22" i="24"/>
  <c r="U22" i="24"/>
  <c r="T22" i="24"/>
  <c r="S22" i="24"/>
  <c r="R22" i="24"/>
  <c r="Q22" i="24"/>
  <c r="Q41" i="24" s="1"/>
  <c r="P22" i="24"/>
  <c r="P41" i="24" s="1"/>
  <c r="O22" i="24"/>
  <c r="O41" i="24" s="1"/>
  <c r="N22" i="24"/>
  <c r="N41" i="24" s="1"/>
  <c r="M22" i="24"/>
  <c r="M41" i="24" s="1"/>
  <c r="L22" i="24"/>
  <c r="K22" i="24"/>
  <c r="J22" i="24"/>
  <c r="I22" i="24"/>
  <c r="H22" i="24"/>
  <c r="G22" i="24"/>
  <c r="F22" i="24"/>
  <c r="E22" i="24"/>
  <c r="E41" i="24" s="1"/>
  <c r="D22" i="24"/>
  <c r="D41" i="24" s="1"/>
  <c r="C22" i="24"/>
  <c r="C41" i="24" s="1"/>
  <c r="B22" i="24"/>
  <c r="B41" i="24" s="1"/>
  <c r="H41" i="24" l="1"/>
  <c r="W40" i="24"/>
  <c r="W41" i="24"/>
  <c r="R41" i="24"/>
  <c r="R40" i="24"/>
  <c r="R67" i="24" s="1"/>
  <c r="AD41" i="24"/>
  <c r="AD40" i="24"/>
  <c r="AD67" i="24" s="1"/>
  <c r="X40" i="24"/>
  <c r="X67" i="24" s="1"/>
  <c r="X41" i="24"/>
  <c r="B67" i="24"/>
  <c r="C67" i="24"/>
  <c r="U67" i="24"/>
  <c r="M40" i="24"/>
  <c r="M67" i="24" s="1"/>
  <c r="K40" i="24"/>
  <c r="K41" i="24"/>
  <c r="F41" i="24"/>
  <c r="F40" i="24"/>
  <c r="F67" i="24" s="1"/>
  <c r="AA67" i="24"/>
  <c r="L40" i="24"/>
  <c r="L67" i="24" s="1"/>
  <c r="L41" i="24"/>
  <c r="G41" i="24"/>
  <c r="G40" i="24"/>
  <c r="G67" i="24" s="1"/>
  <c r="S41" i="24"/>
  <c r="S40" i="24"/>
  <c r="S67" i="24" s="1"/>
  <c r="AB67" i="24"/>
  <c r="AC67" i="24"/>
  <c r="I67" i="24"/>
  <c r="D67" i="24"/>
  <c r="E67" i="24"/>
  <c r="K66" i="24"/>
  <c r="W66" i="24"/>
  <c r="N67" i="24"/>
  <c r="T41" i="24"/>
  <c r="K67" i="24" l="1"/>
  <c r="W67" i="24"/>
  <c r="U3" i="8" l="1"/>
  <c r="E25" i="10" l="1"/>
  <c r="S24" i="8"/>
  <c r="T24" i="8" s="1"/>
  <c r="D25" i="10"/>
  <c r="T38" i="20"/>
  <c r="T39" i="20" s="1"/>
  <c r="L38" i="20"/>
  <c r="L39" i="20" s="1"/>
  <c r="D38" i="20"/>
  <c r="D39" i="20" s="1"/>
  <c r="W36" i="20"/>
  <c r="T34" i="20"/>
  <c r="R34" i="20"/>
  <c r="L34" i="20"/>
  <c r="J34" i="20"/>
  <c r="D34" i="20"/>
  <c r="T32" i="20"/>
  <c r="R32" i="20"/>
  <c r="Q32" i="20"/>
  <c r="Q34" i="20" s="1"/>
  <c r="P32" i="20"/>
  <c r="P34" i="20" s="1"/>
  <c r="O32" i="20"/>
  <c r="O34" i="20" s="1"/>
  <c r="L32" i="20"/>
  <c r="J32" i="20"/>
  <c r="I32" i="20"/>
  <c r="I34" i="20" s="1"/>
  <c r="H32" i="20"/>
  <c r="H34" i="20" s="1"/>
  <c r="G32" i="20"/>
  <c r="G34" i="20" s="1"/>
  <c r="D32" i="20"/>
  <c r="W30" i="20"/>
  <c r="W28" i="20"/>
  <c r="W26" i="20"/>
  <c r="V21" i="20"/>
  <c r="V32" i="20" s="1"/>
  <c r="V34" i="20" s="1"/>
  <c r="U21" i="20"/>
  <c r="U32" i="20" s="1"/>
  <c r="U34" i="20" s="1"/>
  <c r="U38" i="20" s="1"/>
  <c r="U39" i="20" s="1"/>
  <c r="T21" i="20"/>
  <c r="S21" i="20"/>
  <c r="R21" i="20"/>
  <c r="R38" i="20" s="1"/>
  <c r="R39" i="20" s="1"/>
  <c r="Q21" i="20"/>
  <c r="Q38" i="20" s="1"/>
  <c r="Q39" i="20" s="1"/>
  <c r="P21" i="20"/>
  <c r="P38" i="20" s="1"/>
  <c r="P39" i="20" s="1"/>
  <c r="O21" i="20"/>
  <c r="N21" i="20"/>
  <c r="N32" i="20" s="1"/>
  <c r="N34" i="20" s="1"/>
  <c r="M21" i="20"/>
  <c r="M32" i="20" s="1"/>
  <c r="M34" i="20" s="1"/>
  <c r="M38" i="20" s="1"/>
  <c r="M39" i="20" s="1"/>
  <c r="L21" i="20"/>
  <c r="K21" i="20"/>
  <c r="J21" i="20"/>
  <c r="J38" i="20" s="1"/>
  <c r="J39" i="20" s="1"/>
  <c r="I21" i="20"/>
  <c r="H21" i="20"/>
  <c r="G21" i="20"/>
  <c r="F21" i="20"/>
  <c r="F32" i="20" s="1"/>
  <c r="F34" i="20" s="1"/>
  <c r="E21" i="20"/>
  <c r="E32" i="20" s="1"/>
  <c r="E34" i="20" s="1"/>
  <c r="E38" i="20" s="1"/>
  <c r="E39" i="20" s="1"/>
  <c r="D21" i="20"/>
  <c r="C21" i="20"/>
  <c r="V25" i="19"/>
  <c r="R23" i="19"/>
  <c r="J23" i="19"/>
  <c r="R21" i="19"/>
  <c r="P21" i="19"/>
  <c r="P23" i="19" s="1"/>
  <c r="O21" i="19"/>
  <c r="O23" i="19" s="1"/>
  <c r="N21" i="19"/>
  <c r="N23" i="19" s="1"/>
  <c r="J21" i="19"/>
  <c r="H21" i="19"/>
  <c r="H23" i="19" s="1"/>
  <c r="G21" i="19"/>
  <c r="G23" i="19" s="1"/>
  <c r="F21" i="19"/>
  <c r="F23" i="19" s="1"/>
  <c r="B21" i="19"/>
  <c r="V19" i="19"/>
  <c r="V17" i="19"/>
  <c r="V15" i="19"/>
  <c r="U10" i="19"/>
  <c r="U21" i="19" s="1"/>
  <c r="U23" i="19" s="1"/>
  <c r="T10" i="19"/>
  <c r="T21" i="19" s="1"/>
  <c r="T23" i="19" s="1"/>
  <c r="T27" i="19" s="1"/>
  <c r="T28" i="19" s="1"/>
  <c r="S10" i="19"/>
  <c r="S21" i="19" s="1"/>
  <c r="S23" i="19" s="1"/>
  <c r="S27" i="19" s="1"/>
  <c r="S28" i="19" s="1"/>
  <c r="R10" i="19"/>
  <c r="R27" i="19" s="1"/>
  <c r="R28" i="19" s="1"/>
  <c r="Q10" i="19"/>
  <c r="P10" i="19"/>
  <c r="P27" i="19" s="1"/>
  <c r="P28" i="19" s="1"/>
  <c r="O10" i="19"/>
  <c r="N10" i="19"/>
  <c r="N27" i="19" s="1"/>
  <c r="N28" i="19" s="1"/>
  <c r="M10" i="19"/>
  <c r="M21" i="19" s="1"/>
  <c r="M23" i="19" s="1"/>
  <c r="L10" i="19"/>
  <c r="L21" i="19" s="1"/>
  <c r="L23" i="19" s="1"/>
  <c r="L27" i="19" s="1"/>
  <c r="L28" i="19" s="1"/>
  <c r="K10" i="19"/>
  <c r="K21" i="19" s="1"/>
  <c r="K23" i="19" s="1"/>
  <c r="K27" i="19" s="1"/>
  <c r="K28" i="19" s="1"/>
  <c r="J10" i="19"/>
  <c r="J27" i="19" s="1"/>
  <c r="J28" i="19" s="1"/>
  <c r="I10" i="19"/>
  <c r="H10" i="19"/>
  <c r="G10" i="19"/>
  <c r="F10" i="19"/>
  <c r="F27" i="19" s="1"/>
  <c r="F28" i="19" s="1"/>
  <c r="E10" i="19"/>
  <c r="E21" i="19" s="1"/>
  <c r="E23" i="19" s="1"/>
  <c r="D10" i="19"/>
  <c r="D21" i="19" s="1"/>
  <c r="D23" i="19" s="1"/>
  <c r="D27" i="19" s="1"/>
  <c r="D28" i="19" s="1"/>
  <c r="C10" i="19"/>
  <c r="C21" i="19" s="1"/>
  <c r="B10" i="19"/>
  <c r="B27" i="19" s="1"/>
  <c r="N35" i="8"/>
  <c r="M34" i="8"/>
  <c r="L13" i="8"/>
  <c r="AX46" i="18"/>
  <c r="AW46" i="18"/>
  <c r="AV46" i="18"/>
  <c r="AU46" i="18"/>
  <c r="AT46" i="18"/>
  <c r="AS46" i="18"/>
  <c r="AR46" i="18"/>
  <c r="AQ46" i="18"/>
  <c r="AP46" i="18"/>
  <c r="AO46" i="18"/>
  <c r="AN46" i="18"/>
  <c r="R8" i="8" l="1"/>
  <c r="S8" i="8" s="1"/>
  <c r="R12" i="8"/>
  <c r="S12" i="8" s="1"/>
  <c r="L32" i="8"/>
  <c r="M32" i="8" s="1"/>
  <c r="R11" i="8"/>
  <c r="S11" i="8" s="1"/>
  <c r="L33" i="8"/>
  <c r="M33" i="8" s="1"/>
  <c r="R10" i="8"/>
  <c r="S10" i="8" s="1"/>
  <c r="R9" i="8"/>
  <c r="S9" i="8" s="1"/>
  <c r="S19" i="8"/>
  <c r="S20" i="8"/>
  <c r="T20" i="8" s="1"/>
  <c r="S22" i="8"/>
  <c r="T22" i="8" s="1"/>
  <c r="S23" i="8"/>
  <c r="T23" i="8" s="1"/>
  <c r="K38" i="20"/>
  <c r="K39" i="20" s="1"/>
  <c r="G38" i="20"/>
  <c r="G39" i="20" s="1"/>
  <c r="O38" i="20"/>
  <c r="O39" i="20" s="1"/>
  <c r="I38" i="20"/>
  <c r="I39" i="20" s="1"/>
  <c r="H38" i="20"/>
  <c r="H39" i="20" s="1"/>
  <c r="F38" i="20"/>
  <c r="F39" i="20" s="1"/>
  <c r="N38" i="20"/>
  <c r="N39" i="20" s="1"/>
  <c r="V38" i="20"/>
  <c r="V39" i="20" s="1"/>
  <c r="C32" i="20"/>
  <c r="K32" i="20"/>
  <c r="K34" i="20" s="1"/>
  <c r="S32" i="20"/>
  <c r="S34" i="20" s="1"/>
  <c r="S38" i="20" s="1"/>
  <c r="S39" i="20" s="1"/>
  <c r="C23" i="19"/>
  <c r="C27" i="19" s="1"/>
  <c r="C28" i="19" s="1"/>
  <c r="G27" i="19"/>
  <c r="G28" i="19" s="1"/>
  <c r="O27" i="19"/>
  <c r="O28" i="19" s="1"/>
  <c r="H27" i="19"/>
  <c r="H28" i="19" s="1"/>
  <c r="I27" i="19"/>
  <c r="I28" i="19" s="1"/>
  <c r="Q27" i="19"/>
  <c r="Q28" i="19" s="1"/>
  <c r="B28" i="19"/>
  <c r="I21" i="19"/>
  <c r="I23" i="19" s="1"/>
  <c r="V23" i="19" s="1"/>
  <c r="Q21" i="19"/>
  <c r="Q23" i="19" s="1"/>
  <c r="U27" i="19"/>
  <c r="U28" i="19" s="1"/>
  <c r="E27" i="19"/>
  <c r="E28" i="19" s="1"/>
  <c r="M27" i="19"/>
  <c r="M28" i="19" s="1"/>
  <c r="K34" i="8"/>
  <c r="J34" i="8"/>
  <c r="R25" i="8"/>
  <c r="Q25" i="8"/>
  <c r="R21" i="8"/>
  <c r="Q21" i="8"/>
  <c r="Q13" i="8"/>
  <c r="P13" i="8"/>
  <c r="S21" i="8" l="1"/>
  <c r="T19" i="8"/>
  <c r="R13" i="8"/>
  <c r="S25" i="8"/>
  <c r="Q26" i="8"/>
  <c r="R26" i="8"/>
  <c r="S26" i="8"/>
  <c r="W32" i="20"/>
  <c r="C34" i="20"/>
  <c r="V27" i="19"/>
  <c r="V21" i="19"/>
  <c r="V28" i="19"/>
  <c r="A33" i="19"/>
  <c r="D20" i="4"/>
  <c r="D17" i="4"/>
  <c r="D14" i="4"/>
  <c r="D11" i="4"/>
  <c r="D27" i="4"/>
  <c r="D6" i="4"/>
  <c r="C14" i="16"/>
  <c r="O25" i="8"/>
  <c r="N25" i="8"/>
  <c r="M25" i="8"/>
  <c r="L25" i="8"/>
  <c r="K25" i="8"/>
  <c r="J25" i="8"/>
  <c r="P25" i="8" s="1"/>
  <c r="I25" i="8"/>
  <c r="P24" i="8"/>
  <c r="P23" i="8"/>
  <c r="P22" i="8"/>
  <c r="O21" i="8"/>
  <c r="N21" i="8"/>
  <c r="M21" i="8"/>
  <c r="L21" i="8"/>
  <c r="K21" i="8"/>
  <c r="J21" i="8"/>
  <c r="I21" i="8"/>
  <c r="P20" i="8"/>
  <c r="P19" i="8"/>
  <c r="O12" i="8"/>
  <c r="O11" i="8"/>
  <c r="O10" i="8"/>
  <c r="Z51" i="7"/>
  <c r="Y51" i="7"/>
  <c r="X51" i="7"/>
  <c r="W51" i="7"/>
  <c r="V51" i="7"/>
  <c r="U51" i="7"/>
  <c r="T51" i="7"/>
  <c r="S51" i="7"/>
  <c r="R51" i="7"/>
  <c r="Q51" i="7"/>
  <c r="P51" i="7"/>
  <c r="O51" i="7"/>
  <c r="N51" i="7"/>
  <c r="M51" i="7"/>
  <c r="L51" i="7"/>
  <c r="K51" i="7"/>
  <c r="J51" i="7"/>
  <c r="I51" i="7"/>
  <c r="H51" i="7"/>
  <c r="G51" i="7"/>
  <c r="F51" i="7"/>
  <c r="E51" i="7"/>
  <c r="D51" i="7"/>
  <c r="C51" i="7"/>
  <c r="B51" i="7"/>
  <c r="Z49" i="7"/>
  <c r="Y49" i="7"/>
  <c r="X49" i="7"/>
  <c r="W49" i="7"/>
  <c r="V49" i="7"/>
  <c r="U49" i="7"/>
  <c r="T49" i="7"/>
  <c r="S49" i="7"/>
  <c r="R49" i="7"/>
  <c r="R61" i="7" s="1"/>
  <c r="Q49" i="7"/>
  <c r="P49" i="7"/>
  <c r="O49" i="7"/>
  <c r="N49" i="7"/>
  <c r="M49" i="7"/>
  <c r="L49" i="7"/>
  <c r="K49" i="7"/>
  <c r="J49" i="7"/>
  <c r="I49" i="7"/>
  <c r="H49" i="7"/>
  <c r="G49" i="7"/>
  <c r="F49" i="7"/>
  <c r="E49" i="7"/>
  <c r="D49" i="7"/>
  <c r="C49" i="7"/>
  <c r="B49" i="7"/>
  <c r="Z45" i="7"/>
  <c r="Y45" i="7"/>
  <c r="X45" i="7"/>
  <c r="W45" i="7"/>
  <c r="V45" i="7"/>
  <c r="U45" i="7"/>
  <c r="T45" i="7"/>
  <c r="S45" i="7"/>
  <c r="R45" i="7"/>
  <c r="Q45" i="7"/>
  <c r="P45" i="7"/>
  <c r="O45" i="7"/>
  <c r="N45" i="7"/>
  <c r="M45" i="7"/>
  <c r="L45" i="7"/>
  <c r="K45" i="7"/>
  <c r="J45" i="7"/>
  <c r="I45" i="7"/>
  <c r="H45" i="7"/>
  <c r="G45" i="7"/>
  <c r="F45" i="7"/>
  <c r="E45" i="7"/>
  <c r="D45" i="7"/>
  <c r="C45" i="7"/>
  <c r="B45" i="7"/>
  <c r="Z31" i="7"/>
  <c r="Y31" i="7"/>
  <c r="X31" i="7"/>
  <c r="W31" i="7"/>
  <c r="V31" i="7"/>
  <c r="U31" i="7"/>
  <c r="T31" i="7"/>
  <c r="S31" i="7"/>
  <c r="R31" i="7"/>
  <c r="Q31" i="7"/>
  <c r="P31" i="7"/>
  <c r="O31" i="7"/>
  <c r="N31" i="7"/>
  <c r="M31" i="7"/>
  <c r="L31" i="7"/>
  <c r="K31" i="7"/>
  <c r="J31" i="7"/>
  <c r="I31" i="7"/>
  <c r="H31" i="7"/>
  <c r="G31" i="7"/>
  <c r="F31" i="7"/>
  <c r="E31" i="7"/>
  <c r="D31" i="7"/>
  <c r="C31" i="7"/>
  <c r="B31" i="7"/>
  <c r="Z20" i="7"/>
  <c r="Z37" i="7" s="1"/>
  <c r="Y20" i="7"/>
  <c r="Y37" i="7" s="1"/>
  <c r="X20" i="7"/>
  <c r="X37" i="7" s="1"/>
  <c r="W20" i="7"/>
  <c r="V20" i="7"/>
  <c r="U20" i="7"/>
  <c r="T20" i="7"/>
  <c r="S20" i="7"/>
  <c r="R20" i="7"/>
  <c r="R37" i="7" s="1"/>
  <c r="Q20" i="7"/>
  <c r="Q37" i="7" s="1"/>
  <c r="P20" i="7"/>
  <c r="P37" i="7" s="1"/>
  <c r="O20" i="7"/>
  <c r="N20" i="7"/>
  <c r="M20" i="7"/>
  <c r="L20" i="7"/>
  <c r="L37" i="7" s="1"/>
  <c r="K20" i="7"/>
  <c r="J20" i="7"/>
  <c r="J37" i="7" s="1"/>
  <c r="I20" i="7"/>
  <c r="I37" i="7" s="1"/>
  <c r="H20" i="7"/>
  <c r="H37" i="7" s="1"/>
  <c r="G20" i="7"/>
  <c r="F20" i="7"/>
  <c r="E20" i="7"/>
  <c r="D20" i="7"/>
  <c r="C20" i="7"/>
  <c r="B20" i="7"/>
  <c r="B37" i="7" s="1"/>
  <c r="F21" i="10"/>
  <c r="C10" i="16" s="1"/>
  <c r="F41" i="10"/>
  <c r="F31" i="10"/>
  <c r="C13" i="16" s="1"/>
  <c r="F39" i="10"/>
  <c r="D17" i="10"/>
  <c r="D12" i="10"/>
  <c r="E23" i="10"/>
  <c r="F25" i="10"/>
  <c r="E6" i="10"/>
  <c r="E12" i="10"/>
  <c r="E17" i="10"/>
  <c r="F16" i="10"/>
  <c r="F11" i="10"/>
  <c r="F5" i="10"/>
  <c r="F18" i="10"/>
  <c r="F15" i="10"/>
  <c r="F13" i="10"/>
  <c r="F10" i="10"/>
  <c r="F7" i="10"/>
  <c r="F4" i="10"/>
  <c r="C11" i="16" s="1"/>
  <c r="E42" i="10"/>
  <c r="F35" i="10"/>
  <c r="F42" i="10" s="1"/>
  <c r="D14" i="10"/>
  <c r="D9" i="10"/>
  <c r="E20" i="10"/>
  <c r="E24" i="10" s="1"/>
  <c r="E38" i="10" s="1"/>
  <c r="E45" i="10" l="1"/>
  <c r="E19" i="10"/>
  <c r="F20" i="10"/>
  <c r="E14" i="10"/>
  <c r="O26" i="8"/>
  <c r="T25" i="8"/>
  <c r="T21" i="8"/>
  <c r="K26" i="8"/>
  <c r="W34" i="20"/>
  <c r="C38" i="20"/>
  <c r="V37" i="7"/>
  <c r="B61" i="7"/>
  <c r="P21" i="8"/>
  <c r="D37" i="7"/>
  <c r="T61" i="7"/>
  <c r="J61" i="7"/>
  <c r="J62" i="7" s="1"/>
  <c r="G37" i="7"/>
  <c r="G62" i="7" s="1"/>
  <c r="B62" i="7"/>
  <c r="R62" i="7"/>
  <c r="F61" i="7"/>
  <c r="E61" i="7"/>
  <c r="M61" i="7"/>
  <c r="C37" i="7"/>
  <c r="C62" i="7" s="1"/>
  <c r="H61" i="7"/>
  <c r="H62" i="7" s="1"/>
  <c r="P61" i="7"/>
  <c r="P62" i="7" s="1"/>
  <c r="X61" i="7"/>
  <c r="X62" i="7" s="1"/>
  <c r="N61" i="7"/>
  <c r="U61" i="7"/>
  <c r="V61" i="7"/>
  <c r="Z61" i="7"/>
  <c r="Q61" i="7"/>
  <c r="Q62" i="7" s="1"/>
  <c r="T37" i="7"/>
  <c r="T62" i="7" s="1"/>
  <c r="K61" i="7"/>
  <c r="I26" i="8"/>
  <c r="L26" i="8"/>
  <c r="M26" i="8"/>
  <c r="T26" i="8" s="1"/>
  <c r="N26" i="8"/>
  <c r="V62" i="7"/>
  <c r="Z62" i="7"/>
  <c r="Y61" i="7"/>
  <c r="Y62" i="7" s="1"/>
  <c r="S61" i="7"/>
  <c r="S37" i="7"/>
  <c r="O37" i="7"/>
  <c r="G61" i="7"/>
  <c r="W61" i="7"/>
  <c r="K37" i="7"/>
  <c r="E37" i="7"/>
  <c r="E62" i="7" s="1"/>
  <c r="W37" i="7"/>
  <c r="F37" i="7"/>
  <c r="F62" i="7" s="1"/>
  <c r="M37" i="7"/>
  <c r="I61" i="7"/>
  <c r="I62" i="7" s="1"/>
  <c r="O61" i="7"/>
  <c r="D61" i="7"/>
  <c r="D62" i="7" s="1"/>
  <c r="L61" i="7"/>
  <c r="L62" i="7" s="1"/>
  <c r="N37" i="7"/>
  <c r="N62" i="7" s="1"/>
  <c r="U37" i="7"/>
  <c r="U62" i="7" s="1"/>
  <c r="C61" i="7"/>
  <c r="S62" i="7"/>
  <c r="F38" i="10"/>
  <c r="E44" i="10"/>
  <c r="F44" i="10" s="1"/>
  <c r="E9" i="10"/>
  <c r="C12" i="16"/>
  <c r="J26" i="8"/>
  <c r="C39" i="20" l="1"/>
  <c r="W38" i="20"/>
  <c r="M62" i="7"/>
  <c r="P26" i="8"/>
  <c r="K62" i="7"/>
  <c r="O62" i="7"/>
  <c r="W62" i="7"/>
  <c r="A44" i="20" l="1"/>
  <c r="W3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tc={ED524D35-1D59-42B9-BAA9-2FF72B8D76E7}</author>
    <author>tc={DC9F503B-616E-4874-839E-06E86BF30F03}</author>
    <author>tc={67EFBD34-5766-4E87-AB95-1C524FD08835}</author>
    <author>tc={6EEC905A-71A5-407D-8C21-FE5FC717C396}</author>
    <author>tc={76494663-109B-411A-9CDE-529A22614EBB}</author>
    <author>tc={E8E472D5-7499-477C-B3F2-F126FC584794}</author>
  </authors>
  <commentList>
    <comment ref="G7" authorId="0" shapeId="0" xr:uid="{ED524D35-1D59-42B9-BAA9-2FF72B8D76E7}">
      <text>
        <t>[Threaded comment]
Your version of Excel allows you to read this threaded comment; however, any edits to it will get removed if the file is opened in a newer version of Excel. Learn more: https://go.microsoft.com/fwlink/?linkid=870924
Comment:
    Ajout aout 2023</t>
      </text>
    </comment>
    <comment ref="R7" authorId="1" shapeId="0" xr:uid="{DC9F503B-616E-4874-839E-06E86BF30F03}">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S18" authorId="2" shapeId="0" xr:uid="{67EFBD34-5766-4E87-AB95-1C524FD08835}">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C31" authorId="3" shapeId="0" xr:uid="{6EEC905A-71A5-407D-8C21-FE5FC717C396}">
      <text>
        <t>[Threaded comment]
Your version of Excel allows you to read this threaded comment; however, any edits to it will get removed if the file is opened in a newer version of Excel. Learn more: https://go.microsoft.com/fwlink/?linkid=870924
Comment:
    Ajout aout 2023</t>
      </text>
    </comment>
    <comment ref="L31" authorId="4" shapeId="0" xr:uid="{76494663-109B-411A-9CDE-529A22614EBB}">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M31" authorId="5" shapeId="0" xr:uid="{E8E472D5-7499-477C-B3F2-F126FC584794}">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tc={9FE6024B-9E44-4DC6-B8C0-DC760685226C}</author>
  </authors>
  <commentList>
    <comment ref="B4" authorId="0" shapeId="0" xr:uid="{9FE6024B-9E44-4DC6-B8C0-DC760685226C}">
      <text>
        <t>[Threaded comment]
Your version of Excel allows you to read this threaded comment; however, any edits to it will get removed if the file is opened in a newer version of Excel. Learn more: https://go.microsoft.com/fwlink/?linkid=870924
Comment:
    Sources données: CEREN 2021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tc={5D02218C-FFA3-4FD1-8A5C-CB66A6016CB0}</author>
  </authors>
  <commentList>
    <comment ref="B3" authorId="0" shapeId="0" xr:uid="{5D02218C-FFA3-4FD1-8A5C-CB66A6016CB0}">
      <text>
        <t>[Threaded comment]
Your version of Excel allows you to read this threaded comment; however, any edits to it will get removed if the file is opened in a newer version of Excel. Learn more: https://go.microsoft.com/fwlink/?linkid=870924
Comment:
    Nouveau té 2024 : de 20 à 12GWhEnR</t>
      </text>
    </comment>
  </commentList>
</comments>
</file>

<file path=xl/sharedStrings.xml><?xml version="1.0" encoding="utf-8"?>
<sst xmlns="http://schemas.openxmlformats.org/spreadsheetml/2006/main" count="974" uniqueCount="609">
  <si>
    <t>fiche_instrcution_biomasse_fds_chal_2024</t>
  </si>
  <si>
    <t>TABLEAUX INSTRUCTION DOSSIER FONDS CHALEUR BIOMASSE ENERGIE ET RESEAU DE CHALEUR (le cas échéant)</t>
  </si>
  <si>
    <t>Ile de France</t>
  </si>
  <si>
    <t>Languedoc-Roussillon</t>
  </si>
  <si>
    <t>Tableau 1 : Description Production et RC</t>
  </si>
  <si>
    <t>Limousin</t>
  </si>
  <si>
    <t>Tableau 2 : Besoins</t>
  </si>
  <si>
    <t>Midi-Pyrénées</t>
  </si>
  <si>
    <t>Tableau 3 : Développement Evolution RC</t>
  </si>
  <si>
    <t>=&gt; uniquement si Réseau de Chaleur</t>
  </si>
  <si>
    <t>Nord-Pas de Calais</t>
  </si>
  <si>
    <t>Tableau 4 : Décomposition des métrés</t>
  </si>
  <si>
    <t>Pays de la Loire</t>
  </si>
  <si>
    <t>Tableau 5 couts exploitation</t>
  </si>
  <si>
    <t>Poitou-Charentes</t>
  </si>
  <si>
    <t>Tableau 6 : Impact subvention sur prix de la chaleur</t>
  </si>
  <si>
    <t>Provence-Alpes-Côte d'Azur</t>
  </si>
  <si>
    <t>Tableau 7 : Compte d'Exploitation Prévisionnel global (CEP)</t>
  </si>
  <si>
    <t>Tableau 7.2: Déficit de financement création réseau</t>
  </si>
  <si>
    <t>Tableau 7.3: Déficit de financement extension réseau</t>
  </si>
  <si>
    <t>Tableau 8 : Historique invest</t>
  </si>
  <si>
    <t>=&gt; uniquement si Réseau de chaleur et &gt; 12 GWh EnR&amp;R</t>
  </si>
  <si>
    <t>Rhône-Alpes</t>
  </si>
  <si>
    <t>France</t>
  </si>
  <si>
    <r>
      <rPr>
        <b/>
        <sz val="10"/>
        <rFont val="Arial"/>
        <family val="2"/>
      </rPr>
      <t xml:space="preserve">NOM du projet </t>
    </r>
    <r>
      <rPr>
        <sz val="10"/>
        <rFont val="Arial"/>
        <family val="2"/>
      </rPr>
      <t>:</t>
    </r>
  </si>
  <si>
    <t xml:space="preserve">Maitre d'ouvrage : </t>
  </si>
  <si>
    <t>* les données de production et consommations MWh sont annuelles</t>
  </si>
  <si>
    <t>Situation actuelle</t>
  </si>
  <si>
    <t>Situation future
(actuel + projet FC)</t>
  </si>
  <si>
    <t xml:space="preserve"> Projet Fonds Chaleur
(ou différence vs actuelle)</t>
  </si>
  <si>
    <t>PRODUCTION</t>
  </si>
  <si>
    <t>Combustible Biomasse</t>
  </si>
  <si>
    <t>Production Biomasse MWh</t>
  </si>
  <si>
    <t>Consommation MWh entrée chaudière</t>
  </si>
  <si>
    <t>Rendement chaudière biomasse</t>
  </si>
  <si>
    <t>Puissance biomasse MW</t>
  </si>
  <si>
    <t>Nombre de chaudières</t>
  </si>
  <si>
    <t>mixité MWh/an %</t>
  </si>
  <si>
    <t>Combustible Appoint</t>
  </si>
  <si>
    <t>Production GN MWh</t>
  </si>
  <si>
    <t>Rendement chaudière GN</t>
  </si>
  <si>
    <t>Puissance GN  MW</t>
  </si>
  <si>
    <t>Combustible 3</t>
  </si>
  <si>
    <t>Production YY MWh</t>
  </si>
  <si>
    <t>Rendement production YY</t>
  </si>
  <si>
    <t>Puissance YY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</si>
  <si>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</si>
  <si>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</si>
  <si>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t>(ajout 2025)</t>
  </si>
  <si>
    <r>
      <t xml:space="preserve">Total production EnR&amp;R MWh
</t>
    </r>
    <r>
      <rPr>
        <i/>
        <sz val="8"/>
        <color theme="1"/>
        <rFont val="Calibri"/>
        <family val="2"/>
        <scheme val="minor"/>
      </rPr>
      <t>(si réseau de chaleur = chaleur EnR&amp;R injectée dans le RC)</t>
    </r>
  </si>
  <si>
    <t>MWh EnR&amp;R de verdissement</t>
  </si>
  <si>
    <t>Part de verdissement</t>
  </si>
  <si>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</si>
  <si>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t>Puissance totale MW</t>
  </si>
  <si>
    <r>
      <t xml:space="preserve">Taux EnR&amp;R 
</t>
    </r>
    <r>
      <rPr>
        <i/>
        <sz val="7"/>
        <color theme="1"/>
        <rFont val="Calibri"/>
        <family val="2"/>
        <scheme val="minor"/>
      </rPr>
      <t xml:space="preserve">(si réseau de chaleur = </t>
    </r>
    <r>
      <rPr>
        <b/>
        <i/>
        <sz val="7"/>
        <color rgb="FFFF0000"/>
        <rFont val="Calibri"/>
        <family val="2"/>
        <scheme val="minor"/>
      </rPr>
      <t xml:space="preserve">Taux EnR&amp;R injecté dans le RC </t>
    </r>
    <r>
      <rPr>
        <b/>
        <sz val="7"/>
        <color rgb="FFFF0000"/>
        <rFont val="Calibri"/>
        <family val="2"/>
      </rPr>
      <t>≥</t>
    </r>
    <r>
      <rPr>
        <b/>
        <i/>
        <sz val="9.1"/>
        <color rgb="FFFF0000"/>
        <rFont val="Calibri"/>
        <family val="2"/>
      </rPr>
      <t xml:space="preserve"> </t>
    </r>
    <r>
      <rPr>
        <b/>
        <i/>
        <sz val="7"/>
        <color rgb="FFFF0000"/>
        <rFont val="Calibri"/>
        <family val="2"/>
        <scheme val="minor"/>
      </rPr>
      <t>65%</t>
    </r>
    <r>
      <rPr>
        <i/>
        <sz val="7"/>
        <color theme="1"/>
        <rFont val="Calibri"/>
        <family val="2"/>
        <scheme val="minor"/>
      </rPr>
      <t>)</t>
    </r>
  </si>
  <si>
    <r>
      <rPr>
        <b/>
        <sz val="8"/>
        <color rgb="FF000000"/>
        <rFont val="Calibri"/>
        <family val="2"/>
        <scheme val="minor"/>
      </rPr>
      <t xml:space="preserve">CO2 évité (tonnes) :
</t>
    </r>
    <r>
      <rPr>
        <i/>
        <sz val="8"/>
        <color rgb="FF000000"/>
        <rFont val="Calibri"/>
        <family val="2"/>
        <scheme val="minor"/>
      </rPr>
      <t>réf. Combustion (base carbone ADEME) 
GN : 0,201tCO2/MWh PCI
fioul : 0,272tCO2/MWh PCI
charbon : 0,345tCO2/MWh PCI</t>
    </r>
  </si>
  <si>
    <t>=&gt;</t>
  </si>
  <si>
    <t>Energie substituée</t>
  </si>
  <si>
    <t>Gaz naturel</t>
  </si>
  <si>
    <t>Fioul</t>
  </si>
  <si>
    <t>Charbon</t>
  </si>
  <si>
    <t>Part</t>
  </si>
  <si>
    <t>Commentaires - détails complémentaires</t>
  </si>
  <si>
    <t>Production biomasse = 2 chaudières de 1,7MW</t>
  </si>
  <si>
    <t>RESEAU DE CHALEUR</t>
  </si>
  <si>
    <t>Projet Fonds Chaleur
(et données extension RC)</t>
  </si>
  <si>
    <t>←</t>
  </si>
  <si>
    <t>A compléter uniquement si Réseau de Chaleur</t>
  </si>
  <si>
    <t>Type de fluide caloporteur</t>
  </si>
  <si>
    <t>Régime de température</t>
  </si>
  <si>
    <t>Longueur Réseau de chaleur (ml)</t>
  </si>
  <si>
    <t>Longueur Basse Pression (ml)</t>
  </si>
  <si>
    <t>Longueur Haute Pression (ml)</t>
  </si>
  <si>
    <t>Dimaètre nominale maxi</t>
  </si>
  <si>
    <t>Chaleur vendu en sous-stations MWh</t>
  </si>
  <si>
    <t>En cas d'extension :</t>
  </si>
  <si>
    <t>dont réseau existant</t>
  </si>
  <si>
    <t>dont extension</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</si>
  <si>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</si>
  <si>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</si>
  <si>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</si>
  <si>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</si>
  <si>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</si>
  <si>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</si>
  <si>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</si>
  <si>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</si>
  <si>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</si>
  <si>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</si>
  <si>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 xml:space="preserve">Département </t>
  </si>
  <si>
    <t>01 ― Ain</t>
  </si>
  <si>
    <t>Tableau 2.1 : Réseau de chaleur</t>
  </si>
  <si>
    <t>Zone climatique</t>
  </si>
  <si>
    <t xml:space="preserve">A compléter uniquement si création Réseau de Chaleur </t>
  </si>
  <si>
    <t>Altitude (m)</t>
  </si>
  <si>
    <t>&lt;400</t>
  </si>
  <si>
    <t>Insérer un graphique de répartition des besoins (camembert) par type d'usager (tertiaire, santé, éducation logement… colonne F en fonction de la colonne J)</t>
  </si>
  <si>
    <t>N° Sous station</t>
  </si>
  <si>
    <t>Maître d'ouvrage</t>
  </si>
  <si>
    <t>Bâtiment</t>
  </si>
  <si>
    <t>Neuf/ existant</t>
  </si>
  <si>
    <t>Date de raccordement prévue</t>
  </si>
  <si>
    <t>Type de bâtiment</t>
  </si>
  <si>
    <t>Eq. Logement</t>
  </si>
  <si>
    <t>Surface chauffée (m2)</t>
  </si>
  <si>
    <t xml:space="preserve">Besoins actuels
MWh </t>
  </si>
  <si>
    <t>Besoins après réhabilitation / démarches énergétique à l'issue des travaux
 MWh
pris en compte pour le dimensionnement</t>
  </si>
  <si>
    <t>dont Besoins chauffage</t>
  </si>
  <si>
    <t>dont Besoins ECS</t>
  </si>
  <si>
    <t>P Souscrite
kW</t>
  </si>
  <si>
    <t>Besoins kWh/m2</t>
  </si>
  <si>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</si>
  <si>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</si>
  <si>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Besoin plafond d'efficacité énergétique chauffage bâtiment hors ECS (MWh/an)</t>
  </si>
  <si>
    <t>1.1</t>
  </si>
  <si>
    <t>O. HLM xxx</t>
  </si>
  <si>
    <t>Les xxx</t>
  </si>
  <si>
    <t>Existant</t>
  </si>
  <si>
    <t xml:space="preserve">Logements </t>
  </si>
  <si>
    <t>1.2</t>
  </si>
  <si>
    <t>2.1</t>
  </si>
  <si>
    <t>Ville de Y</t>
  </si>
  <si>
    <t>CHU X</t>
  </si>
  <si>
    <t>Commerce</t>
  </si>
  <si>
    <t>CG</t>
  </si>
  <si>
    <t>Collège</t>
  </si>
  <si>
    <t>Neuf</t>
  </si>
  <si>
    <t>TOTAUX</t>
  </si>
  <si>
    <t xml:space="preserve">A compléter uniquement si extension Réseau de Chaleur </t>
  </si>
  <si>
    <t>Insérer un graphique de répartition des besoins (camembert) par type d'usager (tertiaire, santé, éducation logement… colonne G en fonction de la colonne K)</t>
  </si>
  <si>
    <t>Abonnés actuels ou extension</t>
  </si>
  <si>
    <t>Besoins / m2</t>
  </si>
  <si>
    <t>Abonné actuel</t>
  </si>
  <si>
    <t>Log. sociaux</t>
  </si>
  <si>
    <t>Copropriétés</t>
  </si>
  <si>
    <t>Total abonnés actuels</t>
  </si>
  <si>
    <t>Extension phase 1</t>
  </si>
  <si>
    <t>Extension phase 2</t>
  </si>
  <si>
    <t>Extension phase 3</t>
  </si>
  <si>
    <t>Total extensions</t>
  </si>
  <si>
    <t>Tableau 2.2 : Chaufferie dédiée</t>
  </si>
  <si>
    <t>A compléter uniquement si Chaufferie dédiée</t>
  </si>
  <si>
    <t>Activités 
(process, chauffage/ECS, …)</t>
  </si>
  <si>
    <t>Commentaire (automatique)</t>
  </si>
  <si>
    <t>Bureaux</t>
  </si>
  <si>
    <t>Enseignement</t>
  </si>
  <si>
    <t>H1a</t>
  </si>
  <si>
    <t>H1b</t>
  </si>
  <si>
    <t>H1c</t>
  </si>
  <si>
    <t>H2a</t>
  </si>
  <si>
    <t>H2b</t>
  </si>
  <si>
    <t>H2c</t>
  </si>
  <si>
    <t>H2d</t>
  </si>
  <si>
    <t>H3</t>
  </si>
  <si>
    <t>400-800</t>
  </si>
  <si>
    <t>&gt;800</t>
  </si>
  <si>
    <t>Typologie bâtiments:</t>
  </si>
  <si>
    <t>Plafond standart (H2b&lt;400m) (kWh/m² e finale)</t>
  </si>
  <si>
    <t>https://www.legifrance.gouv.fr/loda/id/JORFTEXT000026871753</t>
  </si>
  <si>
    <t>Coffs Bbio</t>
  </si>
  <si>
    <t>Hôtellerie, restauration</t>
  </si>
  <si>
    <t>0 à 400 m</t>
  </si>
  <si>
    <t>401 à 800 m</t>
  </si>
  <si>
    <t>801 m et plus</t>
  </si>
  <si>
    <t>Bâtiments ou parties de bâtiment universitaire d'enseignement et de recherche CE1</t>
  </si>
  <si>
    <t>Santé</t>
  </si>
  <si>
    <t>Bâtiments ou parties de bâtiment universitaire d'enseignement et de recherche CE2</t>
  </si>
  <si>
    <t>Sport</t>
  </si>
  <si>
    <t>Autre tertiaire</t>
  </si>
  <si>
    <t>hotels 0-1etoiles CE1 (nuit pr tt les hotels)</t>
  </si>
  <si>
    <t> </t>
  </si>
  <si>
    <t>hotels 2 etoiles CE2</t>
  </si>
  <si>
    <t>hotels 3 etoiles CE1</t>
  </si>
  <si>
    <t>hotels 3 etoiles CE2</t>
  </si>
  <si>
    <t>hotels 4-5 etoiles CE1</t>
  </si>
  <si>
    <t>hotels 4-5 etoiles CE2</t>
  </si>
  <si>
    <t>Commerces CE1</t>
  </si>
  <si>
    <t>Commerces CE2</t>
  </si>
  <si>
    <t>Etab sportif CE1</t>
  </si>
  <si>
    <t>Etab sportif CE2</t>
  </si>
  <si>
    <t>Etab sportif munic CE1</t>
  </si>
  <si>
    <t>Etab sportif munic CE2</t>
  </si>
  <si>
    <t>santé nuit CE1</t>
  </si>
  <si>
    <t>Santé nuit CE2</t>
  </si>
  <si>
    <t xml:space="preserve">Année </t>
  </si>
  <si>
    <t>Energie vendue en sous-station (MWh)</t>
  </si>
  <si>
    <t>Nombre de Ss stations</t>
  </si>
  <si>
    <t>Puissance souscrite (kW)</t>
  </si>
  <si>
    <t>Mixité EnR &amp;R</t>
  </si>
  <si>
    <t>Quantités d’EnR&amp;R injectée</t>
  </si>
  <si>
    <t>…</t>
  </si>
  <si>
    <t>Tableau 4 : Tableau des DN</t>
  </si>
  <si>
    <t xml:space="preserve">A compléter uniquement si Réseau de Chaleur </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</si>
  <si>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</si>
  <si>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</si>
  <si>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</si>
  <si>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</si>
  <si>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</si>
  <si>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</si>
  <si>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</si>
  <si>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</si>
  <si>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</si>
  <si>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</si>
  <si>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</si>
  <si>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</si>
  <si>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</si>
  <si>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</si>
  <si>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</si>
  <si>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</si>
  <si>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</si>
  <si>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</si>
  <si>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</si>
  <si>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</si>
  <si>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</si>
  <si>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</si>
  <si>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</si>
  <si>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</si>
  <si>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</si>
  <si>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5 : Coûts d'exploitation</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</si>
  <si>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</si>
  <si>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</si>
  <si>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</si>
  <si>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</si>
  <si>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</si>
  <si>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</si>
  <si>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</si>
  <si>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</si>
  <si>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</si>
  <si>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A compléter si vente de chaleur</t>
  </si>
  <si>
    <t>Tableau 6.1 : Impact de l'aide sur le prix de vente de la chaleur</t>
  </si>
  <si>
    <t>Taux d'aide</t>
  </si>
  <si>
    <t>Montant de l'aide</t>
  </si>
  <si>
    <t>Prix de vente moyen de la chaleur € HT / MWh</t>
  </si>
  <si>
    <t>Prix de vente moyen de la chaleur € TTC / MWh</t>
  </si>
  <si>
    <t>R1 moyen € TTC/MWh</t>
  </si>
  <si>
    <t>R2 moyen € TTC/MWh</t>
  </si>
  <si>
    <r>
      <t xml:space="preserve">R2 moyen 
</t>
    </r>
    <r>
      <rPr>
        <b/>
        <sz val="8"/>
        <color theme="1"/>
        <rFont val="Arial"/>
        <family val="2"/>
      </rPr>
      <t>€</t>
    </r>
    <r>
      <rPr>
        <sz val="8"/>
        <color theme="1"/>
        <rFont val="Arial"/>
        <family val="2"/>
      </rPr>
      <t xml:space="preserve"> </t>
    </r>
    <r>
      <rPr>
        <b/>
        <sz val="8"/>
        <color theme="1"/>
        <rFont val="Arial"/>
        <family val="2"/>
      </rPr>
      <t>TTC/kW</t>
    </r>
  </si>
  <si>
    <t>R21</t>
  </si>
  <si>
    <t>R22</t>
  </si>
  <si>
    <t>R23</t>
  </si>
  <si>
    <t>R24</t>
  </si>
  <si>
    <t>€ TTC/kW</t>
  </si>
  <si>
    <t>Cas des extensions</t>
  </si>
  <si>
    <t>Prix de vente avant opération sur le réseau existant</t>
  </si>
  <si>
    <t>Tableau 6.2. Impact aide sur prix vente pour différents abonnés</t>
  </si>
  <si>
    <t>Prospects sur bâtiment existant</t>
  </si>
  <si>
    <t>Prospects sur bâtiment neuf</t>
  </si>
  <si>
    <t>Bâtiments déjà raccordés au réseau</t>
  </si>
  <si>
    <t>Type de prospect</t>
  </si>
  <si>
    <t>Bailleur</t>
  </si>
  <si>
    <t>Copropriété</t>
  </si>
  <si>
    <t>Bâtiment public hors enseignement</t>
  </si>
  <si>
    <t>Tertiaire (dont santé et enseignement)</t>
  </si>
  <si>
    <t xml:space="preserve">Bailleur </t>
  </si>
  <si>
    <t>Nom de l'abonné</t>
  </si>
  <si>
    <t>Type de chauffage avant projet RC (uniquement cas des bâtiments existants)</t>
  </si>
  <si>
    <t>kW souscrit</t>
  </si>
  <si>
    <t>MWh/an</t>
  </si>
  <si>
    <t>Prix vente de la chaleur en €TTC/MWh</t>
  </si>
  <si>
    <t>Situation actuelle (équivalent P1 + P’1 + P2 + P3)</t>
  </si>
  <si>
    <t>Prix vente après opération sans subvention, sans CEE</t>
  </si>
  <si>
    <t>Prix vente après opération avec subvention, sans CEE</t>
  </si>
  <si>
    <t>Tableau 6.3 : Coût estimatif de la chaleur pour l'usager (cas des bailleurs)</t>
  </si>
  <si>
    <t>Bailleur
(**)</t>
  </si>
  <si>
    <t xml:space="preserve">Commentaires de l'opérateur. 
Préciser au moins :
- le nombre de bailleurs concernés ;
- la nature des hypothèses réalisées pour calculer les valeurs moyennes
</t>
  </si>
  <si>
    <t>Bailleur 
(*)</t>
  </si>
  <si>
    <t>Commentaires de l'opérateur . 
Préciser au moins :
- le nombre de bailleurs concernés ;
- la nature des hypothèses réalisées pour calculer les valeurs moyennes</t>
  </si>
  <si>
    <t>Coût moyen estimatif  pour l'usager (€TTC/MWh)</t>
  </si>
  <si>
    <t>Tarification (R1+R2) après opération, sans subvention ni CEE</t>
  </si>
  <si>
    <t>Dépenses liées au réseau secondaire</t>
  </si>
  <si>
    <t xml:space="preserve">(*) Ces informations pourront être obtenues par le biais du comité de pilotage, de la CCSPL et/ou du comité consultatif mis en place à l'occasion de la création ou d'une précédente extension du réseau aidée par le Fonds Chaleur, conformément aux conditions d'éligibilité et de financement de l'ADEME. </t>
  </si>
  <si>
    <t>(**) Indiquer le maximum d'indications à date de dépôt du projet)</t>
  </si>
  <si>
    <t>Tableau 3.1 : Impact de l'aide sur le prix de vente de la chaleur</t>
  </si>
  <si>
    <t>Ces tarifs doivent tenir compte des recommandations de l'ADEME concernant le prix de référence du gaz (en particulier le prix "fourniture gaz") : voir exemple ci-dessous pour 2024 et contacter le référent régional ADEME pour prendre connaissance des valeurs les plus récentes</t>
  </si>
  <si>
    <t>Cas des projets de réseau de chaleur (production + distribution) 
bénéficiant d'une aide forfaitaire globale en €/[MWhEnR&amp;R]
(voir Conditions d'Eligibilité et de Financement et voir calcul de l'aide, onglet 3.3)</t>
  </si>
  <si>
    <t>Cas des projets de réseau bénéficiant d'une aide par analyse économique
(voir Conditions d'Eligibilité et de Financement)</t>
  </si>
  <si>
    <t>à déterminer par le porteur de projet  en fonction de l'aide forfaitaire estimée</t>
  </si>
  <si>
    <t>aide forfaitaire à estimer par le porteur de projet</t>
  </si>
  <si>
    <t>Tableau 3.2. Impact aide sur prix vente pour différents abonnés</t>
  </si>
  <si>
    <t>Ces tarifs doivent tenir compte des recommandations de l'ADEME concernant le prix de référence du gaz (en particulier le prix "fourniture gaz") : voir exemple ci-contre pour 2024 et contacter le référent régional ADEME pour prendre connaissance des valeurs les plus récentes</t>
  </si>
  <si>
    <t xml:space="preserve">Bâtiment public hors enseignement </t>
  </si>
  <si>
    <t xml:space="preserve">Tertiaire (dont santé et enseignement) </t>
  </si>
  <si>
    <t>Type de chauffage avant projet RC (uniquement cas des bâtiments existants) : 
élec, gaz ou autre</t>
  </si>
  <si>
    <t>Situation actuelle (équivalent P1 + P’1 + P2 + P3+P4 pour le gaz)</t>
  </si>
  <si>
    <t>CEP: Présentation type fonds chaleur, Réseaux de chaleur.</t>
  </si>
  <si>
    <t>Nom du projet:</t>
  </si>
  <si>
    <t xml:space="preserve">périmètre du CEP: </t>
  </si>
  <si>
    <t>Référence du CEP contarctuel:</t>
  </si>
  <si>
    <t>Date:</t>
  </si>
  <si>
    <t>Les formules de calcul des sous totaux, doivent être accessibles.</t>
  </si>
  <si>
    <t>Les décompositions proposées sont "à minima": modifier les lignes pour plus de détails</t>
  </si>
  <si>
    <t>Tableau à remplir en k€</t>
  </si>
  <si>
    <t>Si projet d'extension de réseau de chaleur, le CEP a pour périmètre [le réseau initial + l'extension]</t>
  </si>
  <si>
    <t>Années</t>
  </si>
  <si>
    <t xml:space="preserve">Chiffre d'affaire en milliers en k€ (à détailler) </t>
  </si>
  <si>
    <r>
      <t xml:space="preserve">Avec un prix de vente envisagée de la chaleur correspondant </t>
    </r>
    <r>
      <rPr>
        <b/>
        <i/>
        <sz val="11"/>
        <color theme="1"/>
        <rFont val="Calibri"/>
        <family val="2"/>
      </rPr>
      <t>au niveau de  subventions attendues lors de la demande d’aide</t>
    </r>
    <r>
      <rPr>
        <i/>
        <sz val="11"/>
        <color theme="1"/>
        <rFont val="Calibri"/>
        <family val="2"/>
      </rPr>
      <t>, distinction des parts R1 et R2 et détail des droits de raccordements éventuels, indications des Mwh vendus, puissance souscrites….</t>
    </r>
  </si>
  <si>
    <t>Mwh utile livrés en sous station éventuellemnt par zone</t>
  </si>
  <si>
    <t>dont réseau existant en 2022</t>
  </si>
  <si>
    <t>dont raccordements prévus et restants</t>
  </si>
  <si>
    <t>dont projet d'extension</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</si>
  <si>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</si>
  <si>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</si>
  <si>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</si>
  <si>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</si>
  <si>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</si>
  <si>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</si>
  <si>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</si>
  <si>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</si>
  <si>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</si>
  <si>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Pour des besoins de contrôle :
- isoler et quantifier sur cette ligne la part du tarif qui répercute l'aide Fonds Chaleur , en €/MWh (même si déjà intégrée à R24 ou R25 ou autre)</t>
  </si>
  <si>
    <t>- isoler et quantifier sur cette ligne la part du tarif qui répercute l'aide CEE, le cas échéant, en €/MWh (même si déjà intégrée à R24 ou R25 ou autre)</t>
  </si>
  <si>
    <t>sous total R2</t>
  </si>
  <si>
    <t>Recettes CEE (si collectés par l'opérateur réseau)</t>
  </si>
  <si>
    <t>Recettes de raccordement (type et valeur des recettes à préciser)</t>
  </si>
  <si>
    <t>autres recettes…</t>
  </si>
  <si>
    <t>TOTAL chiffre d'affaire</t>
  </si>
  <si>
    <t>Charges d’exploitation P1 (à détailler)</t>
  </si>
  <si>
    <t>Charges de combustibles détaillées</t>
  </si>
  <si>
    <t>Electricité (P'1)</t>
  </si>
  <si>
    <t>charge combustible bois</t>
  </si>
  <si>
    <t>Charges de combustible gaz</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</si>
  <si>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</si>
  <si>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</si>
  <si>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</si>
  <si>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</si>
  <si>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</si>
  <si>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</si>
  <si>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Times New Roman"/>
        <family val="1"/>
      </rPr>
      <t xml:space="preserve">          </t>
    </r>
    <r>
      <rPr>
        <i/>
        <sz val="11"/>
        <color theme="1"/>
        <rFont val="Calibri"/>
        <family val="2"/>
      </rPr>
      <t xml:space="preserve"> Impôts (hors IS) /Taxes foncières ou redevance </t>
    </r>
  </si>
  <si>
    <r>
      <t>-</t>
    </r>
    <r>
      <rPr>
        <sz val="7"/>
        <color theme="1"/>
        <rFont val="Times New Roman"/>
        <family val="1"/>
      </rPr>
      <t xml:space="preserve">          </t>
    </r>
    <r>
      <rPr>
        <i/>
        <sz val="11"/>
        <color theme="1"/>
        <rFont val="Calibri"/>
        <family val="2"/>
      </rPr>
      <t>Taxes locales</t>
    </r>
  </si>
  <si>
    <r>
      <t>-</t>
    </r>
    <r>
      <rPr>
        <sz val="7"/>
        <color theme="1"/>
        <rFont val="Times New Roman"/>
        <family val="1"/>
      </rPr>
      <t xml:space="preserve">          </t>
    </r>
    <r>
      <rPr>
        <i/>
        <sz val="11"/>
        <color theme="1"/>
        <rFont val="Calibri"/>
        <family val="2"/>
      </rPr>
      <t>Assurances</t>
    </r>
  </si>
  <si>
    <r>
      <t>-</t>
    </r>
    <r>
      <rPr>
        <sz val="7"/>
        <color theme="1"/>
        <rFont val="Times New Roman"/>
        <family val="1"/>
      </rPr>
      <t xml:space="preserve">          </t>
    </r>
    <r>
      <rPr>
        <i/>
        <sz val="11"/>
        <color theme="1"/>
        <rFont val="Calibri"/>
        <family val="2"/>
      </rPr>
      <t>Autres charges (…)</t>
    </r>
  </si>
  <si>
    <t>Sous total autres charges</t>
  </si>
  <si>
    <t>TOTAL Charges hors amortissements, hors charges financière liée au plan de financement</t>
  </si>
  <si>
    <t>Excédent Brut d'Exploitation (EBE) en k€</t>
  </si>
  <si>
    <t>Détails concernant les charges</t>
  </si>
  <si>
    <t>MWh bois consommés</t>
  </si>
  <si>
    <t>MWh gaz consommés</t>
  </si>
  <si>
    <t>MWh de chaleur de récupération consommés</t>
  </si>
  <si>
    <t>Onglet à compléter pour tout projet supérieur à 12 GWhEnR&amp;R par an, quelle que soit la méthode de calcul de l'aide (dans le cas particulier d'une extension, le CEP a pour périmètre [le réseau initial + l'extension] ).</t>
  </si>
  <si>
    <t>Référence du CEP contractuel:</t>
  </si>
  <si>
    <t>Partie à renseigner dans le cas de l'extension d'un réseau existant.</t>
  </si>
  <si>
    <t>Années supplémentaires le cas échéant</t>
  </si>
  <si>
    <t>20(…)</t>
  </si>
  <si>
    <t>20xx</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</si>
  <si>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indications des Mwh vendus, puissance souscrites….</t>
    </r>
  </si>
  <si>
    <t>MWh utile livrés en sous station éventuellemnt par zone</t>
  </si>
  <si>
    <t>Pour des besoins de contrôle :
- isoler et quantifier sur cette ligne la part du tarif qui répercute l'aide Fonds Chaleur , en €/MWh ou €/kW (même si déjà intégrée à R24 ou R25 ou autre)</t>
  </si>
  <si>
    <t>- isoler et quantifier sur cette ligne la part du tarif qui répercute l'aide CEE, le cas échéant, en €/MWh ou €/kW (même si déjà intégrée à R24 ou R25 ou autre)</t>
  </si>
  <si>
    <t>Estimation tarif/MWh</t>
  </si>
  <si>
    <t>Ces charges doivent tenir compte des recommandations de l'ADEME concernant le prix de référence du gaz : voir exemple ci-dessous pour 2024 (colonne "Total hors TVA"), mais contacter le référent régional ADEME pour prendre connaissance des valeurs les plus récente</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</si>
  <si>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</si>
  <si>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</si>
  <si>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</si>
  <si>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</si>
  <si>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r>
      <t xml:space="preserve">Onglet à compléter pour toute création avec injection EnR&amp;R supérieure à 12 GWh par an, quelle que soit la méthode de calcul de l'aide, hormis dans les cas où le porteur de projet demande une aide inférieure aux taux d'aide autorisés par les points 7 et 8 de l'article 46 du RGEC (*)
(*)
</t>
    </r>
    <r>
      <rPr>
        <b/>
        <i/>
        <sz val="11"/>
        <color rgb="FFFF0000"/>
        <rFont val="Arial"/>
        <family val="2"/>
      </rPr>
      <t>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</si>
  <si>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VALEURS EN €</t>
  </si>
  <si>
    <t>Ne pas remplir</t>
  </si>
  <si>
    <t>Remplir</t>
  </si>
  <si>
    <t>Investissements totaux (€)</t>
  </si>
  <si>
    <t>Excédent Brut d'Exploitation (EBE) en € (REPRISE DES ELEMENTS DU CEP)</t>
  </si>
  <si>
    <t>Calcul du déficit de financement</t>
  </si>
  <si>
    <t>La valeur résiduelle est ajoutée par défaut au cash flow de 2044 (à corriger le cas échéant)</t>
  </si>
  <si>
    <t>Valeur résiduelle des nouveaux investissements (soulte)</t>
  </si>
  <si>
    <t>Sommes</t>
  </si>
  <si>
    <t>Flux des investissements (-)</t>
  </si>
  <si>
    <t>Amortissement des investissements (-)</t>
  </si>
  <si>
    <r>
      <t xml:space="preserve">Amortissement des subventions prévisionnelles </t>
    </r>
    <r>
      <rPr>
        <b/>
        <sz val="10"/>
        <color theme="1"/>
        <rFont val="Arial"/>
        <family val="2"/>
      </rPr>
      <t>totales</t>
    </r>
    <r>
      <rPr>
        <sz val="10"/>
        <color theme="1"/>
        <rFont val="Arial"/>
        <family val="2"/>
      </rPr>
      <t xml:space="preserve"> (Fonds Chaleur et autres, hors CEE), sur 20 ans, avec par défaut une aide à 30% (+)</t>
    </r>
  </si>
  <si>
    <t>Résultat imposable (méthode FC)</t>
  </si>
  <si>
    <t>IS prévisionnel  (méthode FC) (-)</t>
  </si>
  <si>
    <t>Flux des subventions prévisionnelles totales (Fonds Chaleur et autres, hors CEE) (+)</t>
  </si>
  <si>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</si>
  <si>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</si>
  <si>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</si>
  <si>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</si>
  <si>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r>
      <t xml:space="preserve">Onglet à compléter pour toute extension avec injection EnR&amp;R supérieure à 12 GWh par an, quelle que soit la méthode de calcul de l'aide, hormis dans les cas où le porteur de projet demande une aide inférieure aux taux d'aide autorisés par les points 7 et 8 de l'article 46 du RGEC (*)
</t>
    </r>
    <r>
      <rPr>
        <b/>
        <sz val="11"/>
        <color rgb="FFFF0000"/>
        <rFont val="Arial"/>
        <family val="2"/>
      </rPr>
      <t>(*)
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t>
    </r>
  </si>
  <si>
    <t>Investissements totaux du projet d'extension (€)</t>
  </si>
  <si>
    <r>
      <t xml:space="preserve">Dans les cases ci-dessous, l'ADEME attend des commentaires succincts sur la façon dont la répartition a été faite entre les valeurs relatives au réseau existant et celles, demandées ici, relatives à l'extension exclusivement ; et ce, </t>
    </r>
    <r>
      <rPr>
        <b/>
        <u/>
        <sz val="11"/>
        <color theme="1"/>
        <rFont val="Arial"/>
        <family val="2"/>
      </rPr>
      <t>en particulier pour les charges.</t>
    </r>
  </si>
  <si>
    <t>Sous-total R1 exclusivement lié à l'extension (k€)</t>
  </si>
  <si>
    <t>Sous-total R2 exclusivement lié à l'extension  (k€)</t>
  </si>
  <si>
    <t>Recettes CEE exclusivement liées à l'extension  (k€)</t>
  </si>
  <si>
    <t>Recettes raccordement exclusivement liées à l'extension  (k€)</t>
  </si>
  <si>
    <t>Charges combustible exclusivement liées à l'extension  (k€)</t>
  </si>
  <si>
    <t>Charges petit entretien / divers exclusivement liées à l'extension  (k€)</t>
  </si>
  <si>
    <t>Charges gros entretien et renouvellement exclusivement liées à l'extension  (k€)</t>
  </si>
  <si>
    <t>Charges diverses exclusivement liées à l'extension  (k€)</t>
  </si>
  <si>
    <t>EBE exclusivement lié à l'extension  (k€)</t>
  </si>
  <si>
    <t>Flux des investissements de l'extension (-)</t>
  </si>
  <si>
    <t>Amortissement des investissements de l'extension (-)</t>
  </si>
  <si>
    <r>
      <t>Amortissement des subventions</t>
    </r>
    <r>
      <rPr>
        <b/>
        <sz val="10"/>
        <color theme="1"/>
        <rFont val="Arial"/>
        <family val="2"/>
      </rPr>
      <t xml:space="preserve"> </t>
    </r>
    <r>
      <rPr>
        <sz val="10"/>
        <color theme="1"/>
        <rFont val="Arial"/>
        <family val="2"/>
      </rPr>
      <t xml:space="preserve">prévisionnelles </t>
    </r>
    <r>
      <rPr>
        <b/>
        <sz val="10"/>
        <color theme="1"/>
        <rFont val="Arial"/>
        <family val="2"/>
      </rPr>
      <t>totales</t>
    </r>
    <r>
      <rPr>
        <sz val="10"/>
        <color theme="1"/>
        <rFont val="Arial"/>
        <family val="2"/>
      </rPr>
      <t xml:space="preserve"> pour l'extension (Fonds Chaleur et autres dispositifs, hors CEE), avec par défaut une aide Fonds Chaleur à 30% (+)</t>
    </r>
  </si>
  <si>
    <t>Résultat imposable (méthode FC) associé à l'extension</t>
  </si>
  <si>
    <t xml:space="preserve">IS prévisionnel  (méthode FC) associé à l'extension (-) </t>
  </si>
  <si>
    <r>
      <t xml:space="preserve">Flux des subventions prévisionnelles </t>
    </r>
    <r>
      <rPr>
        <b/>
        <sz val="11"/>
        <color theme="1"/>
        <rFont val="Arial"/>
        <family val="2"/>
      </rPr>
      <t>totales</t>
    </r>
    <r>
      <rPr>
        <sz val="11"/>
        <color theme="1"/>
        <rFont val="Arial"/>
        <family val="2"/>
      </rPr>
      <t xml:space="preserve"> (Fonds Chaleur et autres, hors CEE) pour l'extension</t>
    </r>
    <r>
      <rPr>
        <sz val="10"/>
        <color theme="1"/>
        <rFont val="Arial"/>
        <family val="2"/>
      </rPr>
      <t xml:space="preserve"> (+)</t>
    </r>
  </si>
  <si>
    <t>Cash flow après IS prévisionnel sans aide (méthode FC) associé à l'extension</t>
  </si>
  <si>
    <t>Cash flow après IS prévisionnel avec aide (méthode FC) associé à l'extension</t>
  </si>
  <si>
    <t>Déficit de financement (année 2024) &lt;=&gt; aide maximale autorisée
(la valeur ci-dessous doit être positive)</t>
  </si>
  <si>
    <t>Tableau 5 : Historique des investissements</t>
  </si>
  <si>
    <t>Historique des investissements 
(à remplir obligatoirement si délégataire identique ; si changement de délégataire, le signaler)</t>
  </si>
  <si>
    <t>Etape</t>
  </si>
  <si>
    <t>Année d'investissement</t>
  </si>
  <si>
    <t>Montant d'investissement (€)</t>
  </si>
  <si>
    <t>Aide reçue pour l'investissement (€)</t>
  </si>
  <si>
    <t>Origine de l'aide (Fonds chaleur, Région, FEDER…)</t>
  </si>
  <si>
    <t>Création</t>
  </si>
  <si>
    <t>Avenant 1</t>
  </si>
  <si>
    <t>Avenant 2</t>
  </si>
  <si>
    <t>DÉPARTEMENT</t>
  </si>
  <si>
    <t>02 ― Aisne</t>
  </si>
  <si>
    <t>03 ― Allier</t>
  </si>
  <si>
    <t>04 ― Alpes-de-Haute-Provence</t>
  </si>
  <si>
    <t>05 ― Hautes-Alpes</t>
  </si>
  <si>
    <t>06 ― Alpes-Maritimes</t>
  </si>
  <si>
    <t>07 ― Ardèche</t>
  </si>
  <si>
    <t>08 ― Ardennes</t>
  </si>
  <si>
    <t>09 ― Ariège</t>
  </si>
  <si>
    <t>10 ― Aube</t>
  </si>
  <si>
    <t>11 ― Aude</t>
  </si>
  <si>
    <t>12 ― Aveyron</t>
  </si>
  <si>
    <t>13 ― Bouches-du-Rhône</t>
  </si>
  <si>
    <t>14 ― Calvados</t>
  </si>
  <si>
    <t>15 ― Cantal</t>
  </si>
  <si>
    <t>16 ― Charente</t>
  </si>
  <si>
    <t>17 ― Charente-Maritime</t>
  </si>
  <si>
    <t>18 ― Cher</t>
  </si>
  <si>
    <t>19 ― Corrèze</t>
  </si>
  <si>
    <t>2A ― Corse-du-Sud</t>
  </si>
  <si>
    <t>2B ― Haute-Corse</t>
  </si>
  <si>
    <t>21 ― Côtes-d'Or</t>
  </si>
  <si>
    <t>22 ― Côtes-d'Armor</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</si>
  <si>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</si>
  <si>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</si>
  <si>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</si>
  <si>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</si>
  <si>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</si>
  <si>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</si>
  <si>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</si>
  <si>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</si>
  <si>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</si>
  <si>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</si>
  <si>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</si>
  <si>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</si>
  <si>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</si>
  <si>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</si>
  <si>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</si>
  <si>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</si>
  <si>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</si>
  <si>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</si>
  <si>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</si>
  <si>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</si>
  <si>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</si>
  <si>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</si>
  <si>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</si>
  <si>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</si>
  <si>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</si>
  <si>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</si>
  <si>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</si>
  <si>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</si>
  <si>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</si>
  <si>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</si>
  <si>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</si>
  <si>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</si>
  <si>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</si>
  <si>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</si>
  <si>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</si>
  <si>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</si>
  <si>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</si>
  <si>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</si>
  <si>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</si>
  <si>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</si>
  <si>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</si>
  <si>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</si>
  <si>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</si>
  <si>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</si>
  <si>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</si>
  <si>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</si>
  <si>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</si>
  <si>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</si>
  <si>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</si>
  <si>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</si>
  <si>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</si>
  <si>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</si>
  <si>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</si>
  <si>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</si>
  <si>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</si>
  <si>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</si>
  <si>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</si>
  <si>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</si>
  <si>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</si>
  <si>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</si>
  <si>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</si>
  <si>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</si>
  <si>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</si>
  <si>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</si>
  <si>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</si>
  <si>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</si>
  <si>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</si>
  <si>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</si>
  <si>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</si>
  <si>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</si>
  <si>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</si>
  <si>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</si>
  <si>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</si>
  <si>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r>
      <t xml:space="preserve">Total production 
</t>
    </r>
    <r>
      <rPr>
        <i/>
        <sz val="8"/>
        <color theme="1"/>
        <rFont val="Calibri"/>
        <family val="2"/>
        <scheme val="minor"/>
      </rPr>
      <t>(si réseau de chaleur = chaleur injectée)</t>
    </r>
  </si>
  <si>
    <r>
      <t xml:space="preserve">Total production EnR&amp;R
</t>
    </r>
    <r>
      <rPr>
        <i/>
        <sz val="8"/>
        <color theme="1"/>
        <rFont val="Calibri"/>
        <family val="2"/>
        <scheme val="minor"/>
      </rPr>
      <t>(si réseau de chaleur = chaleur EnR&amp;R injectée)</t>
    </r>
  </si>
  <si>
    <t>Puissance totale</t>
  </si>
  <si>
    <t>Taux EnR</t>
  </si>
  <si>
    <t>CO2 évité (tonnes) :</t>
  </si>
  <si>
    <t>Chaleur vendu en sous-stations</t>
  </si>
  <si>
    <t>Chaleur EnR&amp;R vendu en sous-stations</t>
  </si>
  <si>
    <t>Puissance installée en sous-station (kW)</t>
  </si>
  <si>
    <t>Commentaires réseau de chaleur</t>
  </si>
  <si>
    <t>longueur DN 450 - DN650</t>
  </si>
  <si>
    <t>longueur DN300 - 400</t>
  </si>
  <si>
    <t>longueur DN80 - 125</t>
  </si>
  <si>
    <t>longueur DN15 - 65</t>
  </si>
  <si>
    <t>Bâtiment chaufferie et silo de stockage</t>
  </si>
  <si>
    <t>Générateur de chaleur biomasse et système d'alimentation automatique</t>
  </si>
  <si>
    <t>Générateur d'appoint</t>
  </si>
  <si>
    <t>Traitement des fumées</t>
  </si>
  <si>
    <t>Installation électrique et hydraulique associée au générateur</t>
  </si>
  <si>
    <t>Ingénierie</t>
  </si>
  <si>
    <t>Autres (à préciser)</t>
  </si>
  <si>
    <t>Sous total Production en €HT</t>
  </si>
  <si>
    <t>Production  (pompe de distribution réseau)</t>
  </si>
  <si>
    <t>Voirie, génie civil tranchée</t>
  </si>
  <si>
    <t>Distribution hydraulique</t>
  </si>
  <si>
    <t xml:space="preserve">Sous stations </t>
  </si>
  <si>
    <t>Sous total Réseaux de chaleur en €HT</t>
  </si>
  <si>
    <t>Investissement total projet éligible</t>
  </si>
  <si>
    <t>Investissements Eligibles (€)</t>
  </si>
  <si>
    <t>Production thermique</t>
  </si>
  <si>
    <t>Réseau de chaleur</t>
  </si>
  <si>
    <t>Soit XX€/ml investissement de réseau créé
Plafonné à xx €/ml suivant règle des DN
ou
Non plafonné par règle des DN (rayer mention inutile)</t>
  </si>
  <si>
    <t>Total investissement éligible (€)</t>
  </si>
  <si>
    <t>Aide</t>
  </si>
  <si>
    <t>Aide Chaufferie</t>
  </si>
  <si>
    <t>Dont X € partenaires</t>
  </si>
  <si>
    <t>Aide Réseau</t>
  </si>
  <si>
    <t>Dont Y € partenaires</t>
  </si>
  <si>
    <t>Aide Totale</t>
  </si>
  <si>
    <t>Dont X+Y € partenaires</t>
  </si>
  <si>
    <t>Aide Totale €/MWh EnR&amp;R sortie chaudière / 20ans</t>
  </si>
  <si>
    <t>Aide Chaufferie €/MWh EnR&amp;R sortie chaudière / 20ans</t>
  </si>
  <si>
    <t>Aide Réseau €/MWh EnR&amp;R transporté par le réseau (ou par l'extension aidée sur 20 ans)</t>
  </si>
  <si>
    <t>Aide Réseau €/ml de réseau créé</t>
  </si>
  <si>
    <t>Aide totale/tCO2 sur 20 ans</t>
  </si>
  <si>
    <t>Installation de production de chaleur</t>
  </si>
  <si>
    <t>Type d'énergie 
(à préciser)</t>
  </si>
  <si>
    <t>Puissance installée</t>
  </si>
  <si>
    <t>MWh/an injectés sur le réseau</t>
  </si>
  <si>
    <t>MWh/an%</t>
  </si>
  <si>
    <r>
      <t>Tonnes de CO</t>
    </r>
    <r>
      <rPr>
        <b/>
        <vertAlign val="subscript"/>
        <sz val="11"/>
        <color theme="1"/>
        <rFont val="Calibri"/>
        <family val="2"/>
      </rPr>
      <t>2</t>
    </r>
    <r>
      <rPr>
        <b/>
        <sz val="11"/>
        <color theme="1"/>
        <rFont val="Calibri"/>
        <family val="2"/>
      </rPr>
      <t>/an produites</t>
    </r>
  </si>
  <si>
    <t>Base carbone</t>
  </si>
  <si>
    <t>Fioul lourd</t>
  </si>
  <si>
    <t>Fioul domestique</t>
  </si>
  <si>
    <t>Chaleur issue de cogénération</t>
  </si>
  <si>
    <t>EnR (géothermie, biomasse…)</t>
  </si>
  <si>
    <t>Chaleur de récupération</t>
  </si>
  <si>
    <r>
      <t>Taux</t>
    </r>
    <r>
      <rPr>
        <sz val="11"/>
        <color theme="1"/>
        <rFont val="Calibri"/>
        <family val="2"/>
      </rPr>
      <t xml:space="preserve"> </t>
    </r>
    <r>
      <rPr>
        <b/>
        <sz val="11"/>
        <color theme="1"/>
        <rFont val="Calibri"/>
        <family val="2"/>
      </rPr>
      <t xml:space="preserve"> EnR&amp;R injecté dans le réseau (%)</t>
    </r>
  </si>
  <si>
    <r>
      <t>Cas de création</t>
    </r>
    <r>
      <rPr>
        <b/>
        <sz val="11"/>
        <color theme="1"/>
        <rFont val="Century Gothic"/>
        <family val="2"/>
      </rPr>
      <t xml:space="preserve"> d'un réseau de distribution</t>
    </r>
  </si>
  <si>
    <t>Longueur totale du réseau (Tranchée)  (ml)</t>
  </si>
  <si>
    <t>- longueur basse pression  (ml)</t>
  </si>
  <si>
    <t>- longueur haute pression  (ml)</t>
  </si>
  <si>
    <t>Diamètre Nominal maxi</t>
  </si>
  <si>
    <t>Nombre de ss stations</t>
  </si>
  <si>
    <t>Puissance installée en ss Station ( kW)</t>
  </si>
  <si>
    <t>MWh EnR&amp;R/an injectés sur le réseau</t>
  </si>
  <si>
    <t>MWh/an vendus en Ss station</t>
  </si>
  <si>
    <t>Densité du réseau : Mwh livrés Ss Stations/ml.an</t>
  </si>
  <si>
    <t>Nbre équivalents logements raccordés</t>
  </si>
  <si>
    <t>Coût invest. du mètre linéaire de réseau  €/ml</t>
  </si>
  <si>
    <r>
      <t>Taux</t>
    </r>
    <r>
      <rPr>
        <sz val="11"/>
        <color theme="1"/>
        <rFont val="Century Gothic"/>
        <family val="2"/>
      </rPr>
      <t xml:space="preserve"> </t>
    </r>
    <r>
      <rPr>
        <b/>
        <sz val="11"/>
        <color theme="1"/>
        <rFont val="Century Gothic"/>
        <family val="2"/>
      </rPr>
      <t xml:space="preserve"> EnR&amp;R injecté dans le réseau (%) </t>
    </r>
  </si>
  <si>
    <r>
      <t xml:space="preserve">Cas d’extension </t>
    </r>
    <r>
      <rPr>
        <b/>
        <sz val="11"/>
        <color theme="1"/>
        <rFont val="Calibri"/>
        <family val="2"/>
      </rPr>
      <t>d'un réseau de distribution</t>
    </r>
  </si>
  <si>
    <t>Caractéristiques</t>
  </si>
  <si>
    <t>Avant extension</t>
  </si>
  <si>
    <t>Après extension</t>
  </si>
  <si>
    <t>extension</t>
  </si>
  <si>
    <t>Longueur totale du réseau (tranchée)  (ml)</t>
  </si>
  <si>
    <t>X</t>
  </si>
  <si>
    <t>Y</t>
  </si>
  <si>
    <t>Y-X</t>
  </si>
  <si>
    <t>MWh/an vendus en ss stations</t>
  </si>
  <si>
    <t>Densité globale du réseau (Mwh livrés Ss stations / ml.an)</t>
  </si>
  <si>
    <t>Densité EnR&amp;R du réseau (Mwh livrés Ss stations / ml.an)</t>
  </si>
  <si>
    <t>Caractéristiques de la solution biomasse</t>
  </si>
  <si>
    <t>Puissance thermique nominale de l'installation de combustion (en MW)</t>
  </si>
  <si>
    <t>Puissance thermique nominale de l'installation biomasse (en MW)</t>
  </si>
  <si>
    <t>Rubrique réglementaire et régime (exemple ICPE 2910A - déclaration)</t>
  </si>
  <si>
    <t>Besoins thermiques annuels en MWh utiles</t>
  </si>
  <si>
    <t>Production sortie installation biomasse en MWh / an</t>
  </si>
  <si>
    <t>Taux de couverture des besoins thermiques par la biomasse en %</t>
  </si>
  <si>
    <t>Consommation annuelle en biomasse entrée installation en MWh PCI</t>
  </si>
  <si>
    <t>Prix combustible biomasse € HT du MWh PCI (entrée chaudière)</t>
  </si>
  <si>
    <r>
      <t>Émission de poussières en mg / Nm3 à 6%O</t>
    </r>
    <r>
      <rPr>
        <vertAlign val="subscript"/>
        <sz val="9"/>
        <color theme="1"/>
        <rFont val="Calibri"/>
        <family val="2"/>
      </rPr>
      <t>2</t>
    </r>
  </si>
  <si>
    <t>Nombre de chaudières biomasse</t>
  </si>
  <si>
    <t>Numéro chaudière biomasse</t>
  </si>
  <si>
    <t>Puissance thermique nominale de la chaudière biomasse (en MW)</t>
  </si>
  <si>
    <t>Production annuelle de la chaudière en MWh</t>
  </si>
  <si>
    <t>Technologie du foyer de la chaudière biomasse</t>
  </si>
  <si>
    <t>Technologie du traitement de fumée (poussières, NOx, …)</t>
  </si>
  <si>
    <t>Fluide de la chaudière biomasse</t>
  </si>
  <si>
    <t>Coordonnées GPS de la chaufferie</t>
  </si>
  <si>
    <t>Caractéristiques de l’appoint / secour</t>
  </si>
  <si>
    <t>Nombre de chaudières d'appoint</t>
  </si>
  <si>
    <t>Numéro chaudière d’appoint</t>
  </si>
  <si>
    <t>Puissance thermique nominale de la chaudière d'appoint (en MW)</t>
  </si>
  <si>
    <t>Nature du combustible d'appoint</t>
  </si>
  <si>
    <t>Production annuelle de la chaudière en MWh PCI</t>
  </si>
  <si>
    <t>Consommation annuelle en énergie entrée chaudière en MWh PCI</t>
  </si>
  <si>
    <t>Prix du combustible d’appoint MWh PCI HTR (entrée chaudière)</t>
  </si>
  <si>
    <t>SCEQE : le projet est-il soumis au système communautaire d’échange de quotas d’émissions de 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</si>
</sst>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43" formatCode="_-* #,##0.00_-;\-* #,##0.00_-;_-* &quot;-&quot;??_-;_-@_-"/>
    <numFmt numFmtId="164" formatCode="0.0%"/>
    <numFmt numFmtId="165" formatCode="0.0"/>
    <numFmt numFmtId="166" formatCode="0.00&quot; points&quot;"/>
    <numFmt numFmtId="167" formatCode="0&quot; ml d'extension RC&quot;"/>
    <numFmt numFmtId="168" formatCode="0&quot; MWh EnR&amp;R sup. produits&quot;"/>
    <numFmt numFmtId="169" formatCode="_-* #,##0\ &quot;€&quot;_-;\-* #,##0\ &quot;€&quot;_-;_-* &quot;-&quot;??\ &quot;€&quot;_-;_-@_-"/>
  </numFmts>
  <fonts count="96">
    <font>
      <sz val="11"/>
      <color theme="1"/>
      <name val="Calibri"/>
      <family val="2"/>
      <scheme val="minor"/>
    </font>
    <font>
      <sz val="11"/>
      <color theme="1"/>
      <name val="Century Gothic"/>
      <family val="2"/>
    </font>
    <font>
      <b/>
      <sz val="11"/>
      <color theme="1"/>
      <name val="Century Gothic"/>
      <family val="2"/>
    </font>
    <font>
      <b/>
      <i/>
      <sz val="9"/>
      <color theme="1"/>
      <name val="Calibri"/>
      <family val="2"/>
    </font>
    <font>
      <sz val="9"/>
      <color theme="1"/>
      <name val="Calibri"/>
      <family val="2"/>
    </font>
    <font>
      <vertAlign val="subscript"/>
      <sz val="9"/>
      <color theme="1"/>
      <name val="Calibri"/>
      <family val="2"/>
    </font>
    <font>
      <i/>
      <sz val="9"/>
      <color theme="1"/>
      <name val="Calibri"/>
      <family val="2"/>
    </font>
    <font>
      <b/>
      <sz val="10"/>
      <color rgb="FF000000"/>
      <name val="Arial"/>
      <family val="2"/>
    </font>
    <font>
      <sz val="11"/>
      <color theme="1"/>
      <name val="Calibri"/>
      <family val="2"/>
    </font>
    <font>
      <b/>
      <sz val="11"/>
      <color theme="1"/>
      <name val="Calibri"/>
      <family val="2"/>
    </font>
    <font>
      <b/>
      <vertAlign val="subscript"/>
      <sz val="11"/>
      <color theme="1"/>
      <name val="Calibri"/>
      <family val="2"/>
    </font>
    <font>
      <b/>
      <sz val="11"/>
      <color rgb="FFFF0000"/>
      <name val="Century Gothic"/>
      <family val="2"/>
    </font>
    <font>
      <b/>
      <sz val="11"/>
      <color rgb="FFFF0000"/>
      <name val="Calibri"/>
      <family val="2"/>
    </font>
    <font>
      <sz val="11"/>
      <color theme="1"/>
      <name val="Calibri"/>
      <family val="2"/>
      <scheme val="minor"/>
    </font>
    <font>
      <sz val="8"/>
      <color rgb="FF000000"/>
      <name val="Calibri"/>
      <family val="2"/>
    </font>
    <font>
      <i/>
      <sz val="8"/>
      <color theme="1"/>
      <name val="Calibri"/>
      <family val="2"/>
      <scheme val="minor"/>
    </font>
    <font>
      <sz val="8"/>
      <color theme="1"/>
      <name val="Calibri"/>
      <family val="2"/>
      <scheme val="minor"/>
    </font>
    <font>
      <u/>
      <sz val="11"/>
      <color theme="10"/>
      <name val="Calibri"/>
      <family val="2"/>
      <scheme val="minor"/>
    </font>
    <font>
      <b/>
      <i/>
      <sz val="8"/>
      <color theme="1"/>
      <name val="Calibri"/>
      <family val="2"/>
      <scheme val="minor"/>
    </font>
    <font>
      <b/>
      <sz val="8"/>
      <color theme="1"/>
      <name val="Calibri"/>
      <family val="2"/>
      <scheme val="minor"/>
    </font>
    <font>
      <i/>
      <sz val="10"/>
      <color theme="1"/>
      <name val="Calibri"/>
      <family val="2"/>
    </font>
    <font>
      <b/>
      <sz val="8"/>
      <color theme="1"/>
      <name val="Calibri"/>
      <family val="2"/>
    </font>
    <font>
      <b/>
      <i/>
      <sz val="8"/>
      <color theme="1"/>
      <name val="Calibri"/>
      <family val="2"/>
    </font>
    <font>
      <sz val="8"/>
      <color theme="1"/>
      <name val="Calibri"/>
      <family val="2"/>
    </font>
    <font>
      <i/>
      <sz val="8"/>
      <color theme="1"/>
      <name val="Calibri"/>
      <family val="2"/>
    </font>
    <font>
      <b/>
      <u/>
      <sz val="12"/>
      <color theme="1"/>
      <name val="Calibri"/>
      <family val="2"/>
      <scheme val="minor"/>
    </font>
    <font>
      <u/>
      <sz val="9"/>
      <color theme="1"/>
      <name val="Calibri"/>
      <family val="2"/>
    </font>
    <font>
      <i/>
      <u/>
      <sz val="9"/>
      <color theme="1"/>
      <name val="Calibri"/>
      <family val="2"/>
    </font>
    <font>
      <sz val="8"/>
      <color theme="1"/>
      <name val="Arial"/>
      <family val="2"/>
    </font>
    <font>
      <sz val="8"/>
      <name val="Arial"/>
      <family val="2"/>
    </font>
    <font>
      <sz val="10"/>
      <name val="Arial"/>
      <family val="2"/>
    </font>
    <font>
      <sz val="12"/>
      <name val="Arial Black"/>
      <family val="2"/>
    </font>
    <font>
      <sz val="9"/>
      <name val="Arial Black"/>
      <family val="2"/>
    </font>
    <font>
      <b/>
      <sz val="8"/>
      <color rgb="FF000000"/>
      <name val="Arial"/>
      <family val="2"/>
    </font>
    <font>
      <sz val="8"/>
      <color rgb="FF000000"/>
      <name val="Arial"/>
      <family val="2"/>
    </font>
    <font>
      <b/>
      <sz val="8"/>
      <color rgb="FF000000"/>
      <name val="Calibri"/>
      <family val="2"/>
    </font>
    <font>
      <b/>
      <sz val="8"/>
      <color rgb="FF0000FF"/>
      <name val="Arial"/>
      <family val="2"/>
    </font>
    <font>
      <sz val="8"/>
      <color rgb="FF0000FF"/>
      <name val="Arial"/>
      <family val="2"/>
    </font>
    <font>
      <i/>
      <sz val="11"/>
      <color theme="1"/>
      <name val="Calibri"/>
      <family val="2"/>
    </font>
    <font>
      <sz val="11"/>
      <color theme="1"/>
      <name val="Times New Roman"/>
      <family val="1"/>
    </font>
    <font>
      <sz val="7"/>
      <color theme="1"/>
      <name val="Times New Roman"/>
      <family val="1"/>
    </font>
    <font>
      <i/>
      <sz val="6"/>
      <color theme="1"/>
      <name val="Calibri"/>
      <family val="2"/>
      <scheme val="minor"/>
    </font>
    <font>
      <b/>
      <i/>
      <sz val="8"/>
      <color rgb="FFFF0000"/>
      <name val="Calibri"/>
      <family val="2"/>
      <scheme val="minor"/>
    </font>
    <font>
      <b/>
      <sz val="11"/>
      <color theme="1"/>
      <name val="Calibri"/>
      <family val="2"/>
      <scheme val="minor"/>
    </font>
    <font>
      <i/>
      <sz val="11"/>
      <color theme="1"/>
      <name val="Calibri"/>
      <family val="2"/>
      <scheme val="minor"/>
    </font>
    <font>
      <i/>
      <sz val="7"/>
      <color theme="1"/>
      <name val="Calibri"/>
      <family val="2"/>
      <scheme val="minor"/>
    </font>
    <font>
      <b/>
      <i/>
      <sz val="7"/>
      <color rgb="FFFF0000"/>
      <name val="Calibri"/>
      <family val="2"/>
      <scheme val="minor"/>
    </font>
    <font>
      <b/>
      <i/>
      <sz val="11"/>
      <color theme="1"/>
      <name val="Calibri"/>
      <family val="2"/>
    </font>
    <font>
      <i/>
      <sz val="11"/>
      <color theme="1"/>
      <name val="Times New Roman"/>
      <family val="1"/>
    </font>
    <font>
      <i/>
      <sz val="8"/>
      <color rgb="FF000000"/>
      <name val="Arial"/>
      <family val="2"/>
    </font>
    <font>
      <b/>
      <i/>
      <sz val="12"/>
      <color rgb="FFFF0000"/>
      <name val="Calibri"/>
      <family val="2"/>
      <scheme val="minor"/>
    </font>
    <font>
      <sz val="11"/>
      <color theme="1"/>
      <name val="Arial"/>
      <family val="2"/>
    </font>
    <font>
      <sz val="10"/>
      <color theme="1"/>
      <name val="Arial"/>
      <family val="2"/>
    </font>
    <font>
      <b/>
      <sz val="10"/>
      <name val="Arial"/>
      <family val="2"/>
    </font>
    <font>
      <b/>
      <sz val="7"/>
      <color rgb="FFFF0000"/>
      <name val="Calibri"/>
      <family val="2"/>
    </font>
    <font>
      <b/>
      <i/>
      <sz val="9.1"/>
      <color rgb="FFFF0000"/>
      <name val="Calibri"/>
      <family val="2"/>
    </font>
    <font>
      <b/>
      <sz val="10"/>
      <color rgb="FFFF0000"/>
      <name val="Arial"/>
      <family val="2"/>
    </font>
    <font>
      <sz val="11"/>
      <color rgb="FFFF0000"/>
      <name val="Calibri"/>
      <family val="2"/>
      <scheme val="minor"/>
    </font>
    <font>
      <i/>
      <sz val="8"/>
      <color theme="1"/>
      <name val="Arial"/>
      <family val="2"/>
    </font>
    <font>
      <b/>
      <sz val="8"/>
      <color theme="1"/>
      <name val="Arial"/>
      <family val="2"/>
    </font>
    <font>
      <b/>
      <sz val="11"/>
      <color theme="1"/>
      <name val="Arial"/>
      <family val="2"/>
    </font>
    <font>
      <b/>
      <sz val="10"/>
      <color theme="1"/>
      <name val="Calibri"/>
      <family val="2"/>
      <scheme val="minor"/>
    </font>
    <font>
      <b/>
      <sz val="12"/>
      <color theme="1"/>
      <name val="Calibri"/>
      <family val="2"/>
      <scheme val="minor"/>
    </font>
    <font>
      <i/>
      <sz val="10"/>
      <color theme="1"/>
      <name val="Arial"/>
      <family val="2"/>
    </font>
    <font>
      <i/>
      <sz val="11"/>
      <color theme="1"/>
      <name val="Arial"/>
      <family val="2"/>
    </font>
    <font>
      <b/>
      <sz val="11"/>
      <color rgb="FFFF0000"/>
      <name val="Calibri"/>
      <family val="2"/>
      <scheme val="minor"/>
    </font>
    <font>
      <b/>
      <sz val="8"/>
      <color rgb="FFC00000"/>
      <name val="Arial"/>
      <family val="2"/>
    </font>
    <font>
      <b/>
      <i/>
      <sz val="10"/>
      <color theme="1"/>
      <name val="Arial"/>
      <family val="2"/>
    </font>
    <font>
      <b/>
      <sz val="26"/>
      <color rgb="FFFF0000"/>
      <name val="Calibri"/>
      <family val="2"/>
    </font>
    <font>
      <b/>
      <sz val="14"/>
      <color rgb="FFFF0000"/>
      <name val="Calibri"/>
      <family val="2"/>
      <scheme val="minor"/>
    </font>
    <font>
      <b/>
      <sz val="9"/>
      <color theme="1"/>
      <name val="Calibri"/>
      <family val="2"/>
      <scheme val="minor"/>
    </font>
    <font>
      <sz val="7"/>
      <color rgb="FF000000"/>
      <name val="Arial"/>
      <family val="2"/>
    </font>
    <font>
      <sz val="8"/>
      <color rgb="FFFF0000"/>
      <name val="Calibri"/>
      <family val="2"/>
      <scheme val="minor"/>
    </font>
    <font>
      <b/>
      <sz val="14"/>
      <color rgb="FFFF0000"/>
      <name val="Arial"/>
      <family val="2"/>
    </font>
    <font>
      <b/>
      <i/>
      <sz val="11"/>
      <color rgb="FFFF0000"/>
      <name val="Arial"/>
      <family val="2"/>
    </font>
    <font>
      <b/>
      <sz val="14"/>
      <color theme="1"/>
      <name val="Calibri"/>
      <family val="2"/>
      <scheme val="minor"/>
    </font>
    <font>
      <b/>
      <sz val="10"/>
      <color theme="1"/>
      <name val="Arial"/>
      <family val="2"/>
    </font>
    <font>
      <b/>
      <sz val="11"/>
      <color rgb="FFFF0000"/>
      <name val="Arial"/>
      <family val="2"/>
    </font>
    <font>
      <b/>
      <u/>
      <sz val="11"/>
      <color theme="1"/>
      <name val="Arial"/>
      <family val="2"/>
    </font>
    <font>
      <b/>
      <sz val="8"/>
      <color rgb="FF000000"/>
      <name val="Calibri"/>
      <family val="2"/>
      <scheme val="minor"/>
    </font>
    <font>
      <i/>
      <sz val="8"/>
      <color rgb="FF000000"/>
      <name val="Calibri"/>
      <family val="2"/>
      <scheme val="minor"/>
    </font>
    <font>
      <sz val="11"/>
      <color rgb="FF000000"/>
      <name val="Calibri"/>
      <family val="2"/>
    </font>
    <font>
      <sz val="11"/>
      <color rgb="FF000000"/>
      <name val="Aptos Narrow"/>
      <family val="2"/>
    </font>
    <font>
      <sz val="11"/>
      <color rgb="FF242424"/>
      <name val="Aptos Narrow"/>
      <family val="2"/>
    </font>
    <font>
      <b/>
      <sz val="13"/>
      <color rgb="FFFF0000"/>
      <name val="Calibri"/>
      <family val="2"/>
      <scheme val="minor"/>
    </font>
    <font>
      <b/>
      <sz val="18"/>
      <color rgb="FFFF0000"/>
      <name val="Calibri"/>
      <family val="2"/>
      <scheme val="minor"/>
    </font>
    <font>
      <i/>
      <sz val="8"/>
      <color theme="4" tint="-0.249977111117893"/>
      <name val="Arial"/>
      <family val="2"/>
    </font>
    <font>
      <b/>
      <sz val="12"/>
      <color rgb="FFFF0000"/>
      <name val="Calibri"/>
      <family val="2"/>
      <scheme val="minor"/>
    </font>
    <font>
      <sz val="9"/>
      <color theme="1"/>
      <name val="Calibri"/>
      <family val="2"/>
      <scheme val="minor"/>
    </font>
    <font>
      <sz val="9"/>
      <color theme="1"/>
      <name val="Arial"/>
      <family val="2"/>
    </font>
    <font>
      <b/>
      <sz val="12"/>
      <color theme="1"/>
      <name val="Arial"/>
      <family val="2"/>
    </font>
    <font>
      <b/>
      <i/>
      <sz val="11"/>
      <color theme="1"/>
      <name val="Arial"/>
      <family val="2"/>
    </font>
    <font>
      <sz val="10"/>
      <color theme="1"/>
      <name val="Calibri"/>
      <family val="2"/>
      <scheme val="minor"/>
    </font>
    <font>
      <i/>
      <sz val="10"/>
      <color rgb="FFC00000"/>
      <name val="Arial"/>
      <family val="2"/>
    </font>
    <font>
      <sz val="7"/>
      <color theme="1"/>
      <name val="Arial"/>
      <family val="2"/>
    </font>
    <font>
      <sz val="9"/>
      <color rgb="FFFF0000"/>
      <name val="Calibri"/>
      <family val="2"/>
      <scheme val="minor"/>
    </font>
  </fonts>
  <fills count="35">
    <fill>
      <patternFill patternType="none"/>
    </fill>
    <fill>
      <patternFill patternType="gray125"/>
    </fill>
    <fill>
      <patternFill patternType="solid">
        <fgColor rgb="FFBFBFBF"/>
        <bgColor indexed="64"/>
      </patternFill>
    </fill>
    <fill>
      <patternFill patternType="solid">
        <fgColor rgb="FFC0C0C0"/>
        <bgColor indexed="64"/>
      </patternFill>
    </fill>
    <fill>
      <patternFill patternType="solid">
        <fgColor rgb="FF00FF00"/>
        <bgColor indexed="64"/>
      </patternFill>
    </fill>
    <fill>
      <patternFill patternType="solid">
        <fgColor rgb="FFFFFF00"/>
        <bgColor indexed="64"/>
      </patternFill>
    </fill>
    <fill>
      <patternFill patternType="solid">
        <fgColor rgb="FF00CCFF"/>
        <bgColor indexed="64"/>
      </patternFill>
    </fill>
    <fill>
      <patternFill patternType="solid">
        <fgColor theme="6"/>
        <bgColor indexed="64"/>
      </patternFill>
    </fill>
    <fill>
      <patternFill patternType="solid">
        <fgColor theme="8" tint="0.59999389629810485"/>
        <bgColor indexed="64"/>
      </patternFill>
    </fill>
    <fill>
      <patternFill patternType="solid">
        <fgColor theme="0"/>
        <bgColor indexed="64"/>
      </patternFill>
    </fill>
    <fill>
      <patternFill patternType="solid">
        <fgColor theme="8"/>
        <bgColor indexed="64"/>
      </patternFill>
    </fill>
    <fill>
      <patternFill patternType="solid">
        <fgColor theme="5" tint="0.39997558519241921"/>
        <bgColor indexed="64"/>
      </patternFill>
    </fill>
    <fill>
      <patternFill patternType="solid">
        <fgColor theme="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rgb="FFC6E0B4"/>
        <bgColor indexed="64"/>
      </patternFill>
    </fill>
    <fill>
      <patternFill patternType="solid">
        <fgColor rgb="FFEEEEEE"/>
        <bgColor indexed="64"/>
      </patternFill>
    </fill>
    <fill>
      <patternFill patternType="solid">
        <fgColor rgb="FFF5F5F5"/>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0000"/>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ck">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medium">
        <color indexed="64"/>
      </bottom>
      <diagonal/>
    </border>
    <border>
      <left style="thick">
        <color indexed="64"/>
      </left>
      <right style="medium">
        <color indexed="64"/>
      </right>
      <top/>
      <bottom style="double">
        <color indexed="64"/>
      </bottom>
      <diagonal/>
    </border>
    <border>
      <left/>
      <right style="thick">
        <color indexed="64"/>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s>
  <cellStyleXfs count="7">
    <xf numFmtId="0" fontId="0" fillId="0" borderId="0"/>
    <xf numFmtId="9" fontId="13" fillId="0" borderId="0" applyFont="0" applyFill="0" applyBorder="0" applyAlignment="0" applyProtection="0"/>
    <xf numFmtId="0" fontId="17" fillId="0" borderId="0" applyNumberFormat="0" applyFill="0" applyBorder="0" applyAlignment="0" applyProtection="0"/>
    <xf numFmtId="0" fontId="28" fillId="0" borderId="0"/>
    <xf numFmtId="0" fontId="30" fillId="0" borderId="0"/>
    <xf numFmtId="44" fontId="13" fillId="0" borderId="0" applyFont="0" applyFill="0" applyBorder="0" applyAlignment="0" applyProtection="0"/>
    <xf numFmtId="43" fontId="13" fillId="0" borderId="0" applyFont="0" applyFill="0" applyBorder="0" applyAlignment="0" applyProtection="0"/>
  </cellStyleXfs>
  <cellXfs count="585">
    <xf numFmtId="0" fontId="0" fillId="0" borderId="0" xfId="0"/>
    <xf numFmtId="0" fontId="8" fillId="0" borderId="18" xfId="0" applyFont="1" applyBorder="1" applyAlignment="1">
      <alignment horizontal="left" vertical="center" wrapText="1"/>
    </xf>
    <xf numFmtId="0" fontId="8" fillId="0" borderId="11"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8" fillId="0" borderId="7" xfId="0" applyFont="1" applyBorder="1" applyAlignment="1">
      <alignment horizontal="left" vertical="center" wrapText="1"/>
    </xf>
    <xf numFmtId="0" fontId="0" fillId="0" borderId="25" xfId="0" applyBorder="1"/>
    <xf numFmtId="0" fontId="8" fillId="0" borderId="4" xfId="0" applyFont="1" applyBorder="1" applyAlignment="1">
      <alignment horizontal="left" vertical="center" wrapText="1"/>
    </xf>
    <xf numFmtId="0" fontId="8" fillId="0" borderId="26" xfId="0" applyFont="1" applyBorder="1" applyAlignment="1">
      <alignment horizontal="left" vertical="center" wrapText="1"/>
    </xf>
    <xf numFmtId="0" fontId="9" fillId="0" borderId="27" xfId="0" applyFont="1" applyBorder="1" applyAlignment="1">
      <alignment horizontal="right" vertical="center" wrapText="1"/>
    </xf>
    <xf numFmtId="0" fontId="0" fillId="0" borderId="32" xfId="0" applyBorder="1"/>
    <xf numFmtId="0" fontId="11" fillId="0" borderId="13" xfId="0" applyFont="1" applyBorder="1" applyAlignment="1">
      <alignment vertical="center" wrapText="1"/>
    </xf>
    <xf numFmtId="0" fontId="1" fillId="0" borderId="14" xfId="0" applyFont="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2" fillId="0" borderId="20" xfId="0" applyFont="1" applyBorder="1" applyAlignment="1">
      <alignment vertical="center" wrapText="1"/>
    </xf>
    <xf numFmtId="0" fontId="1" fillId="0" borderId="17" xfId="0" applyFont="1" applyBorder="1" applyAlignment="1">
      <alignment vertical="center" wrapText="1"/>
    </xf>
    <xf numFmtId="0" fontId="12" fillId="0" borderId="13" xfId="0" applyFont="1" applyBorder="1" applyAlignment="1">
      <alignment horizontal="left" vertical="center" wrapText="1"/>
    </xf>
    <xf numFmtId="0" fontId="8" fillId="0" borderId="20" xfId="0" applyFont="1" applyBorder="1" applyAlignment="1">
      <alignment horizontal="left" vertical="center" wrapText="1"/>
    </xf>
    <xf numFmtId="0" fontId="8" fillId="0" borderId="1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left" vertical="center" wrapText="1" indent="3"/>
    </xf>
    <xf numFmtId="0" fontId="9" fillId="0" borderId="15" xfId="0" applyFont="1" applyBorder="1" applyAlignment="1">
      <alignment horizontal="left" vertical="center" wrapText="1"/>
    </xf>
    <xf numFmtId="0" fontId="16" fillId="0" borderId="0" xfId="0" applyFont="1"/>
    <xf numFmtId="0" fontId="4" fillId="0" borderId="1" xfId="0" applyFont="1" applyBorder="1" applyAlignment="1">
      <alignment horizontal="justify" vertical="center" wrapText="1"/>
    </xf>
    <xf numFmtId="0" fontId="4" fillId="11" borderId="1" xfId="0" applyFont="1" applyFill="1" applyBorder="1" applyAlignment="1">
      <alignment horizontal="justify" vertical="center" wrapText="1"/>
    </xf>
    <xf numFmtId="0" fontId="0" fillId="11" borderId="0" xfId="0" applyFill="1"/>
    <xf numFmtId="0" fontId="4" fillId="12" borderId="1" xfId="0" applyFont="1" applyFill="1" applyBorder="1" applyAlignment="1">
      <alignment horizontal="justify" vertical="center" wrapText="1"/>
    </xf>
    <xf numFmtId="0" fontId="0" fillId="12" borderId="0" xfId="0" applyFill="1"/>
    <xf numFmtId="0" fontId="16" fillId="9" borderId="45" xfId="0" applyFont="1" applyFill="1" applyBorder="1"/>
    <xf numFmtId="0" fontId="16" fillId="9" borderId="51" xfId="0" applyFont="1" applyFill="1" applyBorder="1"/>
    <xf numFmtId="0" fontId="19" fillId="9" borderId="47" xfId="0" applyFont="1" applyFill="1" applyBorder="1" applyAlignment="1">
      <alignment horizontal="left"/>
    </xf>
    <xf numFmtId="1" fontId="16" fillId="9" borderId="38" xfId="0" applyNumberFormat="1" applyFont="1" applyFill="1" applyBorder="1" applyAlignment="1">
      <alignment horizontal="center"/>
    </xf>
    <xf numFmtId="1" fontId="16" fillId="9" borderId="24" xfId="0" applyNumberFormat="1" applyFont="1" applyFill="1" applyBorder="1" applyAlignment="1">
      <alignment horizontal="center"/>
    </xf>
    <xf numFmtId="0" fontId="16" fillId="9" borderId="48" xfId="0" applyFont="1" applyFill="1" applyBorder="1" applyAlignment="1">
      <alignment horizontal="left"/>
    </xf>
    <xf numFmtId="1" fontId="16" fillId="9" borderId="1" xfId="0" applyNumberFormat="1" applyFont="1" applyFill="1" applyBorder="1" applyAlignment="1">
      <alignment horizontal="center"/>
    </xf>
    <xf numFmtId="1" fontId="16" fillId="9" borderId="25" xfId="0" applyNumberFormat="1" applyFont="1" applyFill="1" applyBorder="1" applyAlignment="1">
      <alignment horizontal="center"/>
    </xf>
    <xf numFmtId="9" fontId="16" fillId="9" borderId="1" xfId="1" applyFont="1" applyFill="1" applyBorder="1" applyAlignment="1">
      <alignment horizontal="center"/>
    </xf>
    <xf numFmtId="165" fontId="16" fillId="9" borderId="1" xfId="0" applyNumberFormat="1" applyFont="1" applyFill="1" applyBorder="1" applyAlignment="1">
      <alignment horizontal="center"/>
    </xf>
    <xf numFmtId="165" fontId="16" fillId="9" borderId="25" xfId="0" applyNumberFormat="1" applyFont="1" applyFill="1" applyBorder="1" applyAlignment="1">
      <alignment horizontal="center"/>
    </xf>
    <xf numFmtId="0" fontId="16" fillId="9" borderId="49" xfId="0" applyFont="1" applyFill="1" applyBorder="1" applyAlignment="1">
      <alignment horizontal="left"/>
    </xf>
    <xf numFmtId="164" fontId="15" fillId="9" borderId="41" xfId="1" applyNumberFormat="1" applyFont="1" applyFill="1" applyBorder="1" applyAlignment="1">
      <alignment horizontal="center"/>
    </xf>
    <xf numFmtId="1" fontId="19" fillId="9" borderId="38" xfId="0" applyNumberFormat="1" applyFont="1" applyFill="1" applyBorder="1" applyAlignment="1">
      <alignment horizontal="center" vertical="center"/>
    </xf>
    <xf numFmtId="1" fontId="19" fillId="9" borderId="39" xfId="0" applyNumberFormat="1" applyFont="1" applyFill="1" applyBorder="1" applyAlignment="1">
      <alignment horizontal="center" vertical="center"/>
    </xf>
    <xf numFmtId="1" fontId="15" fillId="9" borderId="24" xfId="0" applyNumberFormat="1" applyFont="1" applyFill="1" applyBorder="1" applyAlignment="1">
      <alignment horizontal="center" vertical="center"/>
    </xf>
    <xf numFmtId="0" fontId="19" fillId="9" borderId="48" xfId="0" applyFont="1" applyFill="1" applyBorder="1" applyAlignment="1">
      <alignment horizontal="left" wrapText="1"/>
    </xf>
    <xf numFmtId="1" fontId="19" fillId="9" borderId="1" xfId="0" applyNumberFormat="1" applyFont="1" applyFill="1" applyBorder="1" applyAlignment="1">
      <alignment horizontal="center" vertical="center"/>
    </xf>
    <xf numFmtId="1" fontId="15" fillId="9" borderId="25" xfId="0" applyNumberFormat="1" applyFont="1" applyFill="1" applyBorder="1" applyAlignment="1">
      <alignment horizontal="center" vertical="center"/>
    </xf>
    <xf numFmtId="1" fontId="19" fillId="9" borderId="36" xfId="0" applyNumberFormat="1" applyFont="1" applyFill="1" applyBorder="1" applyAlignment="1">
      <alignment horizontal="center" vertical="center"/>
    </xf>
    <xf numFmtId="165" fontId="19" fillId="9" borderId="42" xfId="0" applyNumberFormat="1" applyFont="1" applyFill="1" applyBorder="1" applyAlignment="1">
      <alignment horizontal="center" vertical="center"/>
    </xf>
    <xf numFmtId="0" fontId="15" fillId="9" borderId="49" xfId="0" applyFont="1" applyFill="1" applyBorder="1" applyAlignment="1">
      <alignment vertical="center" wrapText="1"/>
    </xf>
    <xf numFmtId="1" fontId="15" fillId="9" borderId="41" xfId="0" applyNumberFormat="1" applyFont="1" applyFill="1" applyBorder="1" applyAlignment="1">
      <alignment horizontal="center" vertical="center"/>
    </xf>
    <xf numFmtId="1" fontId="15" fillId="9" borderId="32" xfId="0" applyNumberFormat="1" applyFont="1" applyFill="1" applyBorder="1" applyAlignment="1">
      <alignment horizontal="center" vertical="center"/>
    </xf>
    <xf numFmtId="1" fontId="19" fillId="9" borderId="1" xfId="0" applyNumberFormat="1" applyFont="1" applyFill="1" applyBorder="1" applyAlignment="1">
      <alignment horizontal="center"/>
    </xf>
    <xf numFmtId="9" fontId="19" fillId="9" borderId="1" xfId="1" applyFont="1" applyFill="1" applyBorder="1" applyAlignment="1">
      <alignment horizontal="center"/>
    </xf>
    <xf numFmtId="1" fontId="15" fillId="9" borderId="1" xfId="0" applyNumberFormat="1" applyFont="1" applyFill="1" applyBorder="1" applyAlignment="1">
      <alignment horizontal="center" vertical="center"/>
    </xf>
    <xf numFmtId="0" fontId="19" fillId="9" borderId="48" xfId="0" applyFont="1" applyFill="1" applyBorder="1" applyAlignment="1">
      <alignment horizontal="left" vertical="center" wrapText="1"/>
    </xf>
    <xf numFmtId="2" fontId="19" fillId="9" borderId="1" xfId="0" applyNumberFormat="1" applyFont="1" applyFill="1" applyBorder="1" applyAlignment="1">
      <alignment horizontal="center" vertical="center"/>
    </xf>
    <xf numFmtId="2" fontId="15" fillId="9" borderId="25" xfId="0" applyNumberFormat="1" applyFont="1" applyFill="1" applyBorder="1" applyAlignment="1">
      <alignment horizontal="center" vertical="center"/>
    </xf>
    <xf numFmtId="2" fontId="19" fillId="9" borderId="43" xfId="0" applyNumberFormat="1" applyFont="1" applyFill="1" applyBorder="1" applyAlignment="1">
      <alignment horizontal="center" vertical="center"/>
    </xf>
    <xf numFmtId="2" fontId="15" fillId="9" borderId="44" xfId="0" applyNumberFormat="1" applyFont="1" applyFill="1" applyBorder="1" applyAlignment="1">
      <alignment horizontal="center" vertical="center"/>
    </xf>
    <xf numFmtId="0" fontId="8" fillId="4" borderId="1" xfId="0" applyFont="1" applyFill="1" applyBorder="1" applyAlignment="1">
      <alignment horizontal="left" vertical="center"/>
    </xf>
    <xf numFmtId="0" fontId="8" fillId="5" borderId="1" xfId="0" applyFont="1" applyFill="1" applyBorder="1" applyAlignment="1">
      <alignment horizontal="left" vertical="center"/>
    </xf>
    <xf numFmtId="0" fontId="8" fillId="6" borderId="1" xfId="0" applyFont="1" applyFill="1" applyBorder="1" applyAlignment="1">
      <alignment horizontal="left" vertical="center"/>
    </xf>
    <xf numFmtId="0" fontId="20" fillId="0" borderId="1" xfId="0" applyFont="1" applyBorder="1" applyAlignment="1">
      <alignment horizontal="center" vertical="center"/>
    </xf>
    <xf numFmtId="3" fontId="20"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1" fillId="3" borderId="1" xfId="0" applyFont="1" applyFill="1" applyBorder="1" applyAlignment="1">
      <alignment vertical="center" wrapText="1"/>
    </xf>
    <xf numFmtId="0" fontId="21" fillId="8" borderId="1" xfId="0" applyFont="1" applyFill="1" applyBorder="1" applyAlignment="1">
      <alignment vertical="center" wrapText="1"/>
    </xf>
    <xf numFmtId="0" fontId="21" fillId="7" borderId="1" xfId="0" applyFont="1" applyFill="1" applyBorder="1" applyAlignment="1">
      <alignment vertical="center" wrapText="1"/>
    </xf>
    <xf numFmtId="3" fontId="23" fillId="0" borderId="1" xfId="0" applyNumberFormat="1" applyFont="1" applyBorder="1" applyAlignment="1">
      <alignment horizontal="center" vertical="center" wrapText="1"/>
    </xf>
    <xf numFmtId="0" fontId="25" fillId="0" borderId="0" xfId="0" applyFont="1"/>
    <xf numFmtId="0" fontId="18" fillId="13" borderId="1" xfId="0" applyFont="1" applyFill="1" applyBorder="1" applyAlignment="1">
      <alignment horizontal="center" vertical="center" wrapText="1"/>
    </xf>
    <xf numFmtId="0" fontId="26" fillId="0" borderId="56" xfId="0" applyFont="1" applyBorder="1" applyAlignment="1">
      <alignment horizontal="justify" vertical="center" wrapText="1"/>
    </xf>
    <xf numFmtId="0" fontId="26" fillId="0" borderId="57" xfId="0" applyFont="1" applyBorder="1" applyAlignment="1">
      <alignment horizontal="justify" vertical="center" wrapText="1"/>
    </xf>
    <xf numFmtId="0" fontId="27" fillId="0" borderId="0" xfId="0" applyFont="1" applyAlignment="1">
      <alignment horizontal="left" vertical="center"/>
    </xf>
    <xf numFmtId="0" fontId="29" fillId="0" borderId="0" xfId="3" applyFont="1"/>
    <xf numFmtId="0" fontId="30" fillId="0" borderId="0" xfId="3" applyFont="1"/>
    <xf numFmtId="0" fontId="28" fillId="0" borderId="0" xfId="3"/>
    <xf numFmtId="0" fontId="31" fillId="7" borderId="0" xfId="3" applyFont="1" applyFill="1" applyAlignment="1">
      <alignment horizontal="center" vertical="center" wrapText="1"/>
    </xf>
    <xf numFmtId="0" fontId="32" fillId="0" borderId="0" xfId="3" applyFont="1" applyAlignment="1">
      <alignment horizontal="right" vertical="center" wrapText="1"/>
    </xf>
    <xf numFmtId="0" fontId="17" fillId="0" borderId="1" xfId="2" applyBorder="1" applyAlignment="1">
      <alignment horizontal="left" vertical="center"/>
    </xf>
    <xf numFmtId="0" fontId="19" fillId="9" borderId="1" xfId="0" applyFont="1" applyFill="1" applyBorder="1" applyAlignment="1">
      <alignment horizontal="left" wrapText="1"/>
    </xf>
    <xf numFmtId="0" fontId="16" fillId="9" borderId="1" xfId="0" applyFont="1" applyFill="1" applyBorder="1" applyAlignment="1">
      <alignment horizontal="left" wrapText="1"/>
    </xf>
    <xf numFmtId="0" fontId="19" fillId="9" borderId="1" xfId="0" applyFont="1" applyFill="1" applyBorder="1" applyAlignment="1">
      <alignment horizontal="left" vertical="center" wrapText="1"/>
    </xf>
    <xf numFmtId="0" fontId="19" fillId="9" borderId="1" xfId="0" applyFont="1" applyFill="1" applyBorder="1" applyAlignment="1">
      <alignment horizontal="left" vertical="center"/>
    </xf>
    <xf numFmtId="0" fontId="8" fillId="14" borderId="1" xfId="0" applyFont="1" applyFill="1" applyBorder="1" applyAlignment="1">
      <alignment horizontal="left" vertical="center"/>
    </xf>
    <xf numFmtId="0" fontId="0" fillId="0" borderId="1" xfId="0" applyBorder="1" applyAlignment="1">
      <alignment horizontal="center"/>
    </xf>
    <xf numFmtId="0" fontId="0" fillId="0" borderId="0" xfId="0" applyAlignment="1">
      <alignment horizontal="left" wrapText="1"/>
    </xf>
    <xf numFmtId="0" fontId="15" fillId="9" borderId="1" xfId="0" applyFont="1" applyFill="1" applyBorder="1" applyAlignment="1">
      <alignment horizontal="left" vertical="center"/>
    </xf>
    <xf numFmtId="0" fontId="15" fillId="9" borderId="1" xfId="0" applyFont="1" applyFill="1" applyBorder="1" applyAlignment="1">
      <alignment horizontal="left" vertical="center" wrapText="1"/>
    </xf>
    <xf numFmtId="0" fontId="14" fillId="0" borderId="1" xfId="0" applyFont="1" applyBorder="1" applyAlignment="1">
      <alignment horizontal="left" vertical="center" wrapText="1"/>
    </xf>
    <xf numFmtId="0" fontId="35" fillId="0" borderId="1" xfId="0" applyFont="1" applyBorder="1" applyAlignment="1">
      <alignment horizontal="left" vertical="center" wrapText="1"/>
    </xf>
    <xf numFmtId="0" fontId="37" fillId="0" borderId="1" xfId="0" applyFont="1" applyBorder="1" applyAlignment="1">
      <alignment horizontal="left" vertical="center" wrapText="1"/>
    </xf>
    <xf numFmtId="0" fontId="36" fillId="0" borderId="1" xfId="0" applyFont="1" applyBorder="1" applyAlignment="1">
      <alignment horizontal="left" vertical="center" wrapText="1"/>
    </xf>
    <xf numFmtId="0" fontId="0" fillId="0" borderId="1" xfId="0" applyBorder="1" applyAlignment="1">
      <alignment horizontal="left" wrapText="1"/>
    </xf>
    <xf numFmtId="0" fontId="26" fillId="0" borderId="1" xfId="0" applyFont="1" applyBorder="1" applyAlignment="1">
      <alignment horizontal="left" vertical="center" wrapText="1"/>
    </xf>
    <xf numFmtId="166" fontId="15" fillId="15" borderId="32" xfId="0" applyNumberFormat="1" applyFont="1" applyFill="1" applyBorder="1" applyAlignment="1">
      <alignment horizontal="center"/>
    </xf>
    <xf numFmtId="0" fontId="19" fillId="9" borderId="47" xfId="0" applyFont="1" applyFill="1" applyBorder="1" applyAlignment="1">
      <alignment horizontal="left" vertical="center" wrapText="1"/>
    </xf>
    <xf numFmtId="0" fontId="18" fillId="15" borderId="52" xfId="0" applyFont="1" applyFill="1" applyBorder="1" applyAlignment="1">
      <alignment horizontal="center" vertical="center" wrapText="1"/>
    </xf>
    <xf numFmtId="0" fontId="18" fillId="15" borderId="53" xfId="0" applyFont="1" applyFill="1" applyBorder="1" applyAlignment="1">
      <alignment horizontal="center" vertical="center" wrapText="1"/>
    </xf>
    <xf numFmtId="1" fontId="15" fillId="9" borderId="25" xfId="0" applyNumberFormat="1" applyFont="1" applyFill="1" applyBorder="1" applyAlignment="1">
      <alignment horizontal="center" vertical="center" wrapText="1"/>
    </xf>
    <xf numFmtId="167" fontId="15" fillId="9" borderId="25" xfId="0" applyNumberFormat="1" applyFont="1" applyFill="1" applyBorder="1" applyAlignment="1">
      <alignment horizontal="center" vertical="center"/>
    </xf>
    <xf numFmtId="164" fontId="19" fillId="9" borderId="36" xfId="1" applyNumberFormat="1" applyFont="1" applyFill="1" applyBorder="1" applyAlignment="1">
      <alignment horizontal="center" vertical="center"/>
    </xf>
    <xf numFmtId="164" fontId="19" fillId="9" borderId="42" xfId="1" applyNumberFormat="1" applyFont="1" applyFill="1" applyBorder="1" applyAlignment="1">
      <alignment horizontal="center" vertical="center"/>
    </xf>
    <xf numFmtId="164" fontId="19" fillId="9" borderId="25" xfId="1" applyNumberFormat="1" applyFont="1" applyFill="1" applyBorder="1" applyAlignment="1">
      <alignment horizontal="center" vertical="center"/>
    </xf>
    <xf numFmtId="0" fontId="0" fillId="0" borderId="1" xfId="0" applyBorder="1"/>
    <xf numFmtId="0" fontId="44" fillId="0" borderId="1" xfId="0" applyFont="1" applyBorder="1" applyAlignment="1">
      <alignment wrapText="1"/>
    </xf>
    <xf numFmtId="0" fontId="44" fillId="0" borderId="1" xfId="0" applyFont="1" applyBorder="1"/>
    <xf numFmtId="0" fontId="0" fillId="15" borderId="1" xfId="0" applyFill="1" applyBorder="1"/>
    <xf numFmtId="0" fontId="0" fillId="15" borderId="1"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43" fillId="0" borderId="1" xfId="0" applyFont="1" applyBorder="1"/>
    <xf numFmtId="0" fontId="0" fillId="15" borderId="1" xfId="0" applyFill="1" applyBorder="1" applyAlignment="1">
      <alignment horizontal="center" vertical="center"/>
    </xf>
    <xf numFmtId="168" fontId="45" fillId="9" borderId="25" xfId="0" applyNumberFormat="1" applyFont="1" applyFill="1" applyBorder="1" applyAlignment="1">
      <alignment horizontal="center" vertical="center"/>
    </xf>
    <xf numFmtId="1" fontId="45" fillId="9" borderId="41" xfId="0" applyNumberFormat="1" applyFont="1" applyFill="1" applyBorder="1" applyAlignment="1">
      <alignment horizontal="center" vertical="center" wrapText="1"/>
    </xf>
    <xf numFmtId="0" fontId="15" fillId="9" borderId="37" xfId="0" applyFont="1" applyFill="1" applyBorder="1" applyAlignment="1">
      <alignment horizontal="left" wrapText="1"/>
    </xf>
    <xf numFmtId="0" fontId="19" fillId="9" borderId="59" xfId="0" applyFont="1" applyFill="1" applyBorder="1" applyAlignment="1">
      <alignment horizontal="left" vertical="center" wrapText="1"/>
    </xf>
    <xf numFmtId="0" fontId="19" fillId="9" borderId="54" xfId="0" applyFont="1" applyFill="1" applyBorder="1" applyAlignment="1">
      <alignment horizontal="left" vertical="center"/>
    </xf>
    <xf numFmtId="0" fontId="15" fillId="9" borderId="54" xfId="0" applyFont="1" applyFill="1" applyBorder="1" applyAlignment="1">
      <alignment horizontal="left" vertical="center" indent="1"/>
    </xf>
    <xf numFmtId="0" fontId="19" fillId="9" borderId="54" xfId="0" applyFont="1" applyFill="1" applyBorder="1" applyAlignment="1">
      <alignment horizontal="left" vertical="center" wrapText="1"/>
    </xf>
    <xf numFmtId="0" fontId="19" fillId="9" borderId="59" xfId="0" applyFont="1" applyFill="1" applyBorder="1" applyAlignment="1">
      <alignment horizontal="left" vertical="center"/>
    </xf>
    <xf numFmtId="0" fontId="15" fillId="9" borderId="40" xfId="0" applyFont="1" applyFill="1" applyBorder="1" applyAlignment="1">
      <alignment vertical="center" wrapText="1"/>
    </xf>
    <xf numFmtId="0" fontId="45" fillId="9" borderId="52" xfId="0" applyFont="1" applyFill="1" applyBorder="1" applyAlignment="1">
      <alignment wrapText="1"/>
    </xf>
    <xf numFmtId="0" fontId="43" fillId="16" borderId="0" xfId="0" applyFont="1" applyFill="1" applyAlignment="1">
      <alignment wrapText="1"/>
    </xf>
    <xf numFmtId="0" fontId="0" fillId="0" borderId="0" xfId="0" applyAlignment="1">
      <alignment wrapText="1"/>
    </xf>
    <xf numFmtId="0" fontId="9" fillId="13" borderId="67" xfId="0" applyFont="1" applyFill="1" applyBorder="1" applyAlignment="1">
      <alignment horizontal="center" vertical="center" wrapText="1"/>
    </xf>
    <xf numFmtId="0" fontId="9" fillId="13" borderId="68" xfId="0" applyFont="1" applyFill="1" applyBorder="1" applyAlignment="1">
      <alignment vertical="center"/>
    </xf>
    <xf numFmtId="0" fontId="9" fillId="13" borderId="69" xfId="0" applyFont="1" applyFill="1" applyBorder="1" applyAlignment="1">
      <alignment vertical="center"/>
    </xf>
    <xf numFmtId="0" fontId="0" fillId="9" borderId="0" xfId="0" applyFill="1" applyAlignment="1">
      <alignment horizontal="center"/>
    </xf>
    <xf numFmtId="0" fontId="9" fillId="13" borderId="37" xfId="0" applyFont="1" applyFill="1" applyBorder="1" applyAlignment="1">
      <alignment horizontal="left" vertical="center" wrapText="1"/>
    </xf>
    <xf numFmtId="0" fontId="9" fillId="9" borderId="38" xfId="0" applyFont="1" applyFill="1" applyBorder="1" applyAlignment="1">
      <alignment vertical="center"/>
    </xf>
    <xf numFmtId="0" fontId="0" fillId="9" borderId="38" xfId="0" applyFill="1" applyBorder="1"/>
    <xf numFmtId="0" fontId="0" fillId="9" borderId="24" xfId="0" applyFill="1" applyBorder="1"/>
    <xf numFmtId="0" fontId="0" fillId="9" borderId="0" xfId="0" applyFill="1"/>
    <xf numFmtId="0" fontId="38" fillId="9" borderId="54" xfId="0" applyFont="1" applyFill="1" applyBorder="1" applyAlignment="1">
      <alignment horizontal="left" vertical="center" wrapText="1"/>
    </xf>
    <xf numFmtId="0" fontId="9" fillId="9" borderId="1" xfId="0" applyFont="1" applyFill="1" applyBorder="1" applyAlignment="1">
      <alignment vertical="center"/>
    </xf>
    <xf numFmtId="0" fontId="0" fillId="9" borderId="1" xfId="0" applyFill="1" applyBorder="1"/>
    <xf numFmtId="0" fontId="0" fillId="9" borderId="25" xfId="0" applyFill="1" applyBorder="1"/>
    <xf numFmtId="0" fontId="38" fillId="13" borderId="54" xfId="0" applyFont="1" applyFill="1" applyBorder="1" applyAlignment="1">
      <alignment horizontal="left" vertical="center" wrapText="1"/>
    </xf>
    <xf numFmtId="0" fontId="38" fillId="9" borderId="59" xfId="0" applyFont="1" applyFill="1" applyBorder="1" applyAlignment="1">
      <alignment horizontal="left" vertical="center" wrapText="1"/>
    </xf>
    <xf numFmtId="0" fontId="0" fillId="9" borderId="43" xfId="0" applyFill="1" applyBorder="1"/>
    <xf numFmtId="0" fontId="0" fillId="9" borderId="44" xfId="0" applyFill="1" applyBorder="1"/>
    <xf numFmtId="0" fontId="47" fillId="13" borderId="67" xfId="0" applyFont="1" applyFill="1" applyBorder="1" applyAlignment="1">
      <alignment horizontal="left" vertical="center" wrapText="1"/>
    </xf>
    <xf numFmtId="0" fontId="0" fillId="13" borderId="68" xfId="0" applyFill="1" applyBorder="1"/>
    <xf numFmtId="0" fontId="8" fillId="13" borderId="37" xfId="0" applyFont="1" applyFill="1" applyBorder="1" applyAlignment="1">
      <alignment horizontal="left" vertical="center" wrapText="1"/>
    </xf>
    <xf numFmtId="0" fontId="38" fillId="16" borderId="54" xfId="0" applyFont="1" applyFill="1" applyBorder="1" applyAlignment="1">
      <alignment horizontal="left" vertical="center" wrapText="1"/>
    </xf>
    <xf numFmtId="0" fontId="39" fillId="9" borderId="54" xfId="0" applyFont="1" applyFill="1" applyBorder="1" applyAlignment="1">
      <alignment horizontal="left" vertical="center" wrapText="1"/>
    </xf>
    <xf numFmtId="0" fontId="48" fillId="16" borderId="54" xfId="0" applyFont="1" applyFill="1" applyBorder="1" applyAlignment="1">
      <alignment horizontal="left" vertical="center" wrapText="1"/>
    </xf>
    <xf numFmtId="0" fontId="0" fillId="16" borderId="1" xfId="0" applyFill="1" applyBorder="1"/>
    <xf numFmtId="0" fontId="39" fillId="9" borderId="70" xfId="0" applyFont="1" applyFill="1" applyBorder="1" applyAlignment="1">
      <alignment horizontal="left" vertical="center" wrapText="1"/>
    </xf>
    <xf numFmtId="0" fontId="0" fillId="9" borderId="58" xfId="0" applyFill="1" applyBorder="1"/>
    <xf numFmtId="0" fontId="0" fillId="9" borderId="71" xfId="0" applyFill="1" applyBorder="1"/>
    <xf numFmtId="0" fontId="39" fillId="9" borderId="54" xfId="0" quotePrefix="1" applyFont="1" applyFill="1" applyBorder="1" applyAlignment="1">
      <alignment horizontal="left" vertical="center" wrapText="1"/>
    </xf>
    <xf numFmtId="0" fontId="0" fillId="16" borderId="25" xfId="0" applyFill="1" applyBorder="1"/>
    <xf numFmtId="0" fontId="39" fillId="9" borderId="59" xfId="0" applyFont="1" applyFill="1" applyBorder="1" applyAlignment="1">
      <alignment horizontal="left" vertical="center" wrapText="1"/>
    </xf>
    <xf numFmtId="0" fontId="9" fillId="9" borderId="72" xfId="0" applyFont="1" applyFill="1" applyBorder="1" applyAlignment="1">
      <alignment horizontal="left" vertical="center" wrapText="1"/>
    </xf>
    <xf numFmtId="0" fontId="9" fillId="9" borderId="73" xfId="0" applyFont="1" applyFill="1" applyBorder="1" applyAlignment="1">
      <alignment vertical="center"/>
    </xf>
    <xf numFmtId="0" fontId="0" fillId="9" borderId="0" xfId="0" applyFill="1" applyAlignment="1">
      <alignment wrapText="1"/>
    </xf>
    <xf numFmtId="165" fontId="16" fillId="15" borderId="25" xfId="0" applyNumberFormat="1" applyFont="1" applyFill="1" applyBorder="1" applyAlignment="1">
      <alignment horizontal="center"/>
    </xf>
    <xf numFmtId="0" fontId="15" fillId="0" borderId="0" xfId="0" applyFont="1"/>
    <xf numFmtId="0" fontId="25" fillId="9" borderId="0" xfId="0" applyFont="1" applyFill="1"/>
    <xf numFmtId="0" fontId="16" fillId="9" borderId="0" xfId="0" applyFont="1" applyFill="1"/>
    <xf numFmtId="0" fontId="50" fillId="9" borderId="0" xfId="0" applyFont="1" applyFill="1"/>
    <xf numFmtId="0" fontId="34" fillId="0" borderId="1" xfId="0" applyFont="1" applyBorder="1" applyAlignment="1">
      <alignment horizontal="center" vertical="center" wrapText="1"/>
    </xf>
    <xf numFmtId="3" fontId="34"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33" fillId="3" borderId="1" xfId="0" applyFont="1" applyFill="1" applyBorder="1" applyAlignment="1">
      <alignment horizontal="center" vertical="center" wrapText="1"/>
    </xf>
    <xf numFmtId="0" fontId="33" fillId="18" borderId="1" xfId="0" applyFont="1" applyFill="1" applyBorder="1" applyAlignment="1">
      <alignment horizontal="center" vertical="center" wrapText="1"/>
    </xf>
    <xf numFmtId="0" fontId="34" fillId="19" borderId="1" xfId="0" applyFont="1" applyFill="1" applyBorder="1" applyAlignment="1">
      <alignment horizontal="center" vertical="center" wrapText="1"/>
    </xf>
    <xf numFmtId="0" fontId="50" fillId="0" borderId="0" xfId="0" applyFont="1"/>
    <xf numFmtId="0" fontId="51" fillId="9" borderId="0" xfId="0" applyFont="1" applyFill="1"/>
    <xf numFmtId="0" fontId="51" fillId="13" borderId="67" xfId="0" applyFont="1" applyFill="1" applyBorder="1" applyAlignment="1">
      <alignment horizontal="left" vertical="center" wrapText="1"/>
    </xf>
    <xf numFmtId="0" fontId="51" fillId="13" borderId="68" xfId="0" applyFont="1" applyFill="1" applyBorder="1" applyAlignment="1">
      <alignment horizontal="center" vertical="center" wrapText="1"/>
    </xf>
    <xf numFmtId="0" fontId="51" fillId="13" borderId="69" xfId="0" applyFont="1" applyFill="1" applyBorder="1" applyAlignment="1">
      <alignment horizontal="left" vertical="center" wrapText="1"/>
    </xf>
    <xf numFmtId="0" fontId="51" fillId="18" borderId="37" xfId="0" applyFont="1" applyFill="1" applyBorder="1" applyAlignment="1">
      <alignment horizontal="left" vertical="center"/>
    </xf>
    <xf numFmtId="0" fontId="51" fillId="18" borderId="39" xfId="0" applyFont="1" applyFill="1" applyBorder="1" applyAlignment="1">
      <alignment horizontal="center" vertical="center"/>
    </xf>
    <xf numFmtId="0" fontId="52" fillId="18" borderId="3" xfId="0" applyFont="1" applyFill="1" applyBorder="1" applyAlignment="1">
      <alignment horizontal="center"/>
    </xf>
    <xf numFmtId="0" fontId="51" fillId="18" borderId="54" xfId="0" applyFont="1" applyFill="1" applyBorder="1" applyAlignment="1">
      <alignment horizontal="left" vertical="center"/>
    </xf>
    <xf numFmtId="0" fontId="51" fillId="18" borderId="1" xfId="0" applyFont="1" applyFill="1" applyBorder="1" applyAlignment="1">
      <alignment horizontal="center" vertical="center"/>
    </xf>
    <xf numFmtId="0" fontId="52" fillId="9" borderId="12" xfId="0" applyFont="1" applyFill="1" applyBorder="1" applyAlignment="1">
      <alignment horizontal="center"/>
    </xf>
    <xf numFmtId="0" fontId="52" fillId="9" borderId="11" xfId="0" applyFont="1" applyFill="1" applyBorder="1" applyAlignment="1">
      <alignment horizontal="center"/>
    </xf>
    <xf numFmtId="0" fontId="51" fillId="17" borderId="37" xfId="0" applyFont="1" applyFill="1" applyBorder="1" applyAlignment="1">
      <alignment horizontal="left" vertical="center"/>
    </xf>
    <xf numFmtId="0" fontId="51" fillId="17" borderId="39" xfId="0" applyFont="1" applyFill="1" applyBorder="1" applyAlignment="1">
      <alignment horizontal="center" vertical="center"/>
    </xf>
    <xf numFmtId="0" fontId="52" fillId="17" borderId="3" xfId="0" applyFont="1" applyFill="1" applyBorder="1" applyAlignment="1">
      <alignment horizontal="center"/>
    </xf>
    <xf numFmtId="0" fontId="51" fillId="17" borderId="54" xfId="0" applyFont="1" applyFill="1" applyBorder="1" applyAlignment="1">
      <alignment horizontal="left" vertical="center"/>
    </xf>
    <xf numFmtId="0" fontId="51" fillId="17" borderId="1" xfId="0" applyFont="1" applyFill="1" applyBorder="1" applyAlignment="1">
      <alignment horizontal="center" vertical="center"/>
    </xf>
    <xf numFmtId="0" fontId="51" fillId="17" borderId="40" xfId="0" applyFont="1" applyFill="1" applyBorder="1" applyAlignment="1">
      <alignment horizontal="left" vertical="center"/>
    </xf>
    <xf numFmtId="0" fontId="51" fillId="17" borderId="41" xfId="0" applyFont="1" applyFill="1" applyBorder="1" applyAlignment="1">
      <alignment horizontal="center" vertical="center"/>
    </xf>
    <xf numFmtId="0" fontId="51" fillId="20" borderId="37" xfId="0" applyFont="1" applyFill="1" applyBorder="1" applyAlignment="1">
      <alignment horizontal="left" vertical="center"/>
    </xf>
    <xf numFmtId="0" fontId="51" fillId="20" borderId="39" xfId="0" applyFont="1" applyFill="1" applyBorder="1" applyAlignment="1">
      <alignment horizontal="center" vertical="center"/>
    </xf>
    <xf numFmtId="0" fontId="52" fillId="20" borderId="3" xfId="0" applyFont="1" applyFill="1" applyBorder="1" applyAlignment="1">
      <alignment horizontal="center"/>
    </xf>
    <xf numFmtId="0" fontId="51" fillId="20" borderId="54" xfId="0" applyFont="1" applyFill="1" applyBorder="1" applyAlignment="1">
      <alignment horizontal="left" vertical="center"/>
    </xf>
    <xf numFmtId="0" fontId="51" fillId="20" borderId="1" xfId="0" applyFont="1" applyFill="1" applyBorder="1" applyAlignment="1">
      <alignment horizontal="center" vertical="center"/>
    </xf>
    <xf numFmtId="0" fontId="51" fillId="9" borderId="12" xfId="0" applyFont="1" applyFill="1" applyBorder="1" applyAlignment="1">
      <alignment horizontal="center"/>
    </xf>
    <xf numFmtId="0" fontId="51" fillId="20" borderId="40" xfId="0" applyFont="1" applyFill="1" applyBorder="1" applyAlignment="1">
      <alignment horizontal="left" vertical="center"/>
    </xf>
    <xf numFmtId="0" fontId="51" fillId="20" borderId="43" xfId="0" applyFont="1" applyFill="1" applyBorder="1" applyAlignment="1">
      <alignment horizontal="center" vertical="center"/>
    </xf>
    <xf numFmtId="0" fontId="51" fillId="21" borderId="67" xfId="0" applyFont="1" applyFill="1" applyBorder="1" applyAlignment="1">
      <alignment horizontal="center" vertical="center"/>
    </xf>
    <xf numFmtId="0" fontId="51" fillId="21" borderId="69" xfId="0" applyFont="1" applyFill="1" applyBorder="1" applyAlignment="1">
      <alignment horizontal="center" vertical="center"/>
    </xf>
    <xf numFmtId="0" fontId="53" fillId="0" borderId="0" xfId="3" applyFont="1" applyAlignment="1">
      <alignment vertical="center"/>
    </xf>
    <xf numFmtId="0" fontId="30" fillId="0" borderId="0" xfId="3" applyFont="1" applyAlignment="1">
      <alignment vertical="center"/>
    </xf>
    <xf numFmtId="0" fontId="56" fillId="0" borderId="0" xfId="3" quotePrefix="1" applyFont="1" applyAlignment="1">
      <alignment vertical="center"/>
    </xf>
    <xf numFmtId="0" fontId="16" fillId="9" borderId="0" xfId="0" applyFont="1" applyFill="1" applyAlignment="1">
      <alignment vertical="center" wrapText="1"/>
    </xf>
    <xf numFmtId="0" fontId="0" fillId="0" borderId="0" xfId="0" applyAlignment="1">
      <alignment horizontal="center"/>
    </xf>
    <xf numFmtId="9" fontId="16" fillId="9" borderId="1" xfId="1" applyFont="1" applyFill="1" applyBorder="1" applyAlignment="1">
      <alignment horizontal="center" vertical="center" wrapText="1"/>
    </xf>
    <xf numFmtId="0" fontId="19" fillId="9" borderId="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0" fillId="0" borderId="0" xfId="0" quotePrefix="1" applyAlignment="1">
      <alignment vertical="center"/>
    </xf>
    <xf numFmtId="1" fontId="58" fillId="23" borderId="1" xfId="0" applyNumberFormat="1" applyFont="1" applyFill="1" applyBorder="1" applyAlignment="1">
      <alignment horizontal="right" vertical="center" wrapText="1"/>
    </xf>
    <xf numFmtId="1" fontId="58" fillId="23" borderId="1" xfId="0" applyNumberFormat="1" applyFont="1" applyFill="1" applyBorder="1" applyAlignment="1">
      <alignment horizontal="center" vertical="center"/>
    </xf>
    <xf numFmtId="1" fontId="58" fillId="23" borderId="25" xfId="0" applyNumberFormat="1" applyFont="1" applyFill="1" applyBorder="1" applyAlignment="1">
      <alignment horizontal="center" vertical="center"/>
    </xf>
    <xf numFmtId="1" fontId="58" fillId="23" borderId="1" xfId="0" applyNumberFormat="1" applyFont="1" applyFill="1" applyBorder="1" applyAlignment="1">
      <alignment horizontal="right" vertical="center"/>
    </xf>
    <xf numFmtId="0" fontId="51" fillId="24" borderId="54" xfId="0" applyFont="1" applyFill="1" applyBorder="1" applyAlignment="1">
      <alignment horizontal="left" vertical="center"/>
    </xf>
    <xf numFmtId="0" fontId="51" fillId="24" borderId="1" xfId="0" applyFont="1" applyFill="1" applyBorder="1" applyAlignment="1">
      <alignment horizontal="center" vertical="center"/>
    </xf>
    <xf numFmtId="0" fontId="52" fillId="24" borderId="3" xfId="0" applyFont="1" applyFill="1" applyBorder="1" applyAlignment="1">
      <alignment horizontal="center"/>
    </xf>
    <xf numFmtId="0" fontId="51" fillId="24" borderId="40" xfId="0" applyFont="1" applyFill="1" applyBorder="1" applyAlignment="1">
      <alignment horizontal="left" vertical="center"/>
    </xf>
    <xf numFmtId="0" fontId="51" fillId="24" borderId="41" xfId="0" applyFont="1" applyFill="1" applyBorder="1" applyAlignment="1">
      <alignment horizontal="center" vertical="center"/>
    </xf>
    <xf numFmtId="0" fontId="51" fillId="22" borderId="37" xfId="0" applyFont="1" applyFill="1" applyBorder="1" applyAlignment="1">
      <alignment horizontal="left" vertical="center"/>
    </xf>
    <xf numFmtId="0" fontId="51" fillId="22" borderId="39" xfId="0" applyFont="1" applyFill="1" applyBorder="1" applyAlignment="1">
      <alignment horizontal="center" vertical="center"/>
    </xf>
    <xf numFmtId="0" fontId="51" fillId="22" borderId="54" xfId="0" applyFont="1" applyFill="1" applyBorder="1" applyAlignment="1">
      <alignment horizontal="left" vertical="center"/>
    </xf>
    <xf numFmtId="0" fontId="51" fillId="22" borderId="1" xfId="0" applyFont="1" applyFill="1" applyBorder="1" applyAlignment="1">
      <alignment horizontal="center" vertical="center"/>
    </xf>
    <xf numFmtId="0" fontId="51" fillId="22" borderId="40" xfId="0" applyFont="1" applyFill="1" applyBorder="1" applyAlignment="1">
      <alignment horizontal="left" vertical="center"/>
    </xf>
    <xf numFmtId="0" fontId="51" fillId="22" borderId="41" xfId="0" applyFont="1" applyFill="1" applyBorder="1" applyAlignment="1">
      <alignment horizontal="center" vertical="center"/>
    </xf>
    <xf numFmtId="0" fontId="52" fillId="22" borderId="3" xfId="0" applyFont="1" applyFill="1" applyBorder="1" applyAlignment="1">
      <alignment horizontal="center"/>
    </xf>
    <xf numFmtId="0" fontId="51" fillId="18" borderId="59" xfId="0" applyFont="1" applyFill="1" applyBorder="1" applyAlignment="1">
      <alignment horizontal="left" vertical="center"/>
    </xf>
    <xf numFmtId="0" fontId="51" fillId="18" borderId="43" xfId="0" applyFont="1" applyFill="1" applyBorder="1" applyAlignment="1">
      <alignment horizontal="center" vertical="center"/>
    </xf>
    <xf numFmtId="0" fontId="51" fillId="24" borderId="37" xfId="0" applyFont="1" applyFill="1" applyBorder="1" applyAlignment="1">
      <alignment horizontal="left" vertical="center"/>
    </xf>
    <xf numFmtId="0" fontId="51" fillId="24" borderId="38" xfId="0" applyFont="1" applyFill="1" applyBorder="1" applyAlignment="1">
      <alignment horizontal="center" vertical="center"/>
    </xf>
    <xf numFmtId="0" fontId="0" fillId="23" borderId="0" xfId="0" applyFill="1"/>
    <xf numFmtId="0" fontId="16" fillId="23" borderId="0" xfId="0" applyFont="1" applyFill="1"/>
    <xf numFmtId="0" fontId="61" fillId="23" borderId="0" xfId="0" applyFont="1" applyFill="1"/>
    <xf numFmtId="0" fontId="42" fillId="0" borderId="0" xfId="0" applyFont="1"/>
    <xf numFmtId="0" fontId="0" fillId="0" borderId="54" xfId="0" applyBorder="1" applyAlignment="1">
      <alignment horizontal="center" vertical="center" wrapText="1"/>
    </xf>
    <xf numFmtId="0" fontId="0" fillId="0" borderId="25" xfId="0" applyBorder="1" applyAlignment="1">
      <alignment horizontal="center" vertical="center" wrapText="1"/>
    </xf>
    <xf numFmtId="0" fontId="0" fillId="0" borderId="54" xfId="0" applyBorder="1" applyAlignment="1">
      <alignment horizontal="center" vertical="center"/>
    </xf>
    <xf numFmtId="0" fontId="0" fillId="0" borderId="25" xfId="0" applyBorder="1" applyAlignment="1">
      <alignment horizontal="center" vertical="center"/>
    </xf>
    <xf numFmtId="0" fontId="0" fillId="13" borderId="54" xfId="0" applyFill="1" applyBorder="1" applyAlignment="1">
      <alignment horizontal="center" vertical="center"/>
    </xf>
    <xf numFmtId="0" fontId="0" fillId="13" borderId="1" xfId="0" applyFill="1" applyBorder="1" applyAlignment="1">
      <alignment horizontal="center" vertical="center"/>
    </xf>
    <xf numFmtId="0" fontId="0" fillId="13" borderId="25" xfId="0"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61" xfId="0" applyBorder="1" applyAlignment="1">
      <alignment horizontal="center" vertical="center" wrapText="1"/>
    </xf>
    <xf numFmtId="0" fontId="43" fillId="22" borderId="75" xfId="0" applyFont="1" applyFill="1" applyBorder="1" applyAlignment="1">
      <alignment vertical="center"/>
    </xf>
    <xf numFmtId="0" fontId="43" fillId="22" borderId="76" xfId="0" applyFont="1" applyFill="1" applyBorder="1" applyAlignment="1">
      <alignment vertical="center"/>
    </xf>
    <xf numFmtId="0" fontId="43" fillId="22" borderId="77" xfId="0" applyFont="1" applyFill="1" applyBorder="1" applyAlignment="1">
      <alignment vertical="center"/>
    </xf>
    <xf numFmtId="0" fontId="51" fillId="9" borderId="45" xfId="0" applyFont="1" applyFill="1" applyBorder="1" applyAlignment="1">
      <alignment vertical="center" wrapText="1"/>
    </xf>
    <xf numFmtId="0" fontId="51" fillId="9" borderId="10" xfId="0" applyFont="1" applyFill="1" applyBorder="1" applyAlignment="1">
      <alignment vertical="center" wrapText="1"/>
    </xf>
    <xf numFmtId="0" fontId="0" fillId="9" borderId="55" xfId="0" applyFill="1" applyBorder="1" applyAlignment="1">
      <alignment horizontal="center" vertical="center" wrapText="1"/>
    </xf>
    <xf numFmtId="0" fontId="0" fillId="25" borderId="45" xfId="0" applyFill="1" applyBorder="1"/>
    <xf numFmtId="0" fontId="0" fillId="25" borderId="51" xfId="0" applyFill="1" applyBorder="1"/>
    <xf numFmtId="0" fontId="0" fillId="25" borderId="10" xfId="0" applyFill="1" applyBorder="1"/>
    <xf numFmtId="0" fontId="0" fillId="0" borderId="37" xfId="0" applyBorder="1" applyAlignment="1">
      <alignment horizontal="center" vertical="center"/>
    </xf>
    <xf numFmtId="0" fontId="0" fillId="25" borderId="46" xfId="0" applyFill="1" applyBorder="1"/>
    <xf numFmtId="0" fontId="0" fillId="25" borderId="0" xfId="0" applyFill="1"/>
    <xf numFmtId="0" fontId="0" fillId="25" borderId="12" xfId="0" applyFill="1" applyBorder="1"/>
    <xf numFmtId="0" fontId="61" fillId="0" borderId="0" xfId="0" applyFont="1" applyAlignment="1">
      <alignment vertical="center"/>
    </xf>
    <xf numFmtId="0" fontId="62" fillId="0" borderId="0" xfId="0" applyFont="1" applyAlignment="1">
      <alignment vertical="center"/>
    </xf>
    <xf numFmtId="0" fontId="43" fillId="0" borderId="0" xfId="0" applyFont="1" applyAlignment="1">
      <alignment vertical="center"/>
    </xf>
    <xf numFmtId="0" fontId="43" fillId="0" borderId="83" xfId="0" applyFont="1" applyBorder="1" applyAlignment="1">
      <alignment vertical="center"/>
    </xf>
    <xf numFmtId="0" fontId="51" fillId="0" borderId="0" xfId="0" applyFont="1" applyAlignment="1">
      <alignment vertical="center" wrapText="1"/>
    </xf>
    <xf numFmtId="0" fontId="61" fillId="23" borderId="0" xfId="0" applyFont="1" applyFill="1" applyAlignment="1">
      <alignment vertical="center"/>
    </xf>
    <xf numFmtId="0" fontId="62" fillId="23" borderId="0" xfId="0" applyFont="1" applyFill="1" applyAlignment="1">
      <alignment vertical="center"/>
    </xf>
    <xf numFmtId="0" fontId="43" fillId="23" borderId="0" xfId="0" applyFont="1" applyFill="1" applyAlignment="1">
      <alignment vertical="center"/>
    </xf>
    <xf numFmtId="0" fontId="51" fillId="23" borderId="0" xfId="0" applyFont="1" applyFill="1" applyAlignment="1">
      <alignment vertical="center" wrapText="1"/>
    </xf>
    <xf numFmtId="0" fontId="51" fillId="22" borderId="79" xfId="0" applyFont="1" applyFill="1" applyBorder="1" applyAlignment="1">
      <alignment vertical="center" wrapText="1"/>
    </xf>
    <xf numFmtId="0" fontId="51" fillId="22" borderId="2" xfId="0" applyFont="1" applyFill="1" applyBorder="1" applyAlignment="1">
      <alignment vertical="center" wrapText="1"/>
    </xf>
    <xf numFmtId="0" fontId="51" fillId="22" borderId="80" xfId="0" applyFont="1" applyFill="1" applyBorder="1" applyAlignment="1">
      <alignment vertical="center" wrapText="1"/>
    </xf>
    <xf numFmtId="0" fontId="51" fillId="22" borderId="8" xfId="0" applyFont="1" applyFill="1" applyBorder="1" applyAlignment="1">
      <alignment vertical="center" wrapText="1"/>
    </xf>
    <xf numFmtId="0" fontId="51" fillId="22" borderId="78" xfId="0" applyFont="1" applyFill="1" applyBorder="1" applyAlignment="1">
      <alignment vertical="center" wrapText="1"/>
    </xf>
    <xf numFmtId="0" fontId="0" fillId="0" borderId="24" xfId="0" applyBorder="1" applyAlignment="1">
      <alignment horizontal="center" vertical="center" wrapText="1"/>
    </xf>
    <xf numFmtId="0" fontId="0" fillId="0" borderId="32" xfId="0" applyBorder="1" applyAlignment="1">
      <alignment horizontal="center" vertical="center" wrapText="1"/>
    </xf>
    <xf numFmtId="0" fontId="57" fillId="0" borderId="0" xfId="0" applyFont="1" applyAlignment="1">
      <alignment wrapText="1"/>
    </xf>
    <xf numFmtId="0" fontId="60" fillId="23" borderId="1" xfId="0" applyFont="1" applyFill="1" applyBorder="1" applyAlignment="1">
      <alignment horizontal="center" vertical="center"/>
    </xf>
    <xf numFmtId="0" fontId="51" fillId="23" borderId="1" xfId="0" applyFont="1" applyFill="1" applyBorder="1" applyAlignment="1">
      <alignment horizontal="center"/>
    </xf>
    <xf numFmtId="0" fontId="64" fillId="0" borderId="54" xfId="0" applyFont="1" applyBorder="1" applyAlignment="1">
      <alignment horizontal="left" vertical="center" wrapText="1"/>
    </xf>
    <xf numFmtId="0" fontId="51" fillId="0" borderId="1" xfId="0" applyFont="1" applyBorder="1" applyAlignment="1">
      <alignment horizontal="center"/>
    </xf>
    <xf numFmtId="0" fontId="38" fillId="0" borderId="59" xfId="0" applyFont="1" applyBorder="1" applyAlignment="1">
      <alignment horizontal="left" vertical="center" wrapText="1"/>
    </xf>
    <xf numFmtId="0" fontId="63" fillId="23" borderId="54" xfId="0" applyFont="1" applyFill="1" applyBorder="1" applyAlignment="1">
      <alignment horizontal="right" wrapText="1"/>
    </xf>
    <xf numFmtId="0" fontId="51" fillId="23" borderId="25" xfId="0" applyFont="1" applyFill="1" applyBorder="1" applyAlignment="1">
      <alignment horizontal="center"/>
    </xf>
    <xf numFmtId="0" fontId="63" fillId="23" borderId="54" xfId="0" applyFont="1" applyFill="1" applyBorder="1" applyAlignment="1">
      <alignment horizontal="left" wrapText="1"/>
    </xf>
    <xf numFmtId="0" fontId="63" fillId="23" borderId="54" xfId="0" quotePrefix="1" applyFont="1" applyFill="1" applyBorder="1" applyAlignment="1">
      <alignment horizontal="left" wrapText="1"/>
    </xf>
    <xf numFmtId="0" fontId="51" fillId="0" borderId="25" xfId="0" applyFont="1" applyBorder="1" applyAlignment="1">
      <alignment horizontal="center"/>
    </xf>
    <xf numFmtId="0" fontId="0" fillId="13" borderId="69" xfId="0" applyFill="1" applyBorder="1"/>
    <xf numFmtId="0" fontId="9" fillId="9" borderId="84" xfId="0" applyFont="1" applyFill="1" applyBorder="1" applyAlignment="1">
      <alignment vertical="center"/>
    </xf>
    <xf numFmtId="0" fontId="21" fillId="22" borderId="1" xfId="0" applyFont="1" applyFill="1" applyBorder="1" applyAlignment="1">
      <alignment horizontal="center" vertical="center" wrapText="1"/>
    </xf>
    <xf numFmtId="0" fontId="33" fillId="22" borderId="1" xfId="0" applyFont="1" applyFill="1" applyBorder="1" applyAlignment="1">
      <alignment horizontal="center" vertical="center" wrapText="1"/>
    </xf>
    <xf numFmtId="0" fontId="43" fillId="0" borderId="0" xfId="0" applyFont="1"/>
    <xf numFmtId="0" fontId="43" fillId="0" borderId="0" xfId="0" applyFont="1" applyAlignment="1">
      <alignment wrapText="1"/>
    </xf>
    <xf numFmtId="0" fontId="56" fillId="0" borderId="0" xfId="3" quotePrefix="1" applyFont="1" applyAlignment="1">
      <alignment vertical="center" wrapText="1"/>
    </xf>
    <xf numFmtId="0" fontId="65" fillId="16" borderId="0" xfId="0" applyFont="1" applyFill="1"/>
    <xf numFmtId="0" fontId="33" fillId="26" borderId="1" xfId="0" applyFont="1" applyFill="1" applyBorder="1" applyAlignment="1">
      <alignment horizontal="center" vertical="center" wrapText="1"/>
    </xf>
    <xf numFmtId="0" fontId="66" fillId="26" borderId="1" xfId="0" applyFont="1" applyFill="1" applyBorder="1" applyAlignment="1">
      <alignment horizontal="center" vertical="center" wrapText="1"/>
    </xf>
    <xf numFmtId="0" fontId="28" fillId="27" borderId="10" xfId="0" applyFont="1" applyFill="1" applyBorder="1" applyAlignment="1">
      <alignment horizontal="center" vertical="center" wrapText="1"/>
    </xf>
    <xf numFmtId="0" fontId="28" fillId="27" borderId="11" xfId="0" applyFont="1" applyFill="1" applyBorder="1" applyAlignment="1">
      <alignment horizontal="center" vertical="center" wrapText="1"/>
    </xf>
    <xf numFmtId="9" fontId="28" fillId="0" borderId="7" xfId="0" applyNumberFormat="1" applyFont="1" applyBorder="1" applyAlignment="1">
      <alignment horizontal="center" vertical="center"/>
    </xf>
    <xf numFmtId="169" fontId="28" fillId="0" borderId="11" xfId="5" applyNumberFormat="1" applyFont="1" applyBorder="1" applyAlignment="1">
      <alignment horizontal="center" vertical="center"/>
    </xf>
    <xf numFmtId="0" fontId="28" fillId="0" borderId="11" xfId="0" applyFont="1" applyBorder="1" applyAlignment="1">
      <alignment horizontal="center" vertical="center"/>
    </xf>
    <xf numFmtId="0" fontId="52" fillId="27" borderId="80" xfId="0" applyFont="1" applyFill="1" applyBorder="1" applyAlignment="1">
      <alignment vertical="center" wrapText="1"/>
    </xf>
    <xf numFmtId="0" fontId="52" fillId="27" borderId="8" xfId="0" applyFont="1" applyFill="1" applyBorder="1" applyAlignment="1">
      <alignment vertical="center" wrapText="1"/>
    </xf>
    <xf numFmtId="0" fontId="58" fillId="0" borderId="11" xfId="0" applyFont="1" applyBorder="1" applyAlignment="1">
      <alignment horizontal="center" vertical="center"/>
    </xf>
    <xf numFmtId="0" fontId="52" fillId="27" borderId="2" xfId="0" applyFont="1" applyFill="1" applyBorder="1" applyAlignment="1">
      <alignment vertical="center"/>
    </xf>
    <xf numFmtId="0" fontId="67" fillId="26" borderId="48" xfId="0" applyFont="1" applyFill="1" applyBorder="1" applyAlignment="1">
      <alignment horizontal="left" wrapText="1"/>
    </xf>
    <xf numFmtId="0" fontId="63" fillId="26" borderId="48" xfId="0" applyFont="1" applyFill="1" applyBorder="1" applyAlignment="1">
      <alignment horizontal="right" wrapText="1"/>
    </xf>
    <xf numFmtId="0" fontId="60" fillId="26" borderId="1" xfId="0" applyFont="1" applyFill="1" applyBorder="1" applyAlignment="1">
      <alignment horizontal="center" vertical="center"/>
    </xf>
    <xf numFmtId="0" fontId="51" fillId="26" borderId="1" xfId="0" applyFont="1" applyFill="1" applyBorder="1" applyAlignment="1">
      <alignment horizontal="center"/>
    </xf>
    <xf numFmtId="0" fontId="16" fillId="9" borderId="50" xfId="0" applyFont="1" applyFill="1" applyBorder="1" applyAlignment="1">
      <alignment horizontal="left"/>
    </xf>
    <xf numFmtId="165" fontId="16" fillId="9" borderId="43" xfId="0" applyNumberFormat="1" applyFont="1" applyFill="1" applyBorder="1" applyAlignment="1">
      <alignment horizontal="center"/>
    </xf>
    <xf numFmtId="165" fontId="16" fillId="9" borderId="44" xfId="0" applyNumberFormat="1" applyFont="1" applyFill="1" applyBorder="1" applyAlignment="1">
      <alignment horizontal="center"/>
    </xf>
    <xf numFmtId="0" fontId="34" fillId="0" borderId="0" xfId="0" applyFont="1" applyAlignment="1">
      <alignment horizontal="center" vertical="center" wrapText="1"/>
    </xf>
    <xf numFmtId="0" fontId="70" fillId="9" borderId="1" xfId="0" applyFont="1" applyFill="1" applyBorder="1" applyAlignment="1">
      <alignment wrapText="1"/>
    </xf>
    <xf numFmtId="0" fontId="71" fillId="28" borderId="1" xfId="0" applyFont="1" applyFill="1" applyBorder="1" applyAlignment="1">
      <alignment horizontal="center" vertical="center" wrapText="1"/>
    </xf>
    <xf numFmtId="0" fontId="71" fillId="0" borderId="0" xfId="0" applyFont="1"/>
    <xf numFmtId="0" fontId="71" fillId="29" borderId="91" xfId="0" applyFont="1" applyFill="1" applyBorder="1" applyAlignment="1">
      <alignment vertical="center" wrapText="1"/>
    </xf>
    <xf numFmtId="0" fontId="34" fillId="0" borderId="0" xfId="0" applyFont="1" applyAlignment="1">
      <alignment wrapText="1"/>
    </xf>
    <xf numFmtId="1" fontId="0" fillId="0" borderId="0" xfId="0" applyNumberFormat="1"/>
    <xf numFmtId="165" fontId="0" fillId="0" borderId="0" xfId="0" applyNumberFormat="1"/>
    <xf numFmtId="0" fontId="0" fillId="5" borderId="1" xfId="0" applyFill="1" applyBorder="1"/>
    <xf numFmtId="0" fontId="21" fillId="3" borderId="48" xfId="0" applyFont="1" applyFill="1" applyBorder="1" applyAlignment="1">
      <alignment horizontal="center" vertical="center" wrapText="1"/>
    </xf>
    <xf numFmtId="0" fontId="72" fillId="9" borderId="0" xfId="0" applyFont="1" applyFill="1"/>
    <xf numFmtId="0" fontId="51" fillId="0" borderId="0" xfId="0" applyFont="1"/>
    <xf numFmtId="0" fontId="75" fillId="0" borderId="0" xfId="0" applyFont="1"/>
    <xf numFmtId="0" fontId="51" fillId="9" borderId="0" xfId="0" applyFont="1" applyFill="1" applyAlignment="1">
      <alignment horizontal="right" wrapText="1"/>
    </xf>
    <xf numFmtId="0" fontId="51" fillId="31" borderId="1" xfId="0" applyFont="1" applyFill="1" applyBorder="1" applyAlignment="1">
      <alignment wrapText="1"/>
    </xf>
    <xf numFmtId="0" fontId="51" fillId="16" borderId="1" xfId="0" applyFont="1" applyFill="1" applyBorder="1"/>
    <xf numFmtId="0" fontId="51" fillId="32" borderId="36" xfId="0" applyFont="1" applyFill="1" applyBorder="1" applyAlignment="1">
      <alignment wrapText="1"/>
    </xf>
    <xf numFmtId="0" fontId="51" fillId="0" borderId="0" xfId="0" applyFont="1" applyAlignment="1">
      <alignment wrapText="1"/>
    </xf>
    <xf numFmtId="0" fontId="60" fillId="13" borderId="67" xfId="0" applyFont="1" applyFill="1" applyBorder="1" applyAlignment="1">
      <alignment horizontal="center" vertical="center" wrapText="1"/>
    </xf>
    <xf numFmtId="0" fontId="51" fillId="32" borderId="48" xfId="0" applyFont="1" applyFill="1" applyBorder="1"/>
    <xf numFmtId="0" fontId="60" fillId="13" borderId="97" xfId="0" applyFont="1" applyFill="1" applyBorder="1" applyAlignment="1">
      <alignment horizontal="center" vertical="center" wrapText="1"/>
    </xf>
    <xf numFmtId="0" fontId="60" fillId="13" borderId="72" xfId="0" applyFont="1" applyFill="1" applyBorder="1" applyAlignment="1">
      <alignment horizontal="left" vertical="center" wrapText="1"/>
    </xf>
    <xf numFmtId="0" fontId="60" fillId="13" borderId="98" xfId="0" applyFont="1" applyFill="1" applyBorder="1" applyAlignment="1">
      <alignment horizontal="center" vertical="center"/>
    </xf>
    <xf numFmtId="0" fontId="51" fillId="9" borderId="0" xfId="0" applyFont="1" applyFill="1" applyAlignment="1">
      <alignment wrapText="1"/>
    </xf>
    <xf numFmtId="0" fontId="60" fillId="0" borderId="0" xfId="0" applyFont="1" applyAlignment="1">
      <alignment wrapText="1"/>
    </xf>
    <xf numFmtId="0" fontId="51" fillId="0" borderId="0" xfId="0" applyFont="1" applyAlignment="1">
      <alignment horizontal="right"/>
    </xf>
    <xf numFmtId="0" fontId="51" fillId="13" borderId="2" xfId="0" applyFont="1" applyFill="1" applyBorder="1"/>
    <xf numFmtId="0" fontId="51" fillId="13" borderId="80" xfId="0" applyFont="1" applyFill="1" applyBorder="1"/>
    <xf numFmtId="0" fontId="51" fillId="13" borderId="80" xfId="0" applyFont="1" applyFill="1" applyBorder="1" applyAlignment="1">
      <alignment horizontal="right"/>
    </xf>
    <xf numFmtId="0" fontId="51" fillId="32" borderId="3" xfId="0" applyFont="1" applyFill="1" applyBorder="1"/>
    <xf numFmtId="0" fontId="60" fillId="0" borderId="0" xfId="0" applyFont="1" applyAlignment="1">
      <alignment horizontal="center"/>
    </xf>
    <xf numFmtId="0" fontId="51" fillId="13" borderId="1" xfId="0" applyFont="1" applyFill="1" applyBorder="1" applyAlignment="1">
      <alignment wrapText="1"/>
    </xf>
    <xf numFmtId="0" fontId="51" fillId="32" borderId="1" xfId="0" applyFont="1" applyFill="1" applyBorder="1"/>
    <xf numFmtId="0" fontId="51" fillId="33" borderId="0" xfId="0" applyFont="1" applyFill="1" applyAlignment="1">
      <alignment horizontal="center"/>
    </xf>
    <xf numFmtId="0" fontId="52" fillId="13" borderId="1" xfId="0" applyFont="1" applyFill="1" applyBorder="1" applyAlignment="1">
      <alignment horizontal="left" vertical="center" wrapText="1"/>
    </xf>
    <xf numFmtId="0" fontId="51" fillId="13" borderId="1" xfId="0" applyFont="1" applyFill="1" applyBorder="1" applyAlignment="1">
      <alignment horizontal="left" vertical="center" wrapText="1"/>
    </xf>
    <xf numFmtId="0" fontId="51" fillId="16" borderId="1" xfId="0" applyFont="1" applyFill="1" applyBorder="1" applyAlignment="1">
      <alignment wrapText="1"/>
    </xf>
    <xf numFmtId="0" fontId="51" fillId="16" borderId="48" xfId="0" applyFont="1" applyFill="1" applyBorder="1"/>
    <xf numFmtId="0" fontId="60" fillId="0" borderId="0" xfId="0" applyFont="1" applyAlignment="1">
      <alignment horizontal="center" wrapText="1"/>
    </xf>
    <xf numFmtId="9" fontId="60" fillId="16" borderId="0" xfId="0" applyNumberFormat="1" applyFont="1" applyFill="1" applyAlignment="1">
      <alignment horizontal="center" wrapText="1"/>
    </xf>
    <xf numFmtId="0" fontId="60" fillId="9" borderId="0" xfId="0" applyFont="1" applyFill="1" applyAlignment="1">
      <alignment horizontal="right" wrapText="1"/>
    </xf>
    <xf numFmtId="0" fontId="60" fillId="31" borderId="1" xfId="0" applyFont="1" applyFill="1" applyBorder="1" applyAlignment="1">
      <alignment wrapText="1"/>
    </xf>
    <xf numFmtId="0" fontId="60" fillId="16" borderId="1" xfId="0" applyFont="1" applyFill="1" applyBorder="1"/>
    <xf numFmtId="0" fontId="60" fillId="32" borderId="36" xfId="0" applyFont="1" applyFill="1" applyBorder="1" applyAlignment="1">
      <alignment wrapText="1"/>
    </xf>
    <xf numFmtId="0" fontId="60" fillId="17" borderId="3" xfId="0" applyFont="1" applyFill="1" applyBorder="1" applyAlignment="1">
      <alignment vertical="center" wrapText="1"/>
    </xf>
    <xf numFmtId="0" fontId="51" fillId="9" borderId="0" xfId="0" applyFont="1" applyFill="1" applyAlignment="1">
      <alignment horizontal="center"/>
    </xf>
    <xf numFmtId="0" fontId="60" fillId="25" borderId="97" xfId="0" applyFont="1" applyFill="1" applyBorder="1" applyAlignment="1">
      <alignment horizontal="center" vertical="center" wrapText="1"/>
    </xf>
    <xf numFmtId="0" fontId="60" fillId="13" borderId="6" xfId="0" applyFont="1" applyFill="1" applyBorder="1" applyAlignment="1">
      <alignment horizontal="center" vertical="center" wrapText="1"/>
    </xf>
    <xf numFmtId="0" fontId="60" fillId="32" borderId="3" xfId="0" applyFont="1" applyFill="1" applyBorder="1" applyAlignment="1">
      <alignment horizontal="center" vertical="center" wrapText="1"/>
    </xf>
    <xf numFmtId="0" fontId="60" fillId="32" borderId="98" xfId="0" applyFont="1" applyFill="1" applyBorder="1" applyAlignment="1">
      <alignment horizontal="center" vertical="center" wrapText="1"/>
    </xf>
    <xf numFmtId="0" fontId="60" fillId="32" borderId="7" xfId="0" applyFont="1" applyFill="1" applyBorder="1" applyAlignment="1">
      <alignment horizontal="center" vertical="center" wrapText="1"/>
    </xf>
    <xf numFmtId="0" fontId="60" fillId="0" borderId="72"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98" xfId="0" applyFont="1" applyBorder="1" applyAlignment="1">
      <alignment horizontal="center" vertical="center" wrapText="1"/>
    </xf>
    <xf numFmtId="0" fontId="60" fillId="13" borderId="72" xfId="0" applyFont="1" applyFill="1" applyBorder="1" applyAlignment="1">
      <alignment horizontal="center" vertical="center" wrapText="1"/>
    </xf>
    <xf numFmtId="0" fontId="51" fillId="13" borderId="84" xfId="0" applyFont="1" applyFill="1" applyBorder="1" applyAlignment="1">
      <alignment horizontal="center" vertical="center"/>
    </xf>
    <xf numFmtId="0" fontId="60" fillId="9" borderId="98" xfId="0" applyFont="1" applyFill="1" applyBorder="1" applyAlignment="1">
      <alignment horizontal="center" vertical="center"/>
    </xf>
    <xf numFmtId="0" fontId="51" fillId="13" borderId="8" xfId="0" applyFont="1" applyFill="1" applyBorder="1" applyAlignment="1">
      <alignment horizontal="right"/>
    </xf>
    <xf numFmtId="0" fontId="51" fillId="13" borderId="25" xfId="0" applyFont="1" applyFill="1" applyBorder="1"/>
    <xf numFmtId="0" fontId="64" fillId="13" borderId="25" xfId="0" applyFont="1" applyFill="1" applyBorder="1"/>
    <xf numFmtId="0" fontId="64" fillId="0" borderId="0" xfId="0" applyFont="1"/>
    <xf numFmtId="0" fontId="34" fillId="0" borderId="36" xfId="0" applyFont="1" applyBorder="1" applyAlignment="1">
      <alignment wrapText="1"/>
    </xf>
    <xf numFmtId="0" fontId="81" fillId="0" borderId="48" xfId="0" applyFont="1" applyBorder="1"/>
    <xf numFmtId="0" fontId="81" fillId="0" borderId="99" xfId="0" applyFont="1" applyBorder="1"/>
    <xf numFmtId="0" fontId="14" fillId="0" borderId="36" xfId="0" applyFont="1" applyBorder="1" applyAlignment="1">
      <alignment wrapText="1"/>
    </xf>
    <xf numFmtId="0" fontId="82" fillId="0" borderId="3" xfId="0" applyFont="1" applyBorder="1" applyAlignment="1">
      <alignment horizontal="center" vertical="center"/>
    </xf>
    <xf numFmtId="0" fontId="82" fillId="0" borderId="8" xfId="0" applyFont="1" applyBorder="1" applyAlignment="1">
      <alignment horizontal="center" vertical="center"/>
    </xf>
    <xf numFmtId="0" fontId="82" fillId="0" borderId="7" xfId="0" applyFont="1" applyBorder="1" applyAlignment="1">
      <alignment horizontal="center" vertical="center"/>
    </xf>
    <xf numFmtId="0" fontId="82" fillId="0" borderId="11" xfId="0" applyFont="1" applyBorder="1" applyAlignment="1">
      <alignment horizontal="center" vertical="center"/>
    </xf>
    <xf numFmtId="0" fontId="83" fillId="0" borderId="7" xfId="0" applyFont="1" applyBorder="1" applyAlignment="1">
      <alignment vertical="center"/>
    </xf>
    <xf numFmtId="0" fontId="82" fillId="0" borderId="7" xfId="0" applyFont="1" applyBorder="1" applyAlignment="1">
      <alignment vertical="center"/>
    </xf>
    <xf numFmtId="0" fontId="19" fillId="30" borderId="59" xfId="0" applyFont="1" applyFill="1" applyBorder="1" applyAlignment="1">
      <alignment horizontal="left" vertical="center" wrapText="1"/>
    </xf>
    <xf numFmtId="2" fontId="19" fillId="30" borderId="43" xfId="0" applyNumberFormat="1" applyFont="1" applyFill="1" applyBorder="1" applyAlignment="1">
      <alignment horizontal="center" vertical="center"/>
    </xf>
    <xf numFmtId="2" fontId="15" fillId="30" borderId="44" xfId="0" applyNumberFormat="1" applyFont="1" applyFill="1" applyBorder="1" applyAlignment="1">
      <alignment horizontal="center" vertical="center"/>
    </xf>
    <xf numFmtId="0" fontId="84" fillId="0" borderId="0" xfId="0" applyFont="1" applyAlignment="1">
      <alignment horizontal="left"/>
    </xf>
    <xf numFmtId="9" fontId="86" fillId="0" borderId="7" xfId="0" applyNumberFormat="1" applyFont="1" applyBorder="1" applyAlignment="1">
      <alignment horizontal="center" vertical="center" wrapText="1"/>
    </xf>
    <xf numFmtId="0" fontId="52" fillId="27" borderId="2" xfId="0" applyFont="1" applyFill="1" applyBorder="1" applyAlignment="1">
      <alignment vertical="center" wrapText="1"/>
    </xf>
    <xf numFmtId="0" fontId="60" fillId="26" borderId="0" xfId="0" applyFont="1" applyFill="1"/>
    <xf numFmtId="0" fontId="0" fillId="26" borderId="0" xfId="0" applyFill="1"/>
    <xf numFmtId="0" fontId="84" fillId="26" borderId="0" xfId="0" applyFont="1" applyFill="1" applyAlignment="1">
      <alignment horizontal="left"/>
    </xf>
    <xf numFmtId="0" fontId="87" fillId="26" borderId="0" xfId="0" applyFont="1" applyFill="1" applyAlignment="1">
      <alignment horizontal="left"/>
    </xf>
    <xf numFmtId="0" fontId="43" fillId="26" borderId="75" xfId="0" applyFont="1" applyFill="1" applyBorder="1" applyAlignment="1">
      <alignment vertical="center"/>
    </xf>
    <xf numFmtId="0" fontId="43" fillId="26" borderId="76" xfId="0" applyFont="1" applyFill="1" applyBorder="1" applyAlignment="1">
      <alignment vertical="center"/>
    </xf>
    <xf numFmtId="0" fontId="43" fillId="26" borderId="77" xfId="0" applyFont="1" applyFill="1" applyBorder="1" applyAlignment="1">
      <alignment vertical="center"/>
    </xf>
    <xf numFmtId="0" fontId="88" fillId="0" borderId="0" xfId="0" applyFont="1"/>
    <xf numFmtId="0" fontId="89" fillId="0" borderId="61" xfId="0" applyFont="1" applyBorder="1" applyAlignment="1">
      <alignment horizontal="center" vertical="center" wrapText="1"/>
    </xf>
    <xf numFmtId="0" fontId="88" fillId="0" borderId="54" xfId="0" applyFont="1" applyBorder="1" applyAlignment="1">
      <alignment horizontal="center" vertical="center" wrapText="1"/>
    </xf>
    <xf numFmtId="0" fontId="88" fillId="0" borderId="1" xfId="0" applyFont="1" applyBorder="1" applyAlignment="1">
      <alignment horizontal="center" vertical="center" wrapText="1"/>
    </xf>
    <xf numFmtId="0" fontId="88" fillId="0" borderId="25" xfId="0" applyFont="1" applyBorder="1" applyAlignment="1">
      <alignment horizontal="center" vertical="center" wrapText="1"/>
    </xf>
    <xf numFmtId="0" fontId="60" fillId="16" borderId="0" xfId="0" applyFont="1" applyFill="1" applyAlignment="1">
      <alignment wrapText="1"/>
    </xf>
    <xf numFmtId="0" fontId="60" fillId="26" borderId="97" xfId="0" applyFont="1" applyFill="1" applyBorder="1" applyAlignment="1">
      <alignment horizontal="center" vertical="center" wrapText="1"/>
    </xf>
    <xf numFmtId="0" fontId="60" fillId="13" borderId="37" xfId="0" applyFont="1" applyFill="1" applyBorder="1" applyAlignment="1">
      <alignment horizontal="left" vertical="center" wrapText="1"/>
    </xf>
    <xf numFmtId="0" fontId="60" fillId="9" borderId="38" xfId="0" applyFont="1" applyFill="1" applyBorder="1" applyAlignment="1">
      <alignment horizontal="center" vertical="center"/>
    </xf>
    <xf numFmtId="0" fontId="51" fillId="9" borderId="24" xfId="0" applyFont="1" applyFill="1" applyBorder="1" applyAlignment="1">
      <alignment horizontal="center"/>
    </xf>
    <xf numFmtId="0" fontId="51" fillId="9" borderId="47" xfId="0" applyFont="1" applyFill="1" applyBorder="1" applyAlignment="1">
      <alignment horizontal="center"/>
    </xf>
    <xf numFmtId="0" fontId="51" fillId="9" borderId="38" xfId="0" applyFont="1" applyFill="1" applyBorder="1" applyAlignment="1">
      <alignment horizontal="center"/>
    </xf>
    <xf numFmtId="0" fontId="64" fillId="9" borderId="54" xfId="0" applyFont="1" applyFill="1" applyBorder="1" applyAlignment="1">
      <alignment horizontal="left" vertical="center" wrapText="1"/>
    </xf>
    <xf numFmtId="0" fontId="60" fillId="9" borderId="1" xfId="0" applyFont="1" applyFill="1" applyBorder="1" applyAlignment="1">
      <alignment horizontal="center" vertical="top"/>
    </xf>
    <xf numFmtId="0" fontId="60" fillId="9" borderId="1" xfId="0" applyFont="1" applyFill="1" applyBorder="1" applyAlignment="1">
      <alignment horizontal="center" vertical="center"/>
    </xf>
    <xf numFmtId="0" fontId="51" fillId="9" borderId="25" xfId="0" applyFont="1" applyFill="1" applyBorder="1" applyAlignment="1">
      <alignment horizontal="center"/>
    </xf>
    <xf numFmtId="0" fontId="51" fillId="9" borderId="48" xfId="0" applyFont="1" applyFill="1" applyBorder="1" applyAlignment="1">
      <alignment horizontal="center"/>
    </xf>
    <xf numFmtId="0" fontId="51" fillId="9" borderId="1" xfId="0" applyFont="1" applyFill="1" applyBorder="1" applyAlignment="1">
      <alignment horizontal="center"/>
    </xf>
    <xf numFmtId="0" fontId="63" fillId="26" borderId="1" xfId="0" applyFont="1" applyFill="1" applyBorder="1" applyAlignment="1">
      <alignment horizontal="right" wrapText="1"/>
    </xf>
    <xf numFmtId="0" fontId="51" fillId="26" borderId="25" xfId="0" applyFont="1" applyFill="1" applyBorder="1" applyAlignment="1">
      <alignment horizontal="center"/>
    </xf>
    <xf numFmtId="0" fontId="51" fillId="26" borderId="48" xfId="0" applyFont="1" applyFill="1" applyBorder="1" applyAlignment="1">
      <alignment horizontal="center"/>
    </xf>
    <xf numFmtId="0" fontId="64" fillId="13" borderId="54" xfId="0" applyFont="1" applyFill="1" applyBorder="1" applyAlignment="1">
      <alignment horizontal="left" vertical="center" wrapText="1"/>
    </xf>
    <xf numFmtId="0" fontId="63" fillId="26" borderId="1" xfId="0" applyFont="1" applyFill="1" applyBorder="1" applyAlignment="1">
      <alignment horizontal="left" wrapText="1"/>
    </xf>
    <xf numFmtId="0" fontId="63" fillId="26" borderId="1" xfId="0" quotePrefix="1" applyFont="1" applyFill="1" applyBorder="1" applyAlignment="1">
      <alignment horizontal="left" wrapText="1"/>
    </xf>
    <xf numFmtId="0" fontId="64" fillId="9" borderId="59" xfId="0" applyFont="1" applyFill="1" applyBorder="1" applyAlignment="1">
      <alignment horizontal="left" vertical="center" wrapText="1"/>
    </xf>
    <xf numFmtId="0" fontId="51" fillId="9" borderId="43" xfId="0" applyFont="1" applyFill="1" applyBorder="1" applyAlignment="1">
      <alignment horizontal="center"/>
    </xf>
    <xf numFmtId="0" fontId="51" fillId="9" borderId="44" xfId="0" applyFont="1" applyFill="1" applyBorder="1" applyAlignment="1">
      <alignment horizontal="center"/>
    </xf>
    <xf numFmtId="0" fontId="51" fillId="9" borderId="50" xfId="0" applyFont="1" applyFill="1" applyBorder="1" applyAlignment="1">
      <alignment horizontal="center"/>
    </xf>
    <xf numFmtId="0" fontId="91" fillId="13" borderId="67" xfId="0" applyFont="1" applyFill="1" applyBorder="1" applyAlignment="1">
      <alignment horizontal="left" vertical="center" wrapText="1"/>
    </xf>
    <xf numFmtId="0" fontId="51" fillId="13" borderId="68" xfId="0" applyFont="1" applyFill="1" applyBorder="1" applyAlignment="1">
      <alignment horizontal="center"/>
    </xf>
    <xf numFmtId="0" fontId="51" fillId="13" borderId="69" xfId="0" applyFont="1" applyFill="1" applyBorder="1" applyAlignment="1">
      <alignment horizontal="center"/>
    </xf>
    <xf numFmtId="0" fontId="51" fillId="13" borderId="97" xfId="0" applyFont="1" applyFill="1" applyBorder="1" applyAlignment="1">
      <alignment horizontal="center"/>
    </xf>
    <xf numFmtId="0" fontId="63" fillId="34" borderId="55" xfId="0" applyFont="1" applyFill="1" applyBorder="1" applyAlignment="1">
      <alignment horizontal="left" vertical="center" wrapText="1"/>
    </xf>
    <xf numFmtId="43" fontId="52" fillId="34" borderId="52" xfId="6" applyFont="1" applyFill="1" applyBorder="1" applyAlignment="1">
      <alignment horizontal="center"/>
    </xf>
    <xf numFmtId="43" fontId="52" fillId="34" borderId="53" xfId="6" applyFont="1" applyFill="1" applyBorder="1" applyAlignment="1">
      <alignment horizontal="center"/>
    </xf>
    <xf numFmtId="43" fontId="52" fillId="34" borderId="100" xfId="6" applyFont="1" applyFill="1" applyBorder="1" applyAlignment="1">
      <alignment horizontal="center"/>
    </xf>
    <xf numFmtId="0" fontId="52" fillId="0" borderId="0" xfId="0" applyFont="1"/>
    <xf numFmtId="0" fontId="52" fillId="9" borderId="0" xfId="0" applyFont="1" applyFill="1"/>
    <xf numFmtId="0" fontId="92" fillId="9" borderId="0" xfId="0" applyFont="1" applyFill="1"/>
    <xf numFmtId="0" fontId="51" fillId="13" borderId="37" xfId="0" applyFont="1" applyFill="1" applyBorder="1" applyAlignment="1">
      <alignment horizontal="left" vertical="center" wrapText="1"/>
    </xf>
    <xf numFmtId="0" fontId="64" fillId="16" borderId="54" xfId="0" applyFont="1" applyFill="1" applyBorder="1" applyAlignment="1">
      <alignment horizontal="left" vertical="center" wrapText="1"/>
    </xf>
    <xf numFmtId="0" fontId="93" fillId="9" borderId="54" xfId="0" applyFont="1" applyFill="1" applyBorder="1" applyAlignment="1">
      <alignment horizontal="left" vertical="top" wrapText="1"/>
    </xf>
    <xf numFmtId="0" fontId="51" fillId="9" borderId="54" xfId="0" applyFont="1" applyFill="1" applyBorder="1" applyAlignment="1">
      <alignment horizontal="left" vertical="center" wrapText="1"/>
    </xf>
    <xf numFmtId="0" fontId="51" fillId="16" borderId="1" xfId="0" applyFont="1" applyFill="1" applyBorder="1" applyAlignment="1">
      <alignment horizontal="center"/>
    </xf>
    <xf numFmtId="0" fontId="51" fillId="16" borderId="25" xfId="0" applyFont="1" applyFill="1" applyBorder="1" applyAlignment="1">
      <alignment horizontal="center"/>
    </xf>
    <xf numFmtId="0" fontId="51" fillId="16" borderId="48" xfId="0" applyFont="1" applyFill="1" applyBorder="1" applyAlignment="1">
      <alignment horizontal="center"/>
    </xf>
    <xf numFmtId="0" fontId="51" fillId="9" borderId="70" xfId="0" applyFont="1" applyFill="1" applyBorder="1" applyAlignment="1">
      <alignment horizontal="left" vertical="center" wrapText="1"/>
    </xf>
    <xf numFmtId="0" fontId="51" fillId="9" borderId="58" xfId="0" applyFont="1" applyFill="1" applyBorder="1" applyAlignment="1">
      <alignment horizontal="center"/>
    </xf>
    <xf numFmtId="0" fontId="51" fillId="9" borderId="71" xfId="0" applyFont="1" applyFill="1" applyBorder="1" applyAlignment="1">
      <alignment horizontal="center"/>
    </xf>
    <xf numFmtId="0" fontId="51" fillId="9" borderId="101" xfId="0" applyFont="1" applyFill="1" applyBorder="1" applyAlignment="1">
      <alignment horizontal="center"/>
    </xf>
    <xf numFmtId="0" fontId="51" fillId="9" borderId="54" xfId="0" quotePrefix="1" applyFont="1" applyFill="1" applyBorder="1" applyAlignment="1">
      <alignment horizontal="left" vertical="center" wrapText="1"/>
    </xf>
    <xf numFmtId="0" fontId="51" fillId="9" borderId="59" xfId="0" applyFont="1" applyFill="1" applyBorder="1" applyAlignment="1">
      <alignment horizontal="left" vertical="center" wrapText="1"/>
    </xf>
    <xf numFmtId="0" fontId="60" fillId="9" borderId="72" xfId="0" applyFont="1" applyFill="1" applyBorder="1" applyAlignment="1">
      <alignment horizontal="left" vertical="center" wrapText="1"/>
    </xf>
    <xf numFmtId="0" fontId="60" fillId="9" borderId="73" xfId="0" applyFont="1" applyFill="1" applyBorder="1" applyAlignment="1">
      <alignment horizontal="center" vertical="center"/>
    </xf>
    <xf numFmtId="0" fontId="51" fillId="9" borderId="84" xfId="0" applyFont="1" applyFill="1" applyBorder="1" applyAlignment="1">
      <alignment horizontal="center" vertical="center"/>
    </xf>
    <xf numFmtId="0" fontId="51" fillId="9" borderId="12" xfId="0" applyFont="1" applyFill="1" applyBorder="1"/>
    <xf numFmtId="0" fontId="76" fillId="26" borderId="63" xfId="0" applyFont="1" applyFill="1" applyBorder="1" applyAlignment="1">
      <alignment horizontal="left" wrapText="1"/>
    </xf>
    <xf numFmtId="0" fontId="95" fillId="9" borderId="0" xfId="0" applyFont="1" applyFill="1" applyAlignment="1">
      <alignment horizontal="center"/>
    </xf>
    <xf numFmtId="0" fontId="57" fillId="9" borderId="0" xfId="0" applyFont="1" applyFill="1" applyAlignment="1">
      <alignment horizontal="left"/>
    </xf>
    <xf numFmtId="0" fontId="57" fillId="9" borderId="0" xfId="0" applyFont="1" applyFill="1" applyAlignment="1">
      <alignment horizontal="center" vertical="top"/>
    </xf>
    <xf numFmtId="9" fontId="57" fillId="9" borderId="0" xfId="1" applyFont="1" applyFill="1" applyAlignment="1">
      <alignment horizontal="center" vertical="top"/>
    </xf>
    <xf numFmtId="8" fontId="60" fillId="16" borderId="0" xfId="6" applyNumberFormat="1" applyFont="1" applyFill="1" applyAlignment="1">
      <alignment horizontal="center" wrapText="1"/>
    </xf>
    <xf numFmtId="0" fontId="68" fillId="9" borderId="46" xfId="0" applyFont="1" applyFill="1" applyBorder="1" applyAlignment="1">
      <alignment horizontal="center" vertical="center"/>
    </xf>
    <xf numFmtId="0" fontId="69" fillId="9" borderId="1" xfId="0" applyFont="1" applyFill="1" applyBorder="1" applyAlignment="1">
      <alignment horizontal="center" vertical="center" wrapText="1"/>
    </xf>
    <xf numFmtId="1" fontId="15" fillId="9" borderId="44" xfId="0" applyNumberFormat="1" applyFont="1" applyFill="1" applyBorder="1" applyAlignment="1">
      <alignment horizontal="center" vertical="center"/>
    </xf>
    <xf numFmtId="1" fontId="15" fillId="9" borderId="7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xf>
    <xf numFmtId="1" fontId="19" fillId="9" borderId="36" xfId="0" applyNumberFormat="1" applyFont="1" applyFill="1" applyBorder="1" applyAlignment="1">
      <alignment horizontal="center" vertical="center"/>
    </xf>
    <xf numFmtId="0" fontId="79" fillId="9" borderId="43" xfId="0" applyFont="1" applyFill="1" applyBorder="1" applyAlignment="1">
      <alignment horizontal="left" vertical="center" wrapText="1"/>
    </xf>
    <xf numFmtId="0" fontId="19" fillId="9" borderId="36" xfId="0" applyFont="1" applyFill="1" applyBorder="1" applyAlignment="1">
      <alignment horizontal="left" vertical="center" wrapText="1"/>
    </xf>
    <xf numFmtId="0" fontId="19" fillId="7" borderId="9" xfId="0" applyFont="1" applyFill="1" applyBorder="1" applyAlignment="1">
      <alignment horizontal="center" vertical="center" textRotation="90" wrapText="1"/>
    </xf>
    <xf numFmtId="0" fontId="19" fillId="7" borderId="4" xfId="0" applyFont="1" applyFill="1" applyBorder="1" applyAlignment="1">
      <alignment horizontal="center" vertical="center" textRotation="90" wrapText="1"/>
    </xf>
    <xf numFmtId="0" fontId="19" fillId="7" borderId="7" xfId="0" applyFont="1" applyFill="1" applyBorder="1" applyAlignment="1">
      <alignment horizontal="center" vertical="center" textRotation="90" wrapText="1"/>
    </xf>
    <xf numFmtId="0" fontId="19" fillId="9" borderId="43" xfId="0" applyFont="1" applyFill="1" applyBorder="1" applyAlignment="1">
      <alignment horizontal="left" vertical="center" wrapText="1"/>
    </xf>
    <xf numFmtId="0" fontId="16" fillId="9" borderId="47" xfId="0" applyFont="1" applyFill="1" applyBorder="1" applyAlignment="1">
      <alignment horizontal="center" vertical="center" textRotation="90" wrapText="1"/>
    </xf>
    <xf numFmtId="0" fontId="16" fillId="9" borderId="48" xfId="0" applyFont="1" applyFill="1" applyBorder="1" applyAlignment="1">
      <alignment horizontal="center" vertical="center" textRotation="90" wrapText="1"/>
    </xf>
    <xf numFmtId="0" fontId="16" fillId="9" borderId="37" xfId="0" applyFont="1" applyFill="1" applyBorder="1" applyAlignment="1">
      <alignment horizontal="center" vertical="center" textRotation="90" wrapText="1"/>
    </xf>
    <xf numFmtId="0" fontId="16" fillId="9" borderId="54" xfId="0" applyFont="1" applyFill="1" applyBorder="1" applyAlignment="1">
      <alignment horizontal="center" vertical="center" textRotation="90" wrapText="1"/>
    </xf>
    <xf numFmtId="0" fontId="16" fillId="9" borderId="50" xfId="0" applyFont="1" applyFill="1" applyBorder="1" applyAlignment="1">
      <alignment horizontal="center" vertical="center" textRotation="90" wrapText="1"/>
    </xf>
    <xf numFmtId="0" fontId="16" fillId="9" borderId="49" xfId="0" applyFont="1" applyFill="1" applyBorder="1" applyAlignment="1">
      <alignment horizontal="center" vertical="center" textRotation="90" wrapText="1"/>
    </xf>
    <xf numFmtId="0" fontId="16" fillId="9" borderId="55" xfId="0" applyFont="1" applyFill="1" applyBorder="1" applyAlignment="1">
      <alignment horizontal="center" vertical="center" textRotation="90" wrapText="1"/>
    </xf>
    <xf numFmtId="0" fontId="16" fillId="9" borderId="70" xfId="0" applyFont="1" applyFill="1" applyBorder="1" applyAlignment="1">
      <alignment horizontal="center" vertical="center" textRotation="90" wrapText="1"/>
    </xf>
    <xf numFmtId="0" fontId="19" fillId="9" borderId="59" xfId="0" applyFont="1" applyFill="1" applyBorder="1" applyAlignment="1">
      <alignment horizontal="left" vertical="center" wrapText="1"/>
    </xf>
    <xf numFmtId="0" fontId="19" fillId="9" borderId="60" xfId="0" applyFont="1" applyFill="1" applyBorder="1" applyAlignment="1">
      <alignment horizontal="left" vertical="center" wrapText="1"/>
    </xf>
    <xf numFmtId="2" fontId="15" fillId="9" borderId="61" xfId="0" applyNumberFormat="1" applyFont="1" applyFill="1" applyBorder="1" applyAlignment="1">
      <alignment horizontal="center" vertical="center"/>
    </xf>
    <xf numFmtId="2" fontId="15" fillId="9" borderId="62" xfId="0" applyNumberFormat="1" applyFont="1" applyFill="1" applyBorder="1" applyAlignment="1">
      <alignment horizontal="center" vertical="center"/>
    </xf>
    <xf numFmtId="2" fontId="15" fillId="9" borderId="63" xfId="0" applyNumberFormat="1" applyFont="1" applyFill="1" applyBorder="1" applyAlignment="1">
      <alignment horizontal="center" vertical="center"/>
    </xf>
    <xf numFmtId="1" fontId="16" fillId="9" borderId="61" xfId="0" applyNumberFormat="1" applyFont="1" applyFill="1" applyBorder="1" applyAlignment="1">
      <alignment horizontal="center" vertical="center"/>
    </xf>
    <xf numFmtId="1" fontId="16" fillId="9" borderId="62" xfId="0" applyNumberFormat="1" applyFont="1" applyFill="1" applyBorder="1" applyAlignment="1">
      <alignment horizontal="center" vertical="center"/>
    </xf>
    <xf numFmtId="1" fontId="16" fillId="9" borderId="63" xfId="0" applyNumberFormat="1" applyFont="1" applyFill="1" applyBorder="1" applyAlignment="1">
      <alignment horizontal="center" vertical="center"/>
    </xf>
    <xf numFmtId="2" fontId="15" fillId="9" borderId="64" xfId="0" applyNumberFormat="1" applyFont="1" applyFill="1" applyBorder="1" applyAlignment="1">
      <alignment horizontal="center" vertical="center"/>
    </xf>
    <xf numFmtId="2" fontId="15" fillId="9" borderId="65" xfId="0" applyNumberFormat="1" applyFont="1" applyFill="1" applyBorder="1" applyAlignment="1">
      <alignment horizontal="center" vertical="center"/>
    </xf>
    <xf numFmtId="2" fontId="15" fillId="9" borderId="66" xfId="0" applyNumberFormat="1" applyFont="1" applyFill="1" applyBorder="1" applyAlignment="1">
      <alignment horizontal="center" vertical="center"/>
    </xf>
    <xf numFmtId="0" fontId="19" fillId="10" borderId="45" xfId="0" applyFont="1" applyFill="1" applyBorder="1" applyAlignment="1">
      <alignment horizontal="center" vertical="center" textRotation="90" wrapText="1"/>
    </xf>
    <xf numFmtId="0" fontId="19" fillId="10" borderId="10" xfId="0" applyFont="1" applyFill="1" applyBorder="1" applyAlignment="1">
      <alignment horizontal="center" vertical="center" textRotation="90" wrapText="1"/>
    </xf>
    <xf numFmtId="0" fontId="19" fillId="10" borderId="46" xfId="0" applyFont="1" applyFill="1" applyBorder="1" applyAlignment="1">
      <alignment horizontal="center" vertical="center" textRotation="90" wrapText="1"/>
    </xf>
    <xf numFmtId="0" fontId="19" fillId="10" borderId="12" xfId="0" applyFont="1" applyFill="1" applyBorder="1" applyAlignment="1">
      <alignment horizontal="center" vertical="center" textRotation="90" wrapText="1"/>
    </xf>
    <xf numFmtId="0" fontId="19" fillId="10" borderId="6" xfId="0" applyFont="1" applyFill="1" applyBorder="1" applyAlignment="1">
      <alignment horizontal="center" vertical="center" textRotation="90" wrapText="1"/>
    </xf>
    <xf numFmtId="0" fontId="19" fillId="10" borderId="11" xfId="0" applyFont="1" applyFill="1" applyBorder="1" applyAlignment="1">
      <alignment horizontal="center" vertical="center" textRotation="90" wrapText="1"/>
    </xf>
    <xf numFmtId="1" fontId="58" fillId="23" borderId="59" xfId="0" applyNumberFormat="1" applyFont="1" applyFill="1" applyBorder="1" applyAlignment="1">
      <alignment horizontal="right" vertical="center"/>
    </xf>
    <xf numFmtId="1" fontId="58" fillId="23" borderId="60" xfId="0" applyNumberFormat="1" applyFont="1" applyFill="1" applyBorder="1" applyAlignment="1">
      <alignment horizontal="right" vertical="center"/>
    </xf>
    <xf numFmtId="0" fontId="71" fillId="28" borderId="85" xfId="0" applyFont="1" applyFill="1" applyBorder="1" applyAlignment="1">
      <alignment horizontal="center" vertical="center" wrapText="1"/>
    </xf>
    <xf numFmtId="0" fontId="71" fillId="28" borderId="88" xfId="0" applyFont="1" applyFill="1" applyBorder="1" applyAlignment="1">
      <alignment horizontal="center" vertical="center" wrapText="1"/>
    </xf>
    <xf numFmtId="0" fontId="71" fillId="28" borderId="86" xfId="0" applyFont="1" applyFill="1" applyBorder="1" applyAlignment="1">
      <alignment horizontal="center" vertical="center" wrapText="1"/>
    </xf>
    <xf numFmtId="0" fontId="71" fillId="28" borderId="89" xfId="0" applyFont="1" applyFill="1" applyBorder="1" applyAlignment="1">
      <alignment horizontal="center" vertical="center" wrapText="1"/>
    </xf>
    <xf numFmtId="0" fontId="71" fillId="29" borderId="85" xfId="0" applyFont="1" applyFill="1" applyBorder="1" applyAlignment="1">
      <alignment vertical="center" wrapText="1"/>
    </xf>
    <xf numFmtId="0" fontId="71" fillId="29" borderId="88" xfId="0" applyFont="1" applyFill="1" applyBorder="1" applyAlignment="1">
      <alignment vertical="center" wrapText="1"/>
    </xf>
    <xf numFmtId="0" fontId="71" fillId="29" borderId="86" xfId="0" applyFont="1" applyFill="1" applyBorder="1" applyAlignment="1">
      <alignment vertical="center" wrapText="1"/>
    </xf>
    <xf numFmtId="0" fontId="71" fillId="29" borderId="89" xfId="0" applyFont="1" applyFill="1" applyBorder="1" applyAlignment="1">
      <alignment vertical="center" wrapText="1"/>
    </xf>
    <xf numFmtId="0" fontId="71" fillId="29" borderId="92" xfId="0" applyFont="1" applyFill="1" applyBorder="1" applyAlignment="1">
      <alignment vertical="center" wrapText="1"/>
    </xf>
    <xf numFmtId="0" fontId="71" fillId="29" borderId="93" xfId="0" applyFont="1" applyFill="1" applyBorder="1" applyAlignment="1">
      <alignment vertical="center" wrapText="1"/>
    </xf>
    <xf numFmtId="0" fontId="71" fillId="28" borderId="87" xfId="0" applyFont="1" applyFill="1" applyBorder="1" applyAlignment="1">
      <alignment horizontal="center" vertical="center" wrapText="1"/>
    </xf>
    <xf numFmtId="0" fontId="71" fillId="28" borderId="90" xfId="0" applyFont="1" applyFill="1" applyBorder="1" applyAlignment="1">
      <alignment horizontal="center" vertical="center" wrapText="1"/>
    </xf>
    <xf numFmtId="0" fontId="71" fillId="29" borderId="87" xfId="0" applyFont="1" applyFill="1" applyBorder="1" applyAlignment="1">
      <alignment vertical="center" wrapText="1"/>
    </xf>
    <xf numFmtId="0" fontId="71" fillId="29" borderId="90" xfId="0" applyFont="1" applyFill="1" applyBorder="1" applyAlignment="1">
      <alignment vertical="center" wrapText="1"/>
    </xf>
    <xf numFmtId="0" fontId="71" fillId="28" borderId="94" xfId="0" applyFont="1" applyFill="1" applyBorder="1" applyAlignment="1">
      <alignment horizontal="center" vertical="center" wrapText="1"/>
    </xf>
    <xf numFmtId="0" fontId="71" fillId="28" borderId="95" xfId="0" applyFont="1" applyFill="1" applyBorder="1" applyAlignment="1">
      <alignment horizontal="center" vertical="center" wrapText="1"/>
    </xf>
    <xf numFmtId="0" fontId="71" fillId="28" borderId="96" xfId="0" applyFont="1" applyFill="1" applyBorder="1" applyAlignment="1">
      <alignment horizontal="center" vertical="center" wrapText="1"/>
    </xf>
    <xf numFmtId="0" fontId="51" fillId="9" borderId="61" xfId="0" applyFont="1" applyFill="1" applyBorder="1" applyAlignment="1">
      <alignment horizontal="left" vertical="center"/>
    </xf>
    <xf numFmtId="0" fontId="51" fillId="9" borderId="62" xfId="0" applyFont="1" applyFill="1" applyBorder="1" applyAlignment="1">
      <alignment horizontal="left" vertical="center"/>
    </xf>
    <xf numFmtId="0" fontId="51" fillId="0" borderId="48" xfId="0" applyFont="1" applyBorder="1" applyAlignment="1">
      <alignment horizontal="left" vertical="center"/>
    </xf>
    <xf numFmtId="0" fontId="7" fillId="13" borderId="2"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28" fillId="27" borderId="9" xfId="0" applyFont="1" applyFill="1" applyBorder="1" applyAlignment="1">
      <alignment horizontal="center" vertical="center" wrapText="1"/>
    </xf>
    <xf numFmtId="0" fontId="28" fillId="27" borderId="7" xfId="0" applyFont="1" applyFill="1" applyBorder="1" applyAlignment="1">
      <alignment horizontal="center" vertical="center" wrapText="1"/>
    </xf>
    <xf numFmtId="0" fontId="58" fillId="0" borderId="2" xfId="0" applyFont="1" applyBorder="1" applyAlignment="1">
      <alignment horizontal="center" vertical="center" wrapText="1"/>
    </xf>
    <xf numFmtId="0" fontId="58" fillId="0" borderId="8" xfId="0" applyFont="1" applyBorder="1" applyAlignment="1">
      <alignment horizontal="center" vertical="center" wrapText="1"/>
    </xf>
    <xf numFmtId="0" fontId="0" fillId="0" borderId="0" xfId="0" applyAlignment="1">
      <alignment horizontal="left" vertical="top" wrapText="1"/>
    </xf>
    <xf numFmtId="0" fontId="0" fillId="9" borderId="81" xfId="0" applyFill="1" applyBorder="1" applyAlignment="1">
      <alignment horizontal="left" vertical="center" wrapText="1"/>
    </xf>
    <xf numFmtId="0" fontId="0" fillId="9" borderId="51" xfId="0" applyFill="1" applyBorder="1" applyAlignment="1">
      <alignment horizontal="left" vertical="center" wrapText="1"/>
    </xf>
    <xf numFmtId="0" fontId="0" fillId="9" borderId="10" xfId="0" applyFill="1" applyBorder="1" applyAlignment="1">
      <alignment horizontal="left" vertical="center" wrapText="1"/>
    </xf>
    <xf numFmtId="0" fontId="0" fillId="0" borderId="55" xfId="0" applyBorder="1" applyAlignment="1">
      <alignment horizontal="center" vertical="center" wrapText="1"/>
    </xf>
    <xf numFmtId="0" fontId="0" fillId="0" borderId="72" xfId="0" applyBorder="1" applyAlignment="1">
      <alignment horizontal="center" vertical="center" wrapText="1"/>
    </xf>
    <xf numFmtId="0" fontId="0" fillId="0" borderId="81" xfId="0" applyBorder="1" applyAlignment="1">
      <alignment horizontal="center" vertical="center"/>
    </xf>
    <xf numFmtId="0" fontId="0" fillId="0" borderId="51" xfId="0" applyBorder="1" applyAlignment="1">
      <alignment horizontal="center" vertical="center"/>
    </xf>
    <xf numFmtId="0" fontId="0" fillId="0" borderId="10" xfId="0" applyBorder="1" applyAlignment="1">
      <alignment horizontal="center" vertical="center"/>
    </xf>
    <xf numFmtId="0" fontId="0" fillId="0" borderId="82"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61" xfId="0" applyBorder="1" applyAlignment="1">
      <alignment horizontal="center" vertical="center" wrapText="1"/>
    </xf>
    <xf numFmtId="0" fontId="51" fillId="22" borderId="1" xfId="0" applyFont="1" applyFill="1" applyBorder="1" applyAlignment="1">
      <alignment horizontal="center" vertical="center" wrapText="1"/>
    </xf>
    <xf numFmtId="0" fontId="51" fillId="22" borderId="61" xfId="0" applyFont="1" applyFill="1" applyBorder="1" applyAlignment="1">
      <alignment horizontal="center" vertical="center" wrapText="1"/>
    </xf>
    <xf numFmtId="0" fontId="0" fillId="0" borderId="63" xfId="0" applyBorder="1" applyAlignment="1">
      <alignment horizontal="center" vertical="center" wrapText="1"/>
    </xf>
    <xf numFmtId="0" fontId="89" fillId="0" borderId="1" xfId="0" applyFont="1" applyBorder="1" applyAlignment="1">
      <alignment horizontal="center" vertical="center" wrapText="1"/>
    </xf>
    <xf numFmtId="0" fontId="89" fillId="0" borderId="61" xfId="0" applyFont="1" applyBorder="1" applyAlignment="1">
      <alignment horizontal="center" vertical="center" wrapText="1"/>
    </xf>
    <xf numFmtId="0" fontId="51" fillId="26" borderId="1" xfId="0" applyFont="1" applyFill="1" applyBorder="1" applyAlignment="1">
      <alignment horizontal="center" vertical="center" wrapText="1"/>
    </xf>
    <xf numFmtId="0" fontId="51" fillId="26" borderId="61" xfId="0" applyFont="1" applyFill="1" applyBorder="1" applyAlignment="1">
      <alignment horizontal="center" vertical="center" wrapText="1"/>
    </xf>
    <xf numFmtId="0" fontId="89" fillId="0" borderId="63" xfId="0" applyFont="1" applyBorder="1" applyAlignment="1">
      <alignment horizontal="center" vertical="center" wrapText="1"/>
    </xf>
    <xf numFmtId="0" fontId="85" fillId="30" borderId="2" xfId="0" applyFont="1" applyFill="1" applyBorder="1" applyAlignment="1">
      <alignment horizontal="center" vertical="center" wrapText="1"/>
    </xf>
    <xf numFmtId="0" fontId="85" fillId="30" borderId="80" xfId="0" applyFont="1" applyFill="1" applyBorder="1" applyAlignment="1">
      <alignment horizontal="center" vertical="center"/>
    </xf>
    <xf numFmtId="0" fontId="85" fillId="30" borderId="8" xfId="0" applyFont="1" applyFill="1" applyBorder="1" applyAlignment="1">
      <alignment horizontal="center" vertical="center"/>
    </xf>
    <xf numFmtId="0" fontId="73" fillId="30" borderId="2" xfId="0" applyFont="1" applyFill="1" applyBorder="1" applyAlignment="1">
      <alignment horizontal="left" vertical="top" wrapText="1"/>
    </xf>
    <xf numFmtId="0" fontId="73" fillId="30" borderId="80" xfId="0" applyFont="1" applyFill="1" applyBorder="1" applyAlignment="1">
      <alignment horizontal="left" vertical="top" wrapText="1"/>
    </xf>
    <xf numFmtId="0" fontId="73" fillId="30" borderId="8" xfId="0" applyFont="1" applyFill="1" applyBorder="1" applyAlignment="1">
      <alignment horizontal="left" vertical="top" wrapText="1"/>
    </xf>
    <xf numFmtId="0" fontId="90" fillId="34" borderId="5" xfId="0" applyFont="1" applyFill="1" applyBorder="1" applyAlignment="1">
      <alignment horizontal="center" vertical="center" wrapText="1"/>
    </xf>
    <xf numFmtId="0" fontId="60" fillId="13" borderId="5" xfId="0" applyFont="1" applyFill="1" applyBorder="1" applyAlignment="1">
      <alignment horizontal="center" vertical="center" wrapText="1"/>
    </xf>
    <xf numFmtId="0" fontId="60" fillId="16" borderId="0" xfId="0" applyFont="1" applyFill="1" applyAlignment="1">
      <alignment horizontal="left" wrapText="1"/>
    </xf>
    <xf numFmtId="0" fontId="43" fillId="0" borderId="43" xfId="0" applyFont="1" applyBorder="1" applyAlignment="1">
      <alignment horizontal="center" vertical="center"/>
    </xf>
    <xf numFmtId="0" fontId="43" fillId="0" borderId="36" xfId="0" applyFont="1" applyBorder="1" applyAlignment="1">
      <alignment horizontal="center" vertical="center"/>
    </xf>
    <xf numFmtId="0" fontId="43" fillId="0" borderId="58" xfId="0" applyFont="1" applyBorder="1" applyAlignment="1">
      <alignment horizontal="center" vertical="center"/>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9" fillId="0" borderId="33" xfId="0" applyFont="1" applyBorder="1" applyAlignment="1">
      <alignment horizontal="left" vertical="center" wrapText="1"/>
    </xf>
    <xf numFmtId="0" fontId="9" fillId="0" borderId="5" xfId="0" applyFont="1" applyBorder="1" applyAlignment="1">
      <alignment horizontal="left" vertical="center" wrapText="1"/>
    </xf>
    <xf numFmtId="0" fontId="4" fillId="0" borderId="1" xfId="0" applyFont="1" applyBorder="1" applyAlignment="1">
      <alignment horizontal="justify" vertical="center" wrapText="1"/>
    </xf>
    <xf numFmtId="0" fontId="3" fillId="2" borderId="1" xfId="0" applyFont="1" applyFill="1" applyBorder="1" applyAlignment="1">
      <alignment horizontal="justify" vertical="center" wrapText="1"/>
    </xf>
    <xf numFmtId="0" fontId="4" fillId="1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4" fillId="11" borderId="1" xfId="0" applyFont="1" applyFill="1" applyBorder="1" applyAlignment="1">
      <alignment horizontal="justify" vertical="center" wrapText="1"/>
    </xf>
    <xf numFmtId="0" fontId="30" fillId="0" borderId="0" xfId="4" applyAlignment="1"/>
  </cellXfs>
  <cellStyles count="7">
    <cellStyle name="Lien hypertexte" xfId="2" builtinId="8"/>
    <cellStyle name="Milliers" xfId="6" builtinId="3"/>
    <cellStyle name="Monétaire" xfId="5" builtinId="4"/>
    <cellStyle name="Normal" xfId="0" builtinId="0"/>
    <cellStyle name="Normal 2" xfId="4" xr:uid="{00000000-0005-0000-0000-000002000000}"/>
    <cellStyle name="Normal 5" xfId="3" xr:uid="{00000000-0005-0000-0000-000003000000}"/>
    <cellStyle name="Pourcentage" xfId="1"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Prospects sur bâtiment existant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'Tab.6 Impact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vente'!$D$36:$O$36</c15:sqref>
                  </c15:fullRef>
                </c:ext>
              </c:extLst>
              <c:f>'Tab.6 Impact sur prix vente'!$D$36:$G$36</c:f>
              <c:numCache>
                <c:formatCode>General</c:formatCode>
                <c:ptCount val="4"/>
                <c:pt idx="0">
                  <c:v>100</c:v>
                </c:pt>
              </c:numCache>
            </c:numRef>
          </c:val>
          <c:extLst>
            <c:ext xmlns:c16="http://schemas.microsoft.com/office/drawing/2014/chart" uri="{C3380CC4-5D6E-409C-BE32-E72D297353CC}">
              <c16:uniqueId val="{00000000-81A6-4072-A7FC-D7A0E515DFA3}"/>
            </c:ext>
          </c:extLst>
        </c:ser>
        <c:ser>
          <c:idx val="5"/>
          <c:order val="5"/>
          <c:tx>
            <c:strRef>
              <c:f>'Tab.6 Impact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vente'!$D$37:$O$37</c15:sqref>
                  </c15:fullRef>
                </c:ext>
              </c:extLst>
              <c:f>'Tab.6 Impact sur prix vente'!$D$37:$G$37</c:f>
              <c:numCache>
                <c:formatCode>General</c:formatCode>
                <c:ptCount val="4"/>
                <c:pt idx="0">
                  <c:v>120</c:v>
                </c:pt>
              </c:numCache>
            </c:numRef>
          </c:val>
          <c:extLst>
            <c:ext xmlns:c16="http://schemas.microsoft.com/office/drawing/2014/chart" uri="{C3380CC4-5D6E-409C-BE32-E72D297353CC}">
              <c16:uniqueId val="{00000001-81A6-4072-A7FC-D7A0E515DFA3}"/>
            </c:ext>
          </c:extLst>
        </c:ser>
        <c:ser>
          <c:idx val="6"/>
          <c:order val="6"/>
          <c:tx>
            <c:strRef>
              <c:f>'Tab.6 Impact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vente'!$D$31:$G$31</c:f>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vente'!$D$38:$O$38</c15:sqref>
                  </c15:fullRef>
                </c:ext>
              </c:extLst>
              <c:f>'Tab.6 Impact sur prix vente'!$D$38:$G$38</c:f>
              <c:numCache>
                <c:formatCode>General</c:formatCode>
                <c:ptCount val="4"/>
                <c:pt idx="0">
                  <c:v>102</c:v>
                </c:pt>
              </c:numCache>
            </c:numRef>
          </c:val>
          <c:extLst>
            <c:ext xmlns:c16="http://schemas.microsoft.com/office/drawing/2014/chart" uri="{C3380CC4-5D6E-409C-BE32-E72D297353CC}">
              <c16:uniqueId val="{00000002-81A6-4072-A7FC-D7A0E515DFA3}"/>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'Tab.6 Impact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uri="{02D57815-91ED-43cb-92C2-25804820EDAC}">
                        <c15:fullRef>
                          <c15:sqref>'Tab.6 Impact sur prix vente'!$D$32:$O$32</c15:sqref>
                        </c15:fullRef>
                        <c15:formulaRef>
                          <c15:sqref>'Tab.6 Impact sur prix vente'!$D$32:$G$32</c15:sqref>
                        </c15:formulaRef>
                      </c:ext>
                    </c:extLst>
                    <c:numCache>
                      <c:formatCode>General</c:formatCode>
                      <c:ptCount val="4"/>
                    </c:numCache>
                  </c:numRef>
                </c:val>
                <c:extLst>
                  <c:ext xmlns:c16="http://schemas.microsoft.com/office/drawing/2014/chart" uri="{C3380CC4-5D6E-409C-BE32-E72D297353CC}">
                    <c16:uniqueId val="{00000003-81A6-4072-A7FC-D7A0E515DFA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'Tab.6 Impact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vente'!$D$33:$O$33</c15:sqref>
                        </c15:fullRef>
                        <c15:formulaRef>
                          <c15:sqref>'Tab.6 Impact sur prix vente'!$D$33:$G$33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81A6-4072-A7FC-D7A0E515DFA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'Tab.6 Impact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vente'!$D$34:$O$34</c15:sqref>
                        </c15:fullRef>
                        <c15:formulaRef>
                          <c15:sqref>'Tab.6 Impact sur prix vente'!$D$34:$G$34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81A6-4072-A7FC-D7A0E515DFA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'Tab.6 Impact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vente'!$D$31:$G$31</c15:sqref>
                        </c15:formulaRef>
                      </c:ext>
                    </c:extLst>
                    <c:strCache>
                      <c:ptCount val="4"/>
                      <c:pt idx="0">
                        <c:v>Bailleur </c:v>
                      </c:pt>
                      <c:pt idx="1">
                        <c:v>Copropriété</c:v>
                      </c:pt>
                      <c:pt idx="2">
                        <c:v>Bâtiment public hors enseignement </c:v>
                      </c:pt>
                      <c:pt idx="3">
                        <c:v>Tertiaire (dont santé et enseignement) </c:v>
                      </c:pt>
                    </c:strCache>
                  </c:strRef>
                </c:cat>
                <c:val>
                  <c:numRef>
                    <c:extLst>
                      <c:ext xmlns:c15="http://schemas.microsoft.com/office/drawing/2012/chart" uri="{02D57815-91ED-43cb-92C2-25804820EDAC}">
                        <c15:fullRef>
                          <c15:sqref>'Tab.6 Impact sur prix vente'!$D$35:$O$35</c15:sqref>
                        </c15:fullRef>
                        <c15:formulaRef>
                          <c15:sqref>'Tab.6 Impact sur prix vente'!$D$35:$G$35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81A6-4072-A7FC-D7A0E515DFA3}"/>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Prospects sur bâtiment neuf</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'Tab.6 Impact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vente'!$D$36:$O$36</c15:sqref>
                  </c15:fullRef>
                </c:ext>
              </c:extLst>
              <c:f>'Tab.6 Impact sur prix vente'!$H$36:$K$36</c:f>
              <c:numCache>
                <c:formatCode>General</c:formatCode>
                <c:ptCount val="4"/>
              </c:numCache>
            </c:numRef>
          </c:val>
          <c:extLst>
            <c:ext xmlns:c16="http://schemas.microsoft.com/office/drawing/2014/chart" uri="{C3380CC4-5D6E-409C-BE32-E72D297353CC}">
              <c16:uniqueId val="{00000000-B2AD-4951-BB0F-DD6799436F63}"/>
            </c:ext>
          </c:extLst>
        </c:ser>
        <c:ser>
          <c:idx val="5"/>
          <c:order val="5"/>
          <c:tx>
            <c:strRef>
              <c:f>'Tab.6 Impact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vente'!$D$37:$O$37</c15:sqref>
                  </c15:fullRef>
                </c:ext>
              </c:extLst>
              <c:f>'Tab.6 Impact sur prix vente'!$H$37:$K$37</c:f>
              <c:numCache>
                <c:formatCode>General</c:formatCode>
                <c:ptCount val="4"/>
              </c:numCache>
            </c:numRef>
          </c:val>
          <c:extLst>
            <c:ext xmlns:c16="http://schemas.microsoft.com/office/drawing/2014/chart" uri="{C3380CC4-5D6E-409C-BE32-E72D297353CC}">
              <c16:uniqueId val="{00000001-B2AD-4951-BB0F-DD6799436F63}"/>
            </c:ext>
          </c:extLst>
        </c:ser>
        <c:ser>
          <c:idx val="6"/>
          <c:order val="6"/>
          <c:tx>
            <c:strRef>
              <c:f>'Tab.6 Impact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vente'!$H$31:$K$31</c:f>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vente'!$D$38:$O$38</c15:sqref>
                  </c15:fullRef>
                </c:ext>
              </c:extLst>
              <c:f>'Tab.6 Impact sur prix vente'!$H$38:$K$38</c:f>
              <c:numCache>
                <c:formatCode>General</c:formatCode>
                <c:ptCount val="4"/>
              </c:numCache>
            </c:numRef>
          </c:val>
          <c:extLst>
            <c:ext xmlns:c16="http://schemas.microsoft.com/office/drawing/2014/chart" uri="{C3380CC4-5D6E-409C-BE32-E72D297353CC}">
              <c16:uniqueId val="{00000002-B2AD-4951-BB0F-DD6799436F63}"/>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'Tab.6 Impact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uri="{02D57815-91ED-43cb-92C2-25804820EDAC}">
                        <c15:fullRef>
                          <c15:sqref>'Tab.6 Impact sur prix vente'!$D$32:$O$32</c15:sqref>
                        </c15:fullRef>
                        <c15:formulaRef>
                          <c15:sqref>'Tab.6 Impact sur prix vente'!$H$32:$K$32</c15:sqref>
                        </c15:formulaRef>
                      </c:ext>
                    </c:extLst>
                    <c:numCache>
                      <c:formatCode>General</c:formatCode>
                      <c:ptCount val="4"/>
                    </c:numCache>
                  </c:numRef>
                </c:val>
                <c:extLst>
                  <c:ext xmlns:c16="http://schemas.microsoft.com/office/drawing/2014/chart" uri="{C3380CC4-5D6E-409C-BE32-E72D297353CC}">
                    <c16:uniqueId val="{00000003-B2AD-4951-BB0F-DD6799436F6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'Tab.6 Impact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vente'!$D$33:$O$33</c15:sqref>
                        </c15:fullRef>
                        <c15:formulaRef>
                          <c15:sqref>'Tab.6 Impact sur prix vente'!$H$33:$K$33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B2AD-4951-BB0F-DD6799436F6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'Tab.6 Impact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vente'!$D$34:$O$34</c15:sqref>
                        </c15:fullRef>
                        <c15:formulaRef>
                          <c15:sqref>'Tab.6 Impact sur prix vente'!$H$34:$K$34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B2AD-4951-BB0F-DD6799436F6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'Tab.6 Impact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vente'!$H$31:$K$31</c15:sqref>
                        </c15:formulaRef>
                      </c:ext>
                    </c:extLst>
                    <c:strCache>
                      <c:ptCount val="4"/>
                      <c:pt idx="0">
                        <c:v>Bailleur</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vente'!$D$35:$O$35</c15:sqref>
                        </c15:fullRef>
                        <c15:formulaRef>
                          <c15:sqref>'Tab.6 Impact sur prix vente'!$H$35:$K$35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B2AD-4951-BB0F-DD6799436F63}"/>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Bâtiment déjà raccordé au</a:t>
            </a:r>
            <a:r>
              <a:rPr lang="fr-FR" baseline="0"/>
              <a:t> réseau</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951534436508306"/>
          <c:y val="7.6121100038558043E-2"/>
          <c:w val="0.82837890025816951"/>
          <c:h val="0.67282986596475736"/>
        </c:manualLayout>
      </c:layout>
      <c:barChart>
        <c:barDir val="col"/>
        <c:grouping val="clustered"/>
        <c:varyColors val="0"/>
        <c:ser>
          <c:idx val="4"/>
          <c:order val="4"/>
          <c:tx>
            <c:strRef>
              <c:f>'Tab.6 Impact sur prix vente'!$B$36:$C$36</c:f>
              <c:strCache>
                <c:ptCount val="2"/>
                <c:pt idx="0">
                  <c:v>Prix vente de la chaleur en €TTC/MWh</c:v>
                </c:pt>
                <c:pt idx="1">
                  <c:v>Situation actuelle (équivalent P1 + P’1 + P2 + P3+P4 pour le gaz)</c:v>
                </c:pt>
              </c:strCache>
            </c:strRef>
          </c:tx>
          <c:spPr>
            <a:solidFill>
              <a:schemeClr val="accent5"/>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vente'!$D$36:$O$36</c15:sqref>
                  </c15:fullRef>
                </c:ext>
              </c:extLst>
              <c:f>'Tab.6 Impact sur prix vente'!$L$36:$O$36</c:f>
              <c:numCache>
                <c:formatCode>General</c:formatCode>
                <c:ptCount val="4"/>
              </c:numCache>
            </c:numRef>
          </c:val>
          <c:extLst>
            <c:ext xmlns:c16="http://schemas.microsoft.com/office/drawing/2014/chart" uri="{C3380CC4-5D6E-409C-BE32-E72D297353CC}">
              <c16:uniqueId val="{00000000-5F18-43D4-BA05-9B7F3F01C47A}"/>
            </c:ext>
          </c:extLst>
        </c:ser>
        <c:ser>
          <c:idx val="5"/>
          <c:order val="5"/>
          <c:tx>
            <c:strRef>
              <c:f>'Tab.6 Impact sur prix vente'!$B$37:$C$37</c:f>
              <c:strCache>
                <c:ptCount val="2"/>
                <c:pt idx="0">
                  <c:v>Prix vente de la chaleur en €TTC/MWh</c:v>
                </c:pt>
                <c:pt idx="1">
                  <c:v>Prix vente après opération sans subvention, sans CEE</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vente'!$D$37:$O$37</c15:sqref>
                  </c15:fullRef>
                </c:ext>
              </c:extLst>
              <c:f>'Tab.6 Impact sur prix vente'!$L$37:$O$37</c:f>
              <c:numCache>
                <c:formatCode>General</c:formatCode>
                <c:ptCount val="4"/>
              </c:numCache>
            </c:numRef>
          </c:val>
          <c:extLst>
            <c:ext xmlns:c16="http://schemas.microsoft.com/office/drawing/2014/chart" uri="{C3380CC4-5D6E-409C-BE32-E72D297353CC}">
              <c16:uniqueId val="{00000001-5F18-43D4-BA05-9B7F3F01C47A}"/>
            </c:ext>
          </c:extLst>
        </c:ser>
        <c:ser>
          <c:idx val="6"/>
          <c:order val="6"/>
          <c:tx>
            <c:strRef>
              <c:f>'Tab.6 Impact sur prix vente'!$B$38:$C$38</c:f>
              <c:strCache>
                <c:ptCount val="2"/>
                <c:pt idx="0">
                  <c:v>Prix vente de la chaleur en €TTC/MWh</c:v>
                </c:pt>
                <c:pt idx="1">
                  <c:v>Prix vente après opération avec subvention, sans CEE</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'Tab.6 Impact sur prix vente'!$D$31:$O$31</c15:sqref>
                  </c15:fullRef>
                </c:ext>
              </c:extLst>
              <c:f>'Tab.6 Impact sur prix vente'!$L$31:$O$31</c:f>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vente'!$D$38:$O$38</c15:sqref>
                  </c15:fullRef>
                </c:ext>
              </c:extLst>
              <c:f>'Tab.6 Impact sur prix vente'!$L$38:$O$38</c:f>
              <c:numCache>
                <c:formatCode>General</c:formatCode>
                <c:ptCount val="4"/>
              </c:numCache>
            </c:numRef>
          </c:val>
          <c:extLst>
            <c:ext xmlns:c16="http://schemas.microsoft.com/office/drawing/2014/chart" uri="{C3380CC4-5D6E-409C-BE32-E72D297353CC}">
              <c16:uniqueId val="{00000002-5F18-43D4-BA05-9B7F3F01C47A}"/>
            </c:ext>
          </c:extLst>
        </c:ser>
        <c:dLbls>
          <c:showLegendKey val="0"/>
          <c:showVal val="0"/>
          <c:showCatName val="0"/>
          <c:showSerName val="0"/>
          <c:showPercent val="0"/>
          <c:showBubbleSize val="0"/>
        </c:dLbls>
        <c:gapWidth val="219"/>
        <c:overlap val="-27"/>
        <c:axId val="1396104848"/>
        <c:axId val="1396117808"/>
        <c:extLst>
          <c:ext xmlns:c15="http://schemas.microsoft.com/office/drawing/2012/chart" uri="{02D57815-91ED-43cb-92C2-25804820EDAC}">
            <c15:filteredBarSeries>
              <c15:ser>
                <c:idx val="0"/>
                <c:order val="0"/>
                <c:tx>
                  <c:strRef>
                    <c:extLst>
                      <c:ext uri="{02D57815-91ED-43cb-92C2-25804820EDAC}">
                        <c15:formulaRef>
                          <c15:sqref>'Tab.6 Impact sur prix vente'!$B$32:$C$32</c15:sqref>
                        </c15:formulaRef>
                      </c:ext>
                    </c:extLst>
                    <c:strCache>
                      <c:ptCount val="2"/>
                      <c:pt idx="0">
                        <c:v>Nom de l'abonné</c:v>
                      </c:pt>
                    </c:strCache>
                  </c:strRef>
                </c:tx>
                <c:spPr>
                  <a:solidFill>
                    <a:schemeClr val="accent1"/>
                  </a:solidFill>
                  <a:ln>
                    <a:noFill/>
                  </a:ln>
                  <a:effectLst/>
                </c:spPr>
                <c:invertIfNegative val="0"/>
                <c:cat>
                  <c:strRef>
                    <c:extLst>
                      <c:ex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uri="{02D57815-91ED-43cb-92C2-25804820EDAC}">
                        <c15:fullRef>
                          <c15:sqref>'Tab.6 Impact sur prix vente'!$D$32:$O$32</c15:sqref>
                        </c15:fullRef>
                        <c15:formulaRef>
                          <c15:sqref>'Tab.6 Impact sur prix vente'!$L$32:$O$32</c15:sqref>
                        </c15:formulaRef>
                      </c:ext>
                    </c:extLst>
                    <c:numCache>
                      <c:formatCode>General</c:formatCode>
                      <c:ptCount val="4"/>
                    </c:numCache>
                  </c:numRef>
                </c:val>
                <c:extLst>
                  <c:ext xmlns:c16="http://schemas.microsoft.com/office/drawing/2014/chart" uri="{C3380CC4-5D6E-409C-BE32-E72D297353CC}">
                    <c16:uniqueId val="{00000003-5F18-43D4-BA05-9B7F3F01C47A}"/>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'Tab.6 Impact sur prix vente'!$B$33:$C$33</c15:sqref>
                        </c15:formulaRef>
                      </c:ext>
                    </c:extLst>
                    <c:strCache>
                      <c:ptCount val="2"/>
                      <c:pt idx="0">
                        <c:v>Type de chauffage avant projet RC (uniquement cas des bâtiments existants) : 
élec, gaz ou autre</c:v>
                      </c:pt>
                    </c:strCache>
                  </c:strRef>
                </c:tx>
                <c:spPr>
                  <a:solidFill>
                    <a:schemeClr val="accent2"/>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vente'!$D$33:$O$33</c15:sqref>
                        </c15:fullRef>
                        <c15:formulaRef>
                          <c15:sqref>'Tab.6 Impact sur prix vente'!$L$33:$O$33</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4-5F18-43D4-BA05-9B7F3F01C47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'Tab.6 Impact sur prix vente'!$B$34:$C$34</c15:sqref>
                        </c15:formulaRef>
                      </c:ext>
                    </c:extLst>
                    <c:strCache>
                      <c:ptCount val="2"/>
                      <c:pt idx="0">
                        <c:v>kW souscrit</c:v>
                      </c:pt>
                    </c:strCache>
                  </c:strRef>
                </c:tx>
                <c:spPr>
                  <a:solidFill>
                    <a:schemeClr val="accent3"/>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vente'!$D$34:$O$34</c15:sqref>
                        </c15:fullRef>
                        <c15:formulaRef>
                          <c15:sqref>'Tab.6 Impact sur prix vente'!$L$34:$O$34</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5-5F18-43D4-BA05-9B7F3F01C47A}"/>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'Tab.6 Impact sur prix vente'!$B$35:$C$35</c15:sqref>
                        </c15:formulaRef>
                      </c:ext>
                    </c:extLst>
                    <c:strCache>
                      <c:ptCount val="2"/>
                      <c:pt idx="0">
                        <c:v>MWh/an</c:v>
                      </c:pt>
                    </c:strCache>
                  </c:strRef>
                </c:tx>
                <c:spPr>
                  <a:solidFill>
                    <a:schemeClr val="accent4"/>
                  </a:solidFill>
                  <a:ln>
                    <a:noFill/>
                  </a:ln>
                  <a:effectLst/>
                </c:spPr>
                <c:invertIfNegative val="0"/>
                <c:cat>
                  <c:strRef>
                    <c:extLst>
                      <c:ext xmlns:c15="http://schemas.microsoft.com/office/drawing/2012/chart" uri="{02D57815-91ED-43cb-92C2-25804820EDAC}">
                        <c15:fullRef>
                          <c15:sqref>'Tab.6 Impact sur prix vente'!$D$31:$O$31</c15:sqref>
                        </c15:fullRef>
                        <c15:formulaRef>
                          <c15:sqref>'Tab.6 Impact sur prix vente'!$L$31:$O$31</c15:sqref>
                        </c15:formulaRef>
                      </c:ext>
                    </c:extLst>
                    <c:strCache>
                      <c:ptCount val="4"/>
                      <c:pt idx="0">
                        <c:v>Bailleur </c:v>
                      </c:pt>
                      <c:pt idx="1">
                        <c:v>Copropriété</c:v>
                      </c:pt>
                      <c:pt idx="2">
                        <c:v>Bâtiment public hors enseignement</c:v>
                      </c:pt>
                      <c:pt idx="3">
                        <c:v>Tertiaire (dont santé et enseignement)</c:v>
                      </c:pt>
                    </c:strCache>
                  </c:strRef>
                </c:cat>
                <c:val>
                  <c:numRef>
                    <c:extLst>
                      <c:ext xmlns:c15="http://schemas.microsoft.com/office/drawing/2012/chart" uri="{02D57815-91ED-43cb-92C2-25804820EDAC}">
                        <c15:fullRef>
                          <c15:sqref>'Tab.6 Impact sur prix vente'!$D$35:$O$35</c15:sqref>
                        </c15:fullRef>
                        <c15:formulaRef>
                          <c15:sqref>'Tab.6 Impact sur prix vente'!$L$35:$O$35</c15:sqref>
                        </c15:formulaRef>
                      </c:ext>
                    </c:extLst>
                    <c:numCache>
                      <c:formatCode>General</c:formatCode>
                      <c:ptCount val="4"/>
                    </c:numCache>
                  </c:numRef>
                </c:val>
                <c:extLst xmlns:c15="http://schemas.microsoft.com/office/drawing/2012/chart">
                  <c:ext xmlns:c16="http://schemas.microsoft.com/office/drawing/2014/chart" uri="{C3380CC4-5D6E-409C-BE32-E72D297353CC}">
                    <c16:uniqueId val="{00000006-5F18-43D4-BA05-9B7F3F01C47A}"/>
                  </c:ext>
                </c:extLst>
              </c15:ser>
            </c15:filteredBarSeries>
          </c:ext>
        </c:extLst>
      </c:barChart>
      <c:catAx>
        <c:axId val="139610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396117808"/>
        <c:crosses val="autoZero"/>
        <c:auto val="1"/>
        <c:lblAlgn val="ctr"/>
        <c:lblOffset val="100"/>
        <c:noMultiLvlLbl val="0"/>
      </c:catAx>
      <c:valAx>
        <c:axId val="1396117808"/>
        <c:scaling>
          <c:orientation val="minMax"/>
          <c:max val="18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a:t>€TTC / MWh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fr-FR"/>
          </a:p>
        </c:txPr>
        <c:crossAx val="1396104848"/>
        <c:crosses val="autoZero"/>
        <c:crossBetween val="between"/>
      </c:valAx>
      <c:spPr>
        <a:noFill/>
        <a:ln>
          <a:noFill/>
        </a:ln>
        <a:effectLst/>
      </c:spPr>
    </c:plotArea>
    <c:legend>
      <c:legendPos val="b"/>
      <c:layout>
        <c:manualLayout>
          <c:xMode val="edge"/>
          <c:yMode val="edge"/>
          <c:x val="3.3139861087214784E-2"/>
          <c:y val="0.83774888323160934"/>
          <c:w val="0.89137473454012706"/>
          <c:h val="0.149937054787205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8572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590550</xdr:colOff>
      <xdr:row>0</xdr:row>
      <xdr:rowOff>0</xdr:rowOff>
    </xdr:from>
    <xdr:to>
      <xdr:col>3</xdr:col>
      <xdr:colOff>228600</xdr:colOff>
      <xdr:row>4</xdr:row>
      <xdr:rowOff>419100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59055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133350</xdr:colOff>
      <xdr:row>2</xdr:row>
      <xdr:rowOff>171450</xdr:rowOff>
    </xdr:from>
    <xdr:to>
      <xdr:col>25</xdr:col>
      <xdr:colOff>294638</xdr:colOff>
      <xdr:row>8</xdr:row>
      <xdr:rowOff>92488</xdr:rowOff>
    </xdr:to>
    <xdr:pic>
      <xdr:nvPicPr>
        <xdr:cNvPr id="2" name="Image 1" descr="Comprendre les zones climatiques de la RT 2012 | Isonat">
          <a:extLst>
            <a:ext uri="{FF2B5EF4-FFF2-40B4-BE49-F238E27FC236}">
              <a16:creationId xmlns:a16="http://schemas.microsoft.com/office/drawing/2014/main" id="{ED4176BE-5C50-40E0-B328-6EF3F3DEC0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09900" y="171450"/>
          <a:ext cx="3212463" cy="2915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809625</xdr:colOff>
      <xdr:row>16</xdr:row>
      <xdr:rowOff>0</xdr:rowOff>
    </xdr:from>
    <xdr:to>
      <xdr:col>5</xdr:col>
      <xdr:colOff>569767</xdr:colOff>
      <xdr:row>54</xdr:row>
      <xdr:rowOff>147302</xdr:rowOff>
    </xdr:to>
    <xdr:pic>
      <xdr:nvPicPr>
        <xdr:cNvPr id="3" name="Image 2" descr="Comprendre les zones climatiques de la RT 2012 | Isonat">
          <a:extLst>
            <a:ext uri="{FF2B5EF4-FFF2-40B4-BE49-F238E27FC236}">
              <a16:creationId xmlns:a16="http://schemas.microsoft.com/office/drawing/2014/main" id="{10DFCE60-85CF-4AC7-AD1B-C074049DA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4121727"/>
          <a:ext cx="5405869" cy="7438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6351</xdr:colOff>
      <xdr:row>43</xdr:row>
      <xdr:rowOff>152400</xdr:rowOff>
    </xdr:from>
    <xdr:to>
      <xdr:col>6</xdr:col>
      <xdr:colOff>333375</xdr:colOff>
      <xdr:row>71</xdr:row>
      <xdr:rowOff>142875</xdr:rowOff>
    </xdr:to>
    <xdr:graphicFrame macro="">
      <xdr:nvGraphicFramePr>
        <xdr:cNvPr id="2" name="Graphique 1">
          <a:extLst>
            <a:ext uri="{FF2B5EF4-FFF2-40B4-BE49-F238E27FC236}">
              <a16:creationId xmlns:a16="http://schemas.microsoft.com/office/drawing/2014/main" id="{99F4FAE9-A080-43C6-931F-A3B93F056C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485775</xdr:colOff>
      <xdr:row>43</xdr:row>
      <xdr:rowOff>165099</xdr:rowOff>
    </xdr:from>
    <xdr:to>
      <xdr:col>13</xdr:col>
      <xdr:colOff>438150</xdr:colOff>
      <xdr:row>71</xdr:row>
      <xdr:rowOff>126998</xdr:rowOff>
    </xdr:to>
    <xdr:graphicFrame macro="">
      <xdr:nvGraphicFramePr>
        <xdr:cNvPr id="3" name="Graphique 2">
          <a:extLst>
            <a:ext uri="{FF2B5EF4-FFF2-40B4-BE49-F238E27FC236}">
              <a16:creationId xmlns:a16="http://schemas.microsoft.com/office/drawing/2014/main" id="{AE6091C2-BCD3-4370-A614-58ED2839D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596900</xdr:colOff>
      <xdr:row>43</xdr:row>
      <xdr:rowOff>171449</xdr:rowOff>
    </xdr:from>
    <xdr:to>
      <xdr:col>20</xdr:col>
      <xdr:colOff>523875</xdr:colOff>
      <xdr:row>71</xdr:row>
      <xdr:rowOff>133348</xdr:rowOff>
    </xdr:to>
    <xdr:graphicFrame macro="">
      <xdr:nvGraphicFramePr>
        <xdr:cNvPr id="4" name="Graphique 3">
          <a:extLst>
            <a:ext uri="{FF2B5EF4-FFF2-40B4-BE49-F238E27FC236}">
              <a16:creationId xmlns:a16="http://schemas.microsoft.com/office/drawing/2014/main" id="{69411647-A2C1-4741-AF97-7F41E136A7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15</xdr:col>
      <xdr:colOff>445326</xdr:colOff>
      <xdr:row>29</xdr:row>
      <xdr:rowOff>9525</xdr:rowOff>
    </xdr:from>
    <xdr:to>
      <xdr:col>25</xdr:col>
      <xdr:colOff>607918</xdr:colOff>
      <xdr:row>36</xdr:row>
      <xdr:rowOff>161925</xdr:rowOff>
    </xdr:to>
    <xdr:pic>
      <xdr:nvPicPr>
        <xdr:cNvPr id="5" name="Image 4">
          <a:extLst>
            <a:ext uri="{FF2B5EF4-FFF2-40B4-BE49-F238E27FC236}">
              <a16:creationId xmlns:a16="http://schemas.microsoft.com/office/drawing/2014/main" id="{633380E3-5063-4EE1-9CC3-FE170E9733C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904151" y="7162800"/>
          <a:ext cx="8115967" cy="3276600"/>
        </a:xfrm>
        <a:prstGeom prst="rect">
          <a:avLst/>
        </a:prstGeom>
        <a:solidFill>
          <a:schemeClr val="accent2">
            <a:lumMod val="20000"/>
            <a:lumOff val="80000"/>
          </a:schemeClr>
        </a:solidFill>
        <a:ln>
          <a:solidFill>
            <a:srgbClr val="FF0000"/>
          </a:solidFill>
        </a:ln>
      </xdr:spPr>
    </xdr:pic>
    <xdr:clientData/>
  </xdr:twoCellAnchor>
  <xdr:twoCellAnchor editAs="oneCell">
    <xdr:from>
      <xdr:col>1</xdr:col>
      <xdr:colOff>0</xdr:colOff>
      <xdr:row>10</xdr:row>
      <xdr:rowOff>0</xdr:rowOff>
    </xdr:from>
    <xdr:to>
      <xdr:col>9</xdr:col>
      <xdr:colOff>128974</xdr:colOff>
      <xdr:row>25</xdr:row>
      <xdr:rowOff>6723</xdr:rowOff>
    </xdr:to>
    <xdr:pic>
      <xdr:nvPicPr>
        <xdr:cNvPr id="6" name="Image 5">
          <a:extLst>
            <a:ext uri="{FF2B5EF4-FFF2-40B4-BE49-F238E27FC236}">
              <a16:creationId xmlns:a16="http://schemas.microsoft.com/office/drawing/2014/main" id="{986C8E1B-59C4-440A-8A6D-C2A30BBA2EC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8600" y="3095625"/>
          <a:ext cx="8110924" cy="3264273"/>
        </a:xfrm>
        <a:prstGeom prst="rect">
          <a:avLst/>
        </a:prstGeom>
        <a:solidFill>
          <a:schemeClr val="accent2">
            <a:lumMod val="20000"/>
            <a:lumOff val="80000"/>
          </a:schemeClr>
        </a:solidFill>
        <a:ln>
          <a:solidFill>
            <a:srgbClr val="FF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89646</xdr:colOff>
      <xdr:row>72</xdr:row>
      <xdr:rowOff>156881</xdr:rowOff>
    </xdr:from>
    <xdr:to>
      <xdr:col>8</xdr:col>
      <xdr:colOff>162590</xdr:colOff>
      <xdr:row>90</xdr:row>
      <xdr:rowOff>6722</xdr:rowOff>
    </xdr:to>
    <xdr:pic>
      <xdr:nvPicPr>
        <xdr:cNvPr id="2" name="Image 1">
          <a:extLst>
            <a:ext uri="{FF2B5EF4-FFF2-40B4-BE49-F238E27FC236}">
              <a16:creationId xmlns:a16="http://schemas.microsoft.com/office/drawing/2014/main" id="{DE410236-667E-4552-ABFC-90240905E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6" y="17016131"/>
          <a:ext cx="8102519" cy="3278841"/>
        </a:xfrm>
        <a:prstGeom prst="rect">
          <a:avLst/>
        </a:prstGeom>
        <a:solidFill>
          <a:schemeClr val="bg1"/>
        </a:solidFill>
        <a:ln>
          <a:solidFill>
            <a:srgbClr val="FF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PROJETS\FONDS_CHALEUR\M&#233;thode%20FC\M&#233;thode%20FC%202024\R&#233;seaux\Volet%20technique%20pour%20R&#233;seau%20de%20chaleur%20-%20tableur%20-%20projet%20sup%2012GWh%20-%202024.xlsx" TargetMode="External"/><Relationship Id="rId1" Type="http://schemas.openxmlformats.org/officeDocument/2006/relationships/externalLinkPath" Target="/PROJETS/FONDS_CHALEUR/M&#233;thode%20FC/M&#233;thode%20FC%202024/R&#233;seaux/Volet%20technique%20pour%20R&#233;seau%20de%20chaleur%20-%20tableur%20-%20projet%20sup%2012GWh%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cueil"/>
      <sheetName val="1. Descript prod RC"/>
      <sheetName val="2. Besoins et montée en charge"/>
      <sheetName val="Données efficacité energétique"/>
      <sheetName val="3.1 Impact aide sur prix vente"/>
      <sheetName val="3.2 Impact sur usagers"/>
      <sheetName val="3.3 Estimation aide"/>
      <sheetName val="4. Tableau des DN"/>
      <sheetName val="5.a CEP_Réseau global"/>
      <sheetName val="5.b Déficit_Création "/>
      <sheetName val="5.c Déficit_Extension"/>
      <sheetName val="6. Historique des invest "/>
      <sheetName val="calcul d'aide"/>
      <sheetName val="Choix multiples"/>
    </sheetNames>
    <sheetDataSet>
      <sheetData sheetId="0"/>
      <sheetData sheetId="1"/>
      <sheetData sheetId="2"/>
      <sheetData sheetId="3"/>
      <sheetData sheetId="4"/>
      <sheetData sheetId="5"/>
      <sheetData sheetId="6"/>
      <sheetData sheetId="7"/>
      <sheetData sheetId="8">
        <row r="66">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sheetData>
      <sheetData sheetId="9"/>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MAINSANT Arnaud" id="{6FAE6F60-1AB8-47FB-9889-65D2087623C8}" userId="S::arnaud.mainsant@ademe.fr::a17099ea-eded-4b33-9782-5499d06e11e3" providerId="AD"/>
  <person displayName="HEITZMANN Mickaël" id="{77CAE822-3C41-4B71-BEEF-1BAD2A6A0D71}" userId="S::mickael.heitzmann@ademe.fr::bbb02407-6f63-450c-b9e2-14c01c132eb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7" dT="2023-08-01T13:46:08.79" personId="{77CAE822-3C41-4B71-BEEF-1BAD2A6A0D71}" id="{ED524D35-1D59-42B9-BAA9-2FF72B8D76E7}">
    <text>Ajout aout 2023</text>
  </threadedComment>
  <threadedComment ref="R7" dT="2023-08-01T13:46:32.21" personId="{77CAE822-3C41-4B71-BEEF-1BAD2A6A0D71}" id="{DC9F503B-616E-4874-839E-06E86BF30F03}">
    <text>Seuil d'efficacité énergétique</text>
  </threadedComment>
  <threadedComment ref="S18" dT="2023-08-01T13:46:32.21" personId="{77CAE822-3C41-4B71-BEEF-1BAD2A6A0D71}" id="{67EFBD34-5766-4E87-AB95-1C524FD08835}">
    <text>Seuil d'efficacité énergétique</text>
  </threadedComment>
  <threadedComment ref="C31" dT="2023-08-01T13:46:08.79" personId="{77CAE822-3C41-4B71-BEEF-1BAD2A6A0D71}" id="{6EEC905A-71A5-407D-8C21-FE5FC717C396}">
    <text>Ajout aout 2023</text>
  </threadedComment>
  <threadedComment ref="L31" dT="2023-08-01T13:46:32.21" personId="{77CAE822-3C41-4B71-BEEF-1BAD2A6A0D71}" id="{76494663-109B-411A-9CDE-529A22614EBB}">
    <text>Seuil d'efficacité énergétique</text>
  </threadedComment>
  <threadedComment ref="M31" dT="2023-08-09T12:35:54.52" personId="{77CAE822-3C41-4B71-BEEF-1BAD2A6A0D71}" id="{E8E472D5-7499-477C-B3F2-F126FC584794}">
    <text>Signale "Faible efficacité énergétique" ou "vigilance ECS"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77CAE822-3C41-4B71-BEEF-1BAD2A6A0D71}" id="{9FE6024B-9E44-4DC6-B8C0-DC760685226C}">
    <text>Sources données: CEREN 2021</text>
  </threadedComment>
</ThreadedComments>
</file>

<file path=xl/threadedComments/threadedComment3.xml><?xml version="1.0" encoding="utf-8"?>
<ThreadedComments xmlns="http://schemas.microsoft.com/office/spreadsheetml/2018/threadedcomments" xmlns:x="http://schemas.openxmlformats.org/spreadsheetml/2006/main">
  <threadedComment ref="B3" dT="2023-09-25T14:13:38.78" personId="{6FAE6F60-1AB8-47FB-9889-65D2087623C8}" id="{5D02218C-FFA3-4FD1-8A5C-CB66A6016CB0}">
    <text>Nouveau té 2024 : de 20 à 12GWhEnR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0000FF"/>
  </sheetPr>
  <dimension ref="A1:XFC53"/>
  <sheetViews>
    <sheetView showGridLines="0" topLeftCell="B21" workbookViewId="0">
      <selection activeCell="D20" sqref="D20"/>
    </sheetView>
  </sheetViews>
  <sheetFormatPr defaultColWidth="0" defaultRowHeight="12.75" customHeight="1" zeroHeight="1"/>
  <cols>
    <col min="1" max="1" width="6" style="95" hidden="1" customWidth="1"/>
    <col min="2" max="2" width="13.85546875" style="95" customWidth="1"/>
    <col min="3" max="3" width="86.28515625" style="95" customWidth="1"/>
    <col min="4" max="4" width="40.5703125" style="95" customWidth="1"/>
    <col min="5" max="256" width="0" style="95" hidden="1"/>
    <col min="257" max="257" width="0" style="95" hidden="1" customWidth="1"/>
    <col min="258" max="258" width="13.85546875" style="95" hidden="1" customWidth="1"/>
    <col min="259" max="259" width="86.28515625" style="95" hidden="1" customWidth="1"/>
    <col min="260" max="260" width="11.42578125" style="95" hidden="1" customWidth="1"/>
    <col min="261" max="512" width="0" style="95" hidden="1"/>
    <col min="513" max="513" width="0" style="95" hidden="1" customWidth="1"/>
    <col min="514" max="514" width="13.85546875" style="95" hidden="1" customWidth="1"/>
    <col min="515" max="515" width="86.28515625" style="95" hidden="1" customWidth="1"/>
    <col min="516" max="516" width="11.42578125" style="95" hidden="1" customWidth="1"/>
    <col min="517" max="768" width="0" style="95" hidden="1"/>
    <col min="769" max="769" width="0" style="95" hidden="1" customWidth="1"/>
    <col min="770" max="770" width="13.85546875" style="95" hidden="1" customWidth="1"/>
    <col min="771" max="771" width="86.28515625" style="95" hidden="1" customWidth="1"/>
    <col min="772" max="772" width="11.42578125" style="95" hidden="1" customWidth="1"/>
    <col min="773" max="1024" width="0" style="95" hidden="1"/>
    <col min="1025" max="1025" width="0" style="95" hidden="1" customWidth="1"/>
    <col min="1026" max="1026" width="13.85546875" style="95" hidden="1" customWidth="1"/>
    <col min="1027" max="1027" width="86.28515625" style="95" hidden="1" customWidth="1"/>
    <col min="1028" max="1028" width="11.42578125" style="95" hidden="1" customWidth="1"/>
    <col min="1029" max="1280" width="0" style="95" hidden="1"/>
    <col min="1281" max="1281" width="0" style="95" hidden="1" customWidth="1"/>
    <col min="1282" max="1282" width="13.85546875" style="95" hidden="1" customWidth="1"/>
    <col min="1283" max="1283" width="86.28515625" style="95" hidden="1" customWidth="1"/>
    <col min="1284" max="1284" width="11.42578125" style="95" hidden="1" customWidth="1"/>
    <col min="1285" max="1536" width="0" style="95" hidden="1"/>
    <col min="1537" max="1537" width="0" style="95" hidden="1" customWidth="1"/>
    <col min="1538" max="1538" width="13.85546875" style="95" hidden="1" customWidth="1"/>
    <col min="1539" max="1539" width="86.28515625" style="95" hidden="1" customWidth="1"/>
    <col min="1540" max="1540" width="11.42578125" style="95" hidden="1" customWidth="1"/>
    <col min="1541" max="1792" width="0" style="95" hidden="1"/>
    <col min="1793" max="1793" width="0" style="95" hidden="1" customWidth="1"/>
    <col min="1794" max="1794" width="13.85546875" style="95" hidden="1" customWidth="1"/>
    <col min="1795" max="1795" width="86.28515625" style="95" hidden="1" customWidth="1"/>
    <col min="1796" max="1796" width="11.42578125" style="95" hidden="1" customWidth="1"/>
    <col min="1797" max="2048" width="0" style="95" hidden="1"/>
    <col min="2049" max="2049" width="0" style="95" hidden="1" customWidth="1"/>
    <col min="2050" max="2050" width="13.85546875" style="95" hidden="1" customWidth="1"/>
    <col min="2051" max="2051" width="86.28515625" style="95" hidden="1" customWidth="1"/>
    <col min="2052" max="2052" width="11.42578125" style="95" hidden="1" customWidth="1"/>
    <col min="2053" max="2304" width="0" style="95" hidden="1"/>
    <col min="2305" max="2305" width="0" style="95" hidden="1" customWidth="1"/>
    <col min="2306" max="2306" width="13.85546875" style="95" hidden="1" customWidth="1"/>
    <col min="2307" max="2307" width="86.28515625" style="95" hidden="1" customWidth="1"/>
    <col min="2308" max="2308" width="11.42578125" style="95" hidden="1" customWidth="1"/>
    <col min="2309" max="2560" width="0" style="95" hidden="1"/>
    <col min="2561" max="2561" width="0" style="95" hidden="1" customWidth="1"/>
    <col min="2562" max="2562" width="13.85546875" style="95" hidden="1" customWidth="1"/>
    <col min="2563" max="2563" width="86.28515625" style="95" hidden="1" customWidth="1"/>
    <col min="2564" max="2564" width="11.42578125" style="95" hidden="1" customWidth="1"/>
    <col min="2565" max="2816" width="0" style="95" hidden="1"/>
    <col min="2817" max="2817" width="0" style="95" hidden="1" customWidth="1"/>
    <col min="2818" max="2818" width="13.85546875" style="95" hidden="1" customWidth="1"/>
    <col min="2819" max="2819" width="86.28515625" style="95" hidden="1" customWidth="1"/>
    <col min="2820" max="2820" width="11.42578125" style="95" hidden="1" customWidth="1"/>
    <col min="2821" max="3072" width="0" style="95" hidden="1"/>
    <col min="3073" max="3073" width="0" style="95" hidden="1" customWidth="1"/>
    <col min="3074" max="3074" width="13.85546875" style="95" hidden="1" customWidth="1"/>
    <col min="3075" max="3075" width="86.28515625" style="95" hidden="1" customWidth="1"/>
    <col min="3076" max="3076" width="11.42578125" style="95" hidden="1" customWidth="1"/>
    <col min="3077" max="3328" width="0" style="95" hidden="1"/>
    <col min="3329" max="3329" width="0" style="95" hidden="1" customWidth="1"/>
    <col min="3330" max="3330" width="13.85546875" style="95" hidden="1" customWidth="1"/>
    <col min="3331" max="3331" width="86.28515625" style="95" hidden="1" customWidth="1"/>
    <col min="3332" max="3332" width="11.42578125" style="95" hidden="1" customWidth="1"/>
    <col min="3333" max="3584" width="0" style="95" hidden="1"/>
    <col min="3585" max="3585" width="0" style="95" hidden="1" customWidth="1"/>
    <col min="3586" max="3586" width="13.85546875" style="95" hidden="1" customWidth="1"/>
    <col min="3587" max="3587" width="86.28515625" style="95" hidden="1" customWidth="1"/>
    <col min="3588" max="3588" width="11.42578125" style="95" hidden="1" customWidth="1"/>
    <col min="3589" max="3840" width="0" style="95" hidden="1"/>
    <col min="3841" max="3841" width="0" style="95" hidden="1" customWidth="1"/>
    <col min="3842" max="3842" width="13.85546875" style="95" hidden="1" customWidth="1"/>
    <col min="3843" max="3843" width="86.28515625" style="95" hidden="1" customWidth="1"/>
    <col min="3844" max="3844" width="11.42578125" style="95" hidden="1" customWidth="1"/>
    <col min="3845" max="4096" width="0" style="95" hidden="1"/>
    <col min="4097" max="4097" width="0" style="95" hidden="1" customWidth="1"/>
    <col min="4098" max="4098" width="13.85546875" style="95" hidden="1" customWidth="1"/>
    <col min="4099" max="4099" width="86.28515625" style="95" hidden="1" customWidth="1"/>
    <col min="4100" max="4100" width="11.42578125" style="95" hidden="1" customWidth="1"/>
    <col min="4101" max="4352" width="0" style="95" hidden="1"/>
    <col min="4353" max="4353" width="0" style="95" hidden="1" customWidth="1"/>
    <col min="4354" max="4354" width="13.85546875" style="95" hidden="1" customWidth="1"/>
    <col min="4355" max="4355" width="86.28515625" style="95" hidden="1" customWidth="1"/>
    <col min="4356" max="4356" width="11.42578125" style="95" hidden="1" customWidth="1"/>
    <col min="4357" max="4608" width="0" style="95" hidden="1"/>
    <col min="4609" max="4609" width="0" style="95" hidden="1" customWidth="1"/>
    <col min="4610" max="4610" width="13.85546875" style="95" hidden="1" customWidth="1"/>
    <col min="4611" max="4611" width="86.28515625" style="95" hidden="1" customWidth="1"/>
    <col min="4612" max="4612" width="11.42578125" style="95" hidden="1" customWidth="1"/>
    <col min="4613" max="4864" width="0" style="95" hidden="1"/>
    <col min="4865" max="4865" width="0" style="95" hidden="1" customWidth="1"/>
    <col min="4866" max="4866" width="13.85546875" style="95" hidden="1" customWidth="1"/>
    <col min="4867" max="4867" width="86.28515625" style="95" hidden="1" customWidth="1"/>
    <col min="4868" max="4868" width="11.42578125" style="95" hidden="1" customWidth="1"/>
    <col min="4869" max="5120" width="0" style="95" hidden="1"/>
    <col min="5121" max="5121" width="0" style="95" hidden="1" customWidth="1"/>
    <col min="5122" max="5122" width="13.85546875" style="95" hidden="1" customWidth="1"/>
    <col min="5123" max="5123" width="86.28515625" style="95" hidden="1" customWidth="1"/>
    <col min="5124" max="5124" width="11.42578125" style="95" hidden="1" customWidth="1"/>
    <col min="5125" max="5376" width="0" style="95" hidden="1"/>
    <col min="5377" max="5377" width="0" style="95" hidden="1" customWidth="1"/>
    <col min="5378" max="5378" width="13.85546875" style="95" hidden="1" customWidth="1"/>
    <col min="5379" max="5379" width="86.28515625" style="95" hidden="1" customWidth="1"/>
    <col min="5380" max="5380" width="11.42578125" style="95" hidden="1" customWidth="1"/>
    <col min="5381" max="5632" width="0" style="95" hidden="1"/>
    <col min="5633" max="5633" width="0" style="95" hidden="1" customWidth="1"/>
    <col min="5634" max="5634" width="13.85546875" style="95" hidden="1" customWidth="1"/>
    <col min="5635" max="5635" width="86.28515625" style="95" hidden="1" customWidth="1"/>
    <col min="5636" max="5636" width="11.42578125" style="95" hidden="1" customWidth="1"/>
    <col min="5637" max="5888" width="0" style="95" hidden="1"/>
    <col min="5889" max="5889" width="0" style="95" hidden="1" customWidth="1"/>
    <col min="5890" max="5890" width="13.85546875" style="95" hidden="1" customWidth="1"/>
    <col min="5891" max="5891" width="86.28515625" style="95" hidden="1" customWidth="1"/>
    <col min="5892" max="5892" width="11.42578125" style="95" hidden="1" customWidth="1"/>
    <col min="5893" max="6144" width="0" style="95" hidden="1"/>
    <col min="6145" max="6145" width="0" style="95" hidden="1" customWidth="1"/>
    <col min="6146" max="6146" width="13.85546875" style="95" hidden="1" customWidth="1"/>
    <col min="6147" max="6147" width="86.28515625" style="95" hidden="1" customWidth="1"/>
    <col min="6148" max="6148" width="11.42578125" style="95" hidden="1" customWidth="1"/>
    <col min="6149" max="6400" width="0" style="95" hidden="1"/>
    <col min="6401" max="6401" width="0" style="95" hidden="1" customWidth="1"/>
    <col min="6402" max="6402" width="13.85546875" style="95" hidden="1" customWidth="1"/>
    <col min="6403" max="6403" width="86.28515625" style="95" hidden="1" customWidth="1"/>
    <col min="6404" max="6404" width="11.42578125" style="95" hidden="1" customWidth="1"/>
    <col min="6405" max="6656" width="0" style="95" hidden="1"/>
    <col min="6657" max="6657" width="0" style="95" hidden="1" customWidth="1"/>
    <col min="6658" max="6658" width="13.85546875" style="95" hidden="1" customWidth="1"/>
    <col min="6659" max="6659" width="86.28515625" style="95" hidden="1" customWidth="1"/>
    <col min="6660" max="6660" width="11.42578125" style="95" hidden="1" customWidth="1"/>
    <col min="6661" max="6912" width="0" style="95" hidden="1"/>
    <col min="6913" max="6913" width="0" style="95" hidden="1" customWidth="1"/>
    <col min="6914" max="6914" width="13.85546875" style="95" hidden="1" customWidth="1"/>
    <col min="6915" max="6915" width="86.28515625" style="95" hidden="1" customWidth="1"/>
    <col min="6916" max="6916" width="11.42578125" style="95" hidden="1" customWidth="1"/>
    <col min="6917" max="7168" width="0" style="95" hidden="1"/>
    <col min="7169" max="7169" width="0" style="95" hidden="1" customWidth="1"/>
    <col min="7170" max="7170" width="13.85546875" style="95" hidden="1" customWidth="1"/>
    <col min="7171" max="7171" width="86.28515625" style="95" hidden="1" customWidth="1"/>
    <col min="7172" max="7172" width="11.42578125" style="95" hidden="1" customWidth="1"/>
    <col min="7173" max="7424" width="0" style="95" hidden="1"/>
    <col min="7425" max="7425" width="0" style="95" hidden="1" customWidth="1"/>
    <col min="7426" max="7426" width="13.85546875" style="95" hidden="1" customWidth="1"/>
    <col min="7427" max="7427" width="86.28515625" style="95" hidden="1" customWidth="1"/>
    <col min="7428" max="7428" width="11.42578125" style="95" hidden="1" customWidth="1"/>
    <col min="7429" max="7680" width="0" style="95" hidden="1"/>
    <col min="7681" max="7681" width="0" style="95" hidden="1" customWidth="1"/>
    <col min="7682" max="7682" width="13.85546875" style="95" hidden="1" customWidth="1"/>
    <col min="7683" max="7683" width="86.28515625" style="95" hidden="1" customWidth="1"/>
    <col min="7684" max="7684" width="11.42578125" style="95" hidden="1" customWidth="1"/>
    <col min="7685" max="7936" width="0" style="95" hidden="1"/>
    <col min="7937" max="7937" width="0" style="95" hidden="1" customWidth="1"/>
    <col min="7938" max="7938" width="13.85546875" style="95" hidden="1" customWidth="1"/>
    <col min="7939" max="7939" width="86.28515625" style="95" hidden="1" customWidth="1"/>
    <col min="7940" max="7940" width="11.42578125" style="95" hidden="1" customWidth="1"/>
    <col min="7941" max="8192" width="0" style="95" hidden="1"/>
    <col min="8193" max="8193" width="0" style="95" hidden="1" customWidth="1"/>
    <col min="8194" max="8194" width="13.85546875" style="95" hidden="1" customWidth="1"/>
    <col min="8195" max="8195" width="86.28515625" style="95" hidden="1" customWidth="1"/>
    <col min="8196" max="8196" width="11.42578125" style="95" hidden="1" customWidth="1"/>
    <col min="8197" max="8448" width="0" style="95" hidden="1"/>
    <col min="8449" max="8449" width="0" style="95" hidden="1" customWidth="1"/>
    <col min="8450" max="8450" width="13.85546875" style="95" hidden="1" customWidth="1"/>
    <col min="8451" max="8451" width="86.28515625" style="95" hidden="1" customWidth="1"/>
    <col min="8452" max="8452" width="11.42578125" style="95" hidden="1" customWidth="1"/>
    <col min="8453" max="8704" width="0" style="95" hidden="1"/>
    <col min="8705" max="8705" width="0" style="95" hidden="1" customWidth="1"/>
    <col min="8706" max="8706" width="13.85546875" style="95" hidden="1" customWidth="1"/>
    <col min="8707" max="8707" width="86.28515625" style="95" hidden="1" customWidth="1"/>
    <col min="8708" max="8708" width="11.42578125" style="95" hidden="1" customWidth="1"/>
    <col min="8709" max="8960" width="0" style="95" hidden="1"/>
    <col min="8961" max="8961" width="0" style="95" hidden="1" customWidth="1"/>
    <col min="8962" max="8962" width="13.85546875" style="95" hidden="1" customWidth="1"/>
    <col min="8963" max="8963" width="86.28515625" style="95" hidden="1" customWidth="1"/>
    <col min="8964" max="8964" width="11.42578125" style="95" hidden="1" customWidth="1"/>
    <col min="8965" max="9216" width="0" style="95" hidden="1"/>
    <col min="9217" max="9217" width="0" style="95" hidden="1" customWidth="1"/>
    <col min="9218" max="9218" width="13.85546875" style="95" hidden="1" customWidth="1"/>
    <col min="9219" max="9219" width="86.28515625" style="95" hidden="1" customWidth="1"/>
    <col min="9220" max="9220" width="11.42578125" style="95" hidden="1" customWidth="1"/>
    <col min="9221" max="9472" width="0" style="95" hidden="1"/>
    <col min="9473" max="9473" width="0" style="95" hidden="1" customWidth="1"/>
    <col min="9474" max="9474" width="13.85546875" style="95" hidden="1" customWidth="1"/>
    <col min="9475" max="9475" width="86.28515625" style="95" hidden="1" customWidth="1"/>
    <col min="9476" max="9476" width="11.42578125" style="95" hidden="1" customWidth="1"/>
    <col min="9477" max="9728" width="0" style="95" hidden="1"/>
    <col min="9729" max="9729" width="0" style="95" hidden="1" customWidth="1"/>
    <col min="9730" max="9730" width="13.85546875" style="95" hidden="1" customWidth="1"/>
    <col min="9731" max="9731" width="86.28515625" style="95" hidden="1" customWidth="1"/>
    <col min="9732" max="9732" width="11.42578125" style="95" hidden="1" customWidth="1"/>
    <col min="9733" max="9984" width="0" style="95" hidden="1"/>
    <col min="9985" max="9985" width="0" style="95" hidden="1" customWidth="1"/>
    <col min="9986" max="9986" width="13.85546875" style="95" hidden="1" customWidth="1"/>
    <col min="9987" max="9987" width="86.28515625" style="95" hidden="1" customWidth="1"/>
    <col min="9988" max="9988" width="11.42578125" style="95" hidden="1" customWidth="1"/>
    <col min="9989" max="10240" width="0" style="95" hidden="1"/>
    <col min="10241" max="10241" width="0" style="95" hidden="1" customWidth="1"/>
    <col min="10242" max="10242" width="13.85546875" style="95" hidden="1" customWidth="1"/>
    <col min="10243" max="10243" width="86.28515625" style="95" hidden="1" customWidth="1"/>
    <col min="10244" max="10244" width="11.42578125" style="95" hidden="1" customWidth="1"/>
    <col min="10245" max="10496" width="0" style="95" hidden="1"/>
    <col min="10497" max="10497" width="0" style="95" hidden="1" customWidth="1"/>
    <col min="10498" max="10498" width="13.85546875" style="95" hidden="1" customWidth="1"/>
    <col min="10499" max="10499" width="86.28515625" style="95" hidden="1" customWidth="1"/>
    <col min="10500" max="10500" width="11.42578125" style="95" hidden="1" customWidth="1"/>
    <col min="10501" max="10752" width="0" style="95" hidden="1"/>
    <col min="10753" max="10753" width="0" style="95" hidden="1" customWidth="1"/>
    <col min="10754" max="10754" width="13.85546875" style="95" hidden="1" customWidth="1"/>
    <col min="10755" max="10755" width="86.28515625" style="95" hidden="1" customWidth="1"/>
    <col min="10756" max="10756" width="11.42578125" style="95" hidden="1" customWidth="1"/>
    <col min="10757" max="11008" width="0" style="95" hidden="1"/>
    <col min="11009" max="11009" width="0" style="95" hidden="1" customWidth="1"/>
    <col min="11010" max="11010" width="13.85546875" style="95" hidden="1" customWidth="1"/>
    <col min="11011" max="11011" width="86.28515625" style="95" hidden="1" customWidth="1"/>
    <col min="11012" max="11012" width="11.42578125" style="95" hidden="1" customWidth="1"/>
    <col min="11013" max="11264" width="0" style="95" hidden="1"/>
    <col min="11265" max="11265" width="0" style="95" hidden="1" customWidth="1"/>
    <col min="11266" max="11266" width="13.85546875" style="95" hidden="1" customWidth="1"/>
    <col min="11267" max="11267" width="86.28515625" style="95" hidden="1" customWidth="1"/>
    <col min="11268" max="11268" width="11.42578125" style="95" hidden="1" customWidth="1"/>
    <col min="11269" max="11520" width="0" style="95" hidden="1"/>
    <col min="11521" max="11521" width="0" style="95" hidden="1" customWidth="1"/>
    <col min="11522" max="11522" width="13.85546875" style="95" hidden="1" customWidth="1"/>
    <col min="11523" max="11523" width="86.28515625" style="95" hidden="1" customWidth="1"/>
    <col min="11524" max="11524" width="11.42578125" style="95" hidden="1" customWidth="1"/>
    <col min="11525" max="11776" width="0" style="95" hidden="1"/>
    <col min="11777" max="11777" width="0" style="95" hidden="1" customWidth="1"/>
    <col min="11778" max="11778" width="13.85546875" style="95" hidden="1" customWidth="1"/>
    <col min="11779" max="11779" width="86.28515625" style="95" hidden="1" customWidth="1"/>
    <col min="11780" max="11780" width="11.42578125" style="95" hidden="1" customWidth="1"/>
    <col min="11781" max="12032" width="0" style="95" hidden="1"/>
    <col min="12033" max="12033" width="0" style="95" hidden="1" customWidth="1"/>
    <col min="12034" max="12034" width="13.85546875" style="95" hidden="1" customWidth="1"/>
    <col min="12035" max="12035" width="86.28515625" style="95" hidden="1" customWidth="1"/>
    <col min="12036" max="12036" width="11.42578125" style="95" hidden="1" customWidth="1"/>
    <col min="12037" max="12288" width="0" style="95" hidden="1"/>
    <col min="12289" max="12289" width="0" style="95" hidden="1" customWidth="1"/>
    <col min="12290" max="12290" width="13.85546875" style="95" hidden="1" customWidth="1"/>
    <col min="12291" max="12291" width="86.28515625" style="95" hidden="1" customWidth="1"/>
    <col min="12292" max="12292" width="11.42578125" style="95" hidden="1" customWidth="1"/>
    <col min="12293" max="12544" width="0" style="95" hidden="1"/>
    <col min="12545" max="12545" width="0" style="95" hidden="1" customWidth="1"/>
    <col min="12546" max="12546" width="13.85546875" style="95" hidden="1" customWidth="1"/>
    <col min="12547" max="12547" width="86.28515625" style="95" hidden="1" customWidth="1"/>
    <col min="12548" max="12548" width="11.42578125" style="95" hidden="1" customWidth="1"/>
    <col min="12549" max="12800" width="0" style="95" hidden="1"/>
    <col min="12801" max="12801" width="0" style="95" hidden="1" customWidth="1"/>
    <col min="12802" max="12802" width="13.85546875" style="95" hidden="1" customWidth="1"/>
    <col min="12803" max="12803" width="86.28515625" style="95" hidden="1" customWidth="1"/>
    <col min="12804" max="12804" width="11.42578125" style="95" hidden="1" customWidth="1"/>
    <col min="12805" max="13056" width="0" style="95" hidden="1"/>
    <col min="13057" max="13057" width="0" style="95" hidden="1" customWidth="1"/>
    <col min="13058" max="13058" width="13.85546875" style="95" hidden="1" customWidth="1"/>
    <col min="13059" max="13059" width="86.28515625" style="95" hidden="1" customWidth="1"/>
    <col min="13060" max="13060" width="11.42578125" style="95" hidden="1" customWidth="1"/>
    <col min="13061" max="13312" width="0" style="95" hidden="1"/>
    <col min="13313" max="13313" width="0" style="95" hidden="1" customWidth="1"/>
    <col min="13314" max="13314" width="13.85546875" style="95" hidden="1" customWidth="1"/>
    <col min="13315" max="13315" width="86.28515625" style="95" hidden="1" customWidth="1"/>
    <col min="13316" max="13316" width="11.42578125" style="95" hidden="1" customWidth="1"/>
    <col min="13317" max="13568" width="0" style="95" hidden="1"/>
    <col min="13569" max="13569" width="0" style="95" hidden="1" customWidth="1"/>
    <col min="13570" max="13570" width="13.85546875" style="95" hidden="1" customWidth="1"/>
    <col min="13571" max="13571" width="86.28515625" style="95" hidden="1" customWidth="1"/>
    <col min="13572" max="13572" width="11.42578125" style="95" hidden="1" customWidth="1"/>
    <col min="13573" max="13824" width="0" style="95" hidden="1"/>
    <col min="13825" max="13825" width="0" style="95" hidden="1" customWidth="1"/>
    <col min="13826" max="13826" width="13.85546875" style="95" hidden="1" customWidth="1"/>
    <col min="13827" max="13827" width="86.28515625" style="95" hidden="1" customWidth="1"/>
    <col min="13828" max="13828" width="11.42578125" style="95" hidden="1" customWidth="1"/>
    <col min="13829" max="14080" width="0" style="95" hidden="1"/>
    <col min="14081" max="14081" width="0" style="95" hidden="1" customWidth="1"/>
    <col min="14082" max="14082" width="13.85546875" style="95" hidden="1" customWidth="1"/>
    <col min="14083" max="14083" width="86.28515625" style="95" hidden="1" customWidth="1"/>
    <col min="14084" max="14084" width="11.42578125" style="95" hidden="1" customWidth="1"/>
    <col min="14085" max="14336" width="0" style="95" hidden="1"/>
    <col min="14337" max="14337" width="0" style="95" hidden="1" customWidth="1"/>
    <col min="14338" max="14338" width="13.85546875" style="95" hidden="1" customWidth="1"/>
    <col min="14339" max="14339" width="86.28515625" style="95" hidden="1" customWidth="1"/>
    <col min="14340" max="14340" width="11.42578125" style="95" hidden="1" customWidth="1"/>
    <col min="14341" max="14592" width="0" style="95" hidden="1"/>
    <col min="14593" max="14593" width="0" style="95" hidden="1" customWidth="1"/>
    <col min="14594" max="14594" width="13.85546875" style="95" hidden="1" customWidth="1"/>
    <col min="14595" max="14595" width="86.28515625" style="95" hidden="1" customWidth="1"/>
    <col min="14596" max="14596" width="11.42578125" style="95" hidden="1" customWidth="1"/>
    <col min="14597" max="14848" width="0" style="95" hidden="1"/>
    <col min="14849" max="14849" width="0" style="95" hidden="1" customWidth="1"/>
    <col min="14850" max="14850" width="13.85546875" style="95" hidden="1" customWidth="1"/>
    <col min="14851" max="14851" width="86.28515625" style="95" hidden="1" customWidth="1"/>
    <col min="14852" max="14852" width="11.42578125" style="95" hidden="1" customWidth="1"/>
    <col min="14853" max="15104" width="0" style="95" hidden="1"/>
    <col min="15105" max="15105" width="0" style="95" hidden="1" customWidth="1"/>
    <col min="15106" max="15106" width="13.85546875" style="95" hidden="1" customWidth="1"/>
    <col min="15107" max="15107" width="86.28515625" style="95" hidden="1" customWidth="1"/>
    <col min="15108" max="15108" width="11.42578125" style="95" hidden="1" customWidth="1"/>
    <col min="15109" max="15360" width="0" style="95" hidden="1"/>
    <col min="15361" max="15361" width="0" style="95" hidden="1" customWidth="1"/>
    <col min="15362" max="15362" width="13.85546875" style="95" hidden="1" customWidth="1"/>
    <col min="15363" max="15363" width="86.28515625" style="95" hidden="1" customWidth="1"/>
    <col min="15364" max="15364" width="11.42578125" style="95" hidden="1" customWidth="1"/>
    <col min="15365" max="15616" width="0" style="95" hidden="1"/>
    <col min="15617" max="15617" width="0" style="95" hidden="1" customWidth="1"/>
    <col min="15618" max="15618" width="13.85546875" style="95" hidden="1" customWidth="1"/>
    <col min="15619" max="15619" width="86.28515625" style="95" hidden="1" customWidth="1"/>
    <col min="15620" max="15620" width="11.42578125" style="95" hidden="1" customWidth="1"/>
    <col min="15621" max="15872" width="0" style="95" hidden="1"/>
    <col min="15873" max="15873" width="0" style="95" hidden="1" customWidth="1"/>
    <col min="15874" max="15874" width="13.85546875" style="95" hidden="1" customWidth="1"/>
    <col min="15875" max="15875" width="86.28515625" style="95" hidden="1" customWidth="1"/>
    <col min="15876" max="15876" width="11.42578125" style="95" hidden="1" customWidth="1"/>
    <col min="15877" max="16128" width="0" style="95" hidden="1"/>
    <col min="16129" max="16129" width="0" style="95" hidden="1" customWidth="1"/>
    <col min="16130" max="16130" width="13.85546875" style="95" hidden="1" customWidth="1"/>
    <col min="16131" max="16131" width="86.28515625" style="95" hidden="1" customWidth="1"/>
    <col min="16132" max="16132" width="11.42578125" style="95" hidden="1" customWidth="1"/>
    <col min="16133" max="16383" width="0" style="95" hidden="1"/>
    <col min="16384" max="16384" width="7.85546875" style="95" hidden="1" customWidth="1"/>
  </cols>
  <sheetData>
    <row r="1" spans="1:4">
      <c r="A1" s="94"/>
    </row>
    <row r="2" spans="1:4">
      <c r="A2" s="94"/>
    </row>
    <row r="3" spans="1:4">
      <c r="A3" s="94"/>
    </row>
    <row r="4" spans="1:4">
      <c r="A4" s="94"/>
      <c r="B4" s="96"/>
    </row>
    <row r="5" spans="1:4" ht="40.5" customHeight="1">
      <c r="A5" s="94"/>
    </row>
    <row r="6" spans="1:4" ht="25.5" customHeight="1">
      <c r="A6" s="94"/>
      <c r="C6" s="98" t="s">
        <v>0</v>
      </c>
    </row>
    <row r="7" spans="1:4" ht="39">
      <c r="A7" s="94"/>
      <c r="C7" s="97" t="s">
        <v>1</v>
      </c>
    </row>
    <row r="8" spans="1:4">
      <c r="A8" s="94"/>
    </row>
    <row r="9" spans="1:4" ht="19.5" customHeight="1">
      <c r="A9" s="94" t="s">
        <v>2</v>
      </c>
    </row>
    <row r="10" spans="1:4" ht="19.5" customHeight="1">
      <c r="A10" s="94" t="s">
        <v>3</v>
      </c>
      <c r="C10" s="99" t="s">
        <v>4</v>
      </c>
    </row>
    <row r="11" spans="1:4" ht="19.5" customHeight="1">
      <c r="A11" s="94" t="s">
        <v>5</v>
      </c>
      <c r="C11" s="99" t="s">
        <v>6</v>
      </c>
    </row>
    <row r="12" spans="1:4" ht="19.5" customHeight="1">
      <c r="A12" s="94" t="s">
        <v>7</v>
      </c>
      <c r="C12" s="99" t="s">
        <v>8</v>
      </c>
      <c r="D12" s="220" t="s">
        <v>9</v>
      </c>
    </row>
    <row r="13" spans="1:4" ht="19.5" customHeight="1">
      <c r="A13" s="94" t="s">
        <v>10</v>
      </c>
      <c r="C13" s="99" t="s">
        <v>11</v>
      </c>
      <c r="D13" s="220" t="s">
        <v>9</v>
      </c>
    </row>
    <row r="14" spans="1:4" ht="19.5" customHeight="1">
      <c r="A14" s="94" t="s">
        <v>12</v>
      </c>
      <c r="C14" s="99" t="s">
        <v>13</v>
      </c>
    </row>
    <row r="15" spans="1:4" ht="19.5" customHeight="1">
      <c r="A15" s="94" t="s">
        <v>14</v>
      </c>
      <c r="C15" s="99" t="s">
        <v>15</v>
      </c>
    </row>
    <row r="16" spans="1:4" ht="19.5" customHeight="1">
      <c r="A16" s="94" t="s">
        <v>16</v>
      </c>
      <c r="C16" s="99" t="s">
        <v>17</v>
      </c>
      <c r="D16" s="220" t="s">
        <v>9</v>
      </c>
    </row>
    <row r="17" spans="1:4" ht="19.5" customHeight="1">
      <c r="A17" s="94"/>
      <c r="C17" s="99" t="s">
        <v>18</v>
      </c>
      <c r="D17" s="220" t="s">
        <v>9</v>
      </c>
    </row>
    <row r="18" spans="1:4" ht="19.5" customHeight="1">
      <c r="A18" s="94"/>
      <c r="C18" s="99" t="s">
        <v>19</v>
      </c>
      <c r="D18" s="220" t="s">
        <v>9</v>
      </c>
    </row>
    <row r="19" spans="1:4" ht="27.75" customHeight="1">
      <c r="A19" s="94"/>
      <c r="C19" s="99" t="s">
        <v>20</v>
      </c>
      <c r="D19" s="308" t="s">
        <v>21</v>
      </c>
    </row>
    <row r="20" spans="1:4" ht="19.5" customHeight="1">
      <c r="A20" s="94" t="s">
        <v>22</v>
      </c>
    </row>
    <row r="21" spans="1:4" ht="19.5" customHeight="1">
      <c r="A21" s="94" t="s">
        <v>23</v>
      </c>
      <c r="C21" s="219" t="s">
        <v>24</v>
      </c>
    </row>
    <row r="22" spans="1:4" ht="19.5" customHeight="1"/>
    <row r="23" spans="1:4" ht="27.75" customHeight="1">
      <c r="C23" s="218" t="s">
        <v>25</v>
      </c>
    </row>
    <row r="24" spans="1:4" ht="19.5" customHeight="1"/>
    <row r="25" spans="1:4" ht="19.5" customHeight="1"/>
    <row r="26" spans="1:4" ht="19.5" customHeight="1"/>
    <row r="27" spans="1:4" ht="19.5" customHeight="1"/>
    <row r="28" spans="1:4" ht="19.5" customHeight="1"/>
    <row r="29" spans="1:4" ht="19.5" customHeight="1"/>
    <row r="30" spans="1:4" ht="12.75" customHeight="1"/>
    <row r="31" spans="1:4" ht="12.75" customHeight="1"/>
    <row r="32" spans="1:4"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sheetData>
  <dataValidations count="1">
    <dataValidation type="list" allowBlank="1" showInputMessage="1" showErrorMessage="1" sqref="WVK983027 C65523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C131059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C196595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C262131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C327667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C393203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C458739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C524275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C589811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C655347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C720883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C786419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C851955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C917491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C983027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xr:uid="{00000000-0002-0000-0000-000000000000}">
      <formula1>$A$9:$A$21</formula1>
    </dataValidation>
  </dataValidations>
  <hyperlinks>
    <hyperlink ref="C10" location="'Tableau 1 descript prod RC'!A1" display="Tableau 1 : Description Production et RC" xr:uid="{00000000-0004-0000-0000-000000000000}"/>
    <hyperlink ref="C11" location="'Tableau 2.1 2.2 besoins'!A1" display="Tableau 2.1 et 2.2 : Besoins Réseau de chaleur ou Chaufferie dédiée" xr:uid="{00000000-0004-0000-0000-000001000000}"/>
    <hyperlink ref="C12" location="'Tableau 3 Evolution besoins RC '!A1" display="Tableau 3 : Développement Evolution RC" xr:uid="{00000000-0004-0000-0000-000002000000}"/>
    <hyperlink ref="C13" location="'Tableau 4 Décomposition métrés'!A1" display="Tableau 4 : Décomposition des métrés" xr:uid="{00000000-0004-0000-0000-000003000000}"/>
    <hyperlink ref="C14" location="'Tableau 5 couts exploit'!A1" display="Tableau 5 couts exploit" xr:uid="{00000000-0004-0000-0000-000004000000}"/>
    <hyperlink ref="C15" location="'Tableau 6 Impact subvention'!A1" display="Tableau 6 : Impact subvention sur prix de la chaleur" xr:uid="{00000000-0004-0000-0000-000005000000}"/>
    <hyperlink ref="C16" location="'Tableau 7.1 CEP global'!A1" display="Tableau 7 : Compte d'Exploitation Prévisionnel global (CEP)" xr:uid="{00000000-0004-0000-0000-000006000000}"/>
    <hyperlink ref="C19" location="'Tableau 8 Historique invest '!A1" display="Tableau 8 : Historique invest" xr:uid="{00000000-0004-0000-0000-000007000000}"/>
    <hyperlink ref="C17" location="'Tableau 7.2 Déficit création'!A1" display="Tableau 7.2: Déficit de financement création réseau" xr:uid="{3FDCA92D-1D30-4496-9E4C-F3EC13AFA4A6}"/>
    <hyperlink ref="C18" location="'Tableau 7.3 Déficit extension'!A1" display="Tableau 7.2: Déficit de financement extension réseau" xr:uid="{6B4EAB1E-E9B2-4F00-BA6E-F78B2B465186}"/>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Z68"/>
  <sheetViews>
    <sheetView topLeftCell="A37" workbookViewId="0">
      <selection activeCell="C66" sqref="C66"/>
    </sheetView>
  </sheetViews>
  <sheetFormatPr defaultColWidth="9.140625" defaultRowHeight="15"/>
  <cols>
    <col min="1" max="1" width="57.140625" style="144" customWidth="1"/>
    <col min="2" max="26" width="5.7109375" customWidth="1"/>
  </cols>
  <sheetData>
    <row r="1" spans="1:26">
      <c r="A1" s="143" t="s">
        <v>283</v>
      </c>
    </row>
    <row r="2" spans="1:26">
      <c r="A2" s="144" t="s">
        <v>284</v>
      </c>
    </row>
    <row r="3" spans="1:26">
      <c r="A3" s="144" t="s">
        <v>285</v>
      </c>
    </row>
    <row r="4" spans="1:26">
      <c r="A4" s="144" t="s">
        <v>286</v>
      </c>
    </row>
    <row r="5" spans="1:26">
      <c r="A5" s="144" t="s">
        <v>287</v>
      </c>
    </row>
    <row r="6" spans="1:26" ht="30">
      <c r="A6" s="144" t="s">
        <v>288</v>
      </c>
    </row>
    <row r="7" spans="1:26" ht="30">
      <c r="A7" s="144" t="s">
        <v>289</v>
      </c>
    </row>
    <row r="8" spans="1:26">
      <c r="A8" s="144" t="s">
        <v>290</v>
      </c>
    </row>
    <row r="9" spans="1:26" ht="30">
      <c r="A9" s="291" t="s">
        <v>291</v>
      </c>
    </row>
    <row r="10" spans="1:26" ht="15.75" thickBot="1"/>
    <row r="11" spans="1:26" s="148" customFormat="1" ht="15.75" thickBot="1">
      <c r="A11" s="145" t="s">
        <v>292</v>
      </c>
      <c r="B11" s="146">
        <v>1</v>
      </c>
      <c r="C11" s="146">
        <v>2</v>
      </c>
      <c r="D11" s="146">
        <v>3</v>
      </c>
      <c r="E11" s="146">
        <v>4</v>
      </c>
      <c r="F11" s="146">
        <v>5</v>
      </c>
      <c r="G11" s="146">
        <v>6</v>
      </c>
      <c r="H11" s="146">
        <v>7</v>
      </c>
      <c r="I11" s="146">
        <v>8</v>
      </c>
      <c r="J11" s="146">
        <v>9</v>
      </c>
      <c r="K11" s="146">
        <v>10</v>
      </c>
      <c r="L11" s="146">
        <v>11</v>
      </c>
      <c r="M11" s="146">
        <v>12</v>
      </c>
      <c r="N11" s="146">
        <v>13</v>
      </c>
      <c r="O11" s="146">
        <v>14</v>
      </c>
      <c r="P11" s="146">
        <v>15</v>
      </c>
      <c r="Q11" s="146">
        <v>16</v>
      </c>
      <c r="R11" s="146">
        <v>17</v>
      </c>
      <c r="S11" s="146">
        <v>18</v>
      </c>
      <c r="T11" s="146">
        <v>19</v>
      </c>
      <c r="U11" s="146">
        <v>20</v>
      </c>
      <c r="V11" s="146">
        <v>21</v>
      </c>
      <c r="W11" s="146">
        <v>22</v>
      </c>
      <c r="X11" s="146">
        <v>23</v>
      </c>
      <c r="Y11" s="146">
        <v>24</v>
      </c>
      <c r="Z11" s="147">
        <v>25</v>
      </c>
    </row>
    <row r="12" spans="1:26" s="153" customFormat="1">
      <c r="A12" s="149" t="s">
        <v>293</v>
      </c>
      <c r="B12" s="150"/>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2"/>
    </row>
    <row r="13" spans="1:26" s="153" customFormat="1" ht="72.75" customHeight="1">
      <c r="A13" s="154" t="s">
        <v>294</v>
      </c>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7"/>
    </row>
    <row r="14" spans="1:26" s="153" customFormat="1">
      <c r="A14" s="154"/>
      <c r="B14" s="155"/>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7"/>
    </row>
    <row r="15" spans="1:26" s="153" customFormat="1">
      <c r="A15" s="154" t="s">
        <v>295</v>
      </c>
      <c r="B15" s="155"/>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7"/>
    </row>
    <row r="16" spans="1:26" s="153" customFormat="1">
      <c r="A16" s="297" t="s">
        <v>296</v>
      </c>
      <c r="B16" s="292"/>
      <c r="C16" s="292"/>
      <c r="D16" s="292"/>
      <c r="E16" s="292"/>
      <c r="F16" s="292"/>
      <c r="G16" s="292"/>
      <c r="H16" s="293"/>
      <c r="I16" s="293"/>
      <c r="J16" s="293"/>
      <c r="K16" s="293"/>
      <c r="L16" s="293"/>
      <c r="M16" s="293"/>
      <c r="N16" s="293"/>
      <c r="O16" s="293"/>
      <c r="P16" s="293"/>
      <c r="Q16" s="293"/>
      <c r="R16" s="293"/>
      <c r="S16" s="293"/>
      <c r="T16" s="293"/>
      <c r="U16" s="293"/>
      <c r="V16" s="293"/>
      <c r="W16" s="293"/>
      <c r="X16" s="293"/>
      <c r="Y16" s="293"/>
      <c r="Z16" s="298"/>
    </row>
    <row r="17" spans="1:26" s="153" customFormat="1">
      <c r="A17" s="297" t="s">
        <v>297</v>
      </c>
      <c r="B17" s="292"/>
      <c r="C17" s="292"/>
      <c r="D17" s="292"/>
      <c r="E17" s="292"/>
      <c r="F17" s="292"/>
      <c r="G17" s="292"/>
      <c r="H17" s="293"/>
      <c r="I17" s="293"/>
      <c r="J17" s="293"/>
      <c r="K17" s="293"/>
      <c r="L17" s="293"/>
      <c r="M17" s="293"/>
      <c r="N17" s="293"/>
      <c r="O17" s="293"/>
      <c r="P17" s="293"/>
      <c r="Q17" s="293"/>
      <c r="R17" s="293"/>
      <c r="S17" s="293"/>
      <c r="T17" s="293"/>
      <c r="U17" s="293"/>
      <c r="V17" s="293"/>
      <c r="W17" s="293"/>
      <c r="X17" s="293"/>
      <c r="Y17" s="293"/>
      <c r="Z17" s="298"/>
    </row>
    <row r="18" spans="1:26" s="153" customFormat="1">
      <c r="A18" s="297" t="s">
        <v>298</v>
      </c>
      <c r="B18" s="292"/>
      <c r="C18" s="292"/>
      <c r="D18" s="292"/>
      <c r="E18" s="292"/>
      <c r="F18" s="292"/>
      <c r="G18" s="292"/>
      <c r="H18" s="293"/>
      <c r="I18" s="293"/>
      <c r="J18" s="293"/>
      <c r="K18" s="293"/>
      <c r="L18" s="293"/>
      <c r="M18" s="293"/>
      <c r="N18" s="293"/>
      <c r="O18" s="293"/>
      <c r="P18" s="293"/>
      <c r="Q18" s="293"/>
      <c r="R18" s="293"/>
      <c r="S18" s="293"/>
      <c r="T18" s="293"/>
      <c r="U18" s="293"/>
      <c r="V18" s="293"/>
      <c r="W18" s="293"/>
      <c r="X18" s="293"/>
      <c r="Y18" s="293"/>
      <c r="Z18" s="298"/>
    </row>
    <row r="19" spans="1:26" s="153" customFormat="1">
      <c r="A19" s="154" t="s">
        <v>299</v>
      </c>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7"/>
    </row>
    <row r="20" spans="1:26" s="153" customFormat="1">
      <c r="A20" s="158" t="s">
        <v>300</v>
      </c>
      <c r="B20" s="156">
        <f t="shared" ref="B20:Z20" si="0">B15*B19</f>
        <v>0</v>
      </c>
      <c r="C20" s="156">
        <f t="shared" si="0"/>
        <v>0</v>
      </c>
      <c r="D20" s="156">
        <f t="shared" si="0"/>
        <v>0</v>
      </c>
      <c r="E20" s="156">
        <f t="shared" si="0"/>
        <v>0</v>
      </c>
      <c r="F20" s="156">
        <f t="shared" si="0"/>
        <v>0</v>
      </c>
      <c r="G20" s="156">
        <f t="shared" si="0"/>
        <v>0</v>
      </c>
      <c r="H20" s="156">
        <f t="shared" si="0"/>
        <v>0</v>
      </c>
      <c r="I20" s="156">
        <f t="shared" si="0"/>
        <v>0</v>
      </c>
      <c r="J20" s="156">
        <f t="shared" si="0"/>
        <v>0</v>
      </c>
      <c r="K20" s="156">
        <f t="shared" si="0"/>
        <v>0</v>
      </c>
      <c r="L20" s="156">
        <f t="shared" si="0"/>
        <v>0</v>
      </c>
      <c r="M20" s="156">
        <f t="shared" si="0"/>
        <v>0</v>
      </c>
      <c r="N20" s="156">
        <f t="shared" si="0"/>
        <v>0</v>
      </c>
      <c r="O20" s="156">
        <f t="shared" si="0"/>
        <v>0</v>
      </c>
      <c r="P20" s="156">
        <f t="shared" si="0"/>
        <v>0</v>
      </c>
      <c r="Q20" s="156">
        <f t="shared" si="0"/>
        <v>0</v>
      </c>
      <c r="R20" s="156">
        <f t="shared" si="0"/>
        <v>0</v>
      </c>
      <c r="S20" s="156">
        <f t="shared" si="0"/>
        <v>0</v>
      </c>
      <c r="T20" s="156">
        <f t="shared" si="0"/>
        <v>0</v>
      </c>
      <c r="U20" s="156">
        <f t="shared" si="0"/>
        <v>0</v>
      </c>
      <c r="V20" s="156">
        <f t="shared" si="0"/>
        <v>0</v>
      </c>
      <c r="W20" s="156">
        <f t="shared" si="0"/>
        <v>0</v>
      </c>
      <c r="X20" s="156">
        <f t="shared" si="0"/>
        <v>0</v>
      </c>
      <c r="Y20" s="156">
        <f t="shared" si="0"/>
        <v>0</v>
      </c>
      <c r="Z20" s="157">
        <f t="shared" si="0"/>
        <v>0</v>
      </c>
    </row>
    <row r="21" spans="1:26" s="153" customFormat="1">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7"/>
    </row>
    <row r="22" spans="1:26" s="153" customFormat="1">
      <c r="A22" s="154" t="s">
        <v>301</v>
      </c>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7"/>
    </row>
    <row r="23" spans="1:26" s="153" customFormat="1">
      <c r="A23" s="154" t="s">
        <v>302</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7"/>
    </row>
    <row r="24" spans="1:26" s="153" customFormat="1">
      <c r="A24" s="154" t="s">
        <v>303</v>
      </c>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7"/>
    </row>
    <row r="25" spans="1:26" s="153" customFormat="1">
      <c r="A25" s="154" t="s">
        <v>304</v>
      </c>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7"/>
    </row>
    <row r="26" spans="1:26" s="153" customFormat="1">
      <c r="A26" s="154" t="s">
        <v>305</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7"/>
    </row>
    <row r="27" spans="1:26" s="153" customFormat="1">
      <c r="A27" s="154" t="s">
        <v>306</v>
      </c>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7"/>
    </row>
    <row r="28" spans="1:26" s="153" customFormat="1">
      <c r="A28" s="154" t="s">
        <v>307</v>
      </c>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7"/>
    </row>
    <row r="29" spans="1:26" s="153" customFormat="1" ht="51.75">
      <c r="A29" s="299" t="s">
        <v>308</v>
      </c>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8"/>
    </row>
    <row r="30" spans="1:26" s="153" customFormat="1" ht="39">
      <c r="A30" s="300" t="s">
        <v>309</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8"/>
    </row>
    <row r="31" spans="1:26" s="153" customFormat="1">
      <c r="A31" s="158" t="s">
        <v>310</v>
      </c>
      <c r="B31" s="156">
        <f>B22*B23</f>
        <v>0</v>
      </c>
      <c r="C31" s="156">
        <f t="shared" ref="C31:Z31" si="1">C22*C23</f>
        <v>0</v>
      </c>
      <c r="D31" s="156">
        <f t="shared" si="1"/>
        <v>0</v>
      </c>
      <c r="E31" s="156">
        <f t="shared" si="1"/>
        <v>0</v>
      </c>
      <c r="F31" s="156">
        <f t="shared" si="1"/>
        <v>0</v>
      </c>
      <c r="G31" s="156">
        <f t="shared" si="1"/>
        <v>0</v>
      </c>
      <c r="H31" s="156">
        <f t="shared" si="1"/>
        <v>0</v>
      </c>
      <c r="I31" s="156">
        <f t="shared" si="1"/>
        <v>0</v>
      </c>
      <c r="J31" s="156">
        <f t="shared" si="1"/>
        <v>0</v>
      </c>
      <c r="K31" s="156">
        <f t="shared" si="1"/>
        <v>0</v>
      </c>
      <c r="L31" s="156">
        <f t="shared" si="1"/>
        <v>0</v>
      </c>
      <c r="M31" s="156">
        <f t="shared" si="1"/>
        <v>0</v>
      </c>
      <c r="N31" s="156">
        <f t="shared" si="1"/>
        <v>0</v>
      </c>
      <c r="O31" s="156">
        <f t="shared" si="1"/>
        <v>0</v>
      </c>
      <c r="P31" s="156">
        <f t="shared" si="1"/>
        <v>0</v>
      </c>
      <c r="Q31" s="156">
        <f t="shared" si="1"/>
        <v>0</v>
      </c>
      <c r="R31" s="156">
        <f t="shared" si="1"/>
        <v>0</v>
      </c>
      <c r="S31" s="156">
        <f t="shared" si="1"/>
        <v>0</v>
      </c>
      <c r="T31" s="156">
        <f t="shared" si="1"/>
        <v>0</v>
      </c>
      <c r="U31" s="156">
        <f t="shared" si="1"/>
        <v>0</v>
      </c>
      <c r="V31" s="156">
        <f t="shared" si="1"/>
        <v>0</v>
      </c>
      <c r="W31" s="156">
        <f t="shared" si="1"/>
        <v>0</v>
      </c>
      <c r="X31" s="156">
        <f t="shared" si="1"/>
        <v>0</v>
      </c>
      <c r="Y31" s="156">
        <f t="shared" si="1"/>
        <v>0</v>
      </c>
      <c r="Z31" s="157">
        <f t="shared" si="1"/>
        <v>0</v>
      </c>
    </row>
    <row r="32" spans="1:26" s="153" customFormat="1">
      <c r="A32" s="296"/>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5"/>
    </row>
    <row r="33" spans="1:26" s="153" customFormat="1">
      <c r="A33" s="299" t="s">
        <v>311</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8"/>
    </row>
    <row r="34" spans="1:26" s="153" customFormat="1">
      <c r="A34" s="294"/>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301"/>
    </row>
    <row r="35" spans="1:26" s="153" customFormat="1">
      <c r="A35" s="299" t="s">
        <v>312</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8"/>
    </row>
    <row r="36" spans="1:26" s="153" customFormat="1" ht="15.75" thickBot="1">
      <c r="A36" s="159" t="s">
        <v>313</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1"/>
    </row>
    <row r="37" spans="1:26" s="153" customFormat="1" ht="15.75" thickBot="1">
      <c r="A37" s="162" t="s">
        <v>314</v>
      </c>
      <c r="B37" s="163">
        <f>B20+B31+B36</f>
        <v>0</v>
      </c>
      <c r="C37" s="163">
        <f t="shared" ref="C37:Z37" si="2">C20+C31+C36</f>
        <v>0</v>
      </c>
      <c r="D37" s="163">
        <f t="shared" si="2"/>
        <v>0</v>
      </c>
      <c r="E37" s="163">
        <f t="shared" si="2"/>
        <v>0</v>
      </c>
      <c r="F37" s="163">
        <f t="shared" si="2"/>
        <v>0</v>
      </c>
      <c r="G37" s="163">
        <f t="shared" si="2"/>
        <v>0</v>
      </c>
      <c r="H37" s="163">
        <f t="shared" si="2"/>
        <v>0</v>
      </c>
      <c r="I37" s="163">
        <f t="shared" si="2"/>
        <v>0</v>
      </c>
      <c r="J37" s="163">
        <f t="shared" si="2"/>
        <v>0</v>
      </c>
      <c r="K37" s="163">
        <f t="shared" si="2"/>
        <v>0</v>
      </c>
      <c r="L37" s="163">
        <f t="shared" si="2"/>
        <v>0</v>
      </c>
      <c r="M37" s="163">
        <f t="shared" si="2"/>
        <v>0</v>
      </c>
      <c r="N37" s="163">
        <f t="shared" si="2"/>
        <v>0</v>
      </c>
      <c r="O37" s="163">
        <f t="shared" si="2"/>
        <v>0</v>
      </c>
      <c r="P37" s="163">
        <f t="shared" si="2"/>
        <v>0</v>
      </c>
      <c r="Q37" s="163">
        <f t="shared" si="2"/>
        <v>0</v>
      </c>
      <c r="R37" s="163">
        <f t="shared" si="2"/>
        <v>0</v>
      </c>
      <c r="S37" s="163">
        <f t="shared" si="2"/>
        <v>0</v>
      </c>
      <c r="T37" s="163">
        <f t="shared" si="2"/>
        <v>0</v>
      </c>
      <c r="U37" s="163">
        <f t="shared" si="2"/>
        <v>0</v>
      </c>
      <c r="V37" s="163">
        <f t="shared" si="2"/>
        <v>0</v>
      </c>
      <c r="W37" s="163">
        <f t="shared" si="2"/>
        <v>0</v>
      </c>
      <c r="X37" s="163">
        <f t="shared" si="2"/>
        <v>0</v>
      </c>
      <c r="Y37" s="163">
        <f t="shared" si="2"/>
        <v>0</v>
      </c>
      <c r="Z37" s="302">
        <f t="shared" si="2"/>
        <v>0</v>
      </c>
    </row>
    <row r="38" spans="1:26" s="153" customFormat="1">
      <c r="A38" s="164" t="s">
        <v>315</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2"/>
    </row>
    <row r="39" spans="1:26" s="153" customFormat="1">
      <c r="A39" s="165" t="s">
        <v>316</v>
      </c>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7"/>
    </row>
    <row r="40" spans="1:26" s="153" customFormat="1">
      <c r="A40" s="154" t="s">
        <v>317</v>
      </c>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7"/>
    </row>
    <row r="41" spans="1:26" s="153" customFormat="1">
      <c r="A41" s="154" t="s">
        <v>318</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7"/>
    </row>
    <row r="42" spans="1:26" s="153" customFormat="1">
      <c r="A42" s="154" t="s">
        <v>319</v>
      </c>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7"/>
    </row>
    <row r="43" spans="1:26" s="153" customFormat="1">
      <c r="A43" s="166" t="s">
        <v>320</v>
      </c>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7"/>
    </row>
    <row r="44" spans="1:26" s="153" customFormat="1">
      <c r="A44" s="16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7"/>
    </row>
    <row r="45" spans="1:26" s="153" customFormat="1">
      <c r="A45" s="167" t="s">
        <v>321</v>
      </c>
      <c r="B45" s="168">
        <f>SUM(B40:B44)</f>
        <v>0</v>
      </c>
      <c r="C45" s="168">
        <f t="shared" ref="C45:Z45" si="3">SUM(C40:C44)</f>
        <v>0</v>
      </c>
      <c r="D45" s="168">
        <f t="shared" si="3"/>
        <v>0</v>
      </c>
      <c r="E45" s="168">
        <f t="shared" si="3"/>
        <v>0</v>
      </c>
      <c r="F45" s="168">
        <f t="shared" si="3"/>
        <v>0</v>
      </c>
      <c r="G45" s="168">
        <f t="shared" si="3"/>
        <v>0</v>
      </c>
      <c r="H45" s="168">
        <f t="shared" si="3"/>
        <v>0</v>
      </c>
      <c r="I45" s="168">
        <f t="shared" si="3"/>
        <v>0</v>
      </c>
      <c r="J45" s="168">
        <f t="shared" si="3"/>
        <v>0</v>
      </c>
      <c r="K45" s="168">
        <f t="shared" si="3"/>
        <v>0</v>
      </c>
      <c r="L45" s="168">
        <f t="shared" si="3"/>
        <v>0</v>
      </c>
      <c r="M45" s="168">
        <f t="shared" si="3"/>
        <v>0</v>
      </c>
      <c r="N45" s="168">
        <f t="shared" si="3"/>
        <v>0</v>
      </c>
      <c r="O45" s="168">
        <f t="shared" si="3"/>
        <v>0</v>
      </c>
      <c r="P45" s="168">
        <f t="shared" si="3"/>
        <v>0</v>
      </c>
      <c r="Q45" s="168">
        <f t="shared" si="3"/>
        <v>0</v>
      </c>
      <c r="R45" s="168">
        <f t="shared" si="3"/>
        <v>0</v>
      </c>
      <c r="S45" s="168">
        <f t="shared" si="3"/>
        <v>0</v>
      </c>
      <c r="T45" s="168">
        <f t="shared" si="3"/>
        <v>0</v>
      </c>
      <c r="U45" s="168">
        <f t="shared" si="3"/>
        <v>0</v>
      </c>
      <c r="V45" s="168">
        <f t="shared" si="3"/>
        <v>0</v>
      </c>
      <c r="W45" s="168">
        <f t="shared" si="3"/>
        <v>0</v>
      </c>
      <c r="X45" s="168">
        <f t="shared" si="3"/>
        <v>0</v>
      </c>
      <c r="Y45" s="168">
        <f t="shared" si="3"/>
        <v>0</v>
      </c>
      <c r="Z45" s="173">
        <f t="shared" si="3"/>
        <v>0</v>
      </c>
    </row>
    <row r="46" spans="1:26" s="153" customFormat="1">
      <c r="A46" s="154" t="s">
        <v>322</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7"/>
    </row>
    <row r="47" spans="1:26" s="153" customFormat="1">
      <c r="A47" s="166" t="s">
        <v>320</v>
      </c>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7"/>
    </row>
    <row r="48" spans="1:26" s="153" customFormat="1">
      <c r="A48" s="16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7"/>
    </row>
    <row r="49" spans="1:26" s="153" customFormat="1">
      <c r="A49" s="167" t="s">
        <v>323</v>
      </c>
      <c r="B49" s="168">
        <f>SUM(B46:B48)</f>
        <v>0</v>
      </c>
      <c r="C49" s="168">
        <f t="shared" ref="C49:Z49" si="4">SUM(C46:C48)</f>
        <v>0</v>
      </c>
      <c r="D49" s="168">
        <f t="shared" si="4"/>
        <v>0</v>
      </c>
      <c r="E49" s="168">
        <f t="shared" si="4"/>
        <v>0</v>
      </c>
      <c r="F49" s="168">
        <f t="shared" si="4"/>
        <v>0</v>
      </c>
      <c r="G49" s="168">
        <f t="shared" si="4"/>
        <v>0</v>
      </c>
      <c r="H49" s="168">
        <f t="shared" si="4"/>
        <v>0</v>
      </c>
      <c r="I49" s="168">
        <f t="shared" si="4"/>
        <v>0</v>
      </c>
      <c r="J49" s="168">
        <f t="shared" si="4"/>
        <v>0</v>
      </c>
      <c r="K49" s="168">
        <f t="shared" si="4"/>
        <v>0</v>
      </c>
      <c r="L49" s="168">
        <f t="shared" si="4"/>
        <v>0</v>
      </c>
      <c r="M49" s="168">
        <f t="shared" si="4"/>
        <v>0</v>
      </c>
      <c r="N49" s="168">
        <f t="shared" si="4"/>
        <v>0</v>
      </c>
      <c r="O49" s="168">
        <f t="shared" si="4"/>
        <v>0</v>
      </c>
      <c r="P49" s="168">
        <f t="shared" si="4"/>
        <v>0</v>
      </c>
      <c r="Q49" s="168">
        <f t="shared" si="4"/>
        <v>0</v>
      </c>
      <c r="R49" s="168">
        <f t="shared" si="4"/>
        <v>0</v>
      </c>
      <c r="S49" s="168">
        <f t="shared" si="4"/>
        <v>0</v>
      </c>
      <c r="T49" s="168">
        <f t="shared" si="4"/>
        <v>0</v>
      </c>
      <c r="U49" s="168">
        <f t="shared" si="4"/>
        <v>0</v>
      </c>
      <c r="V49" s="168">
        <f t="shared" si="4"/>
        <v>0</v>
      </c>
      <c r="W49" s="168">
        <f t="shared" si="4"/>
        <v>0</v>
      </c>
      <c r="X49" s="168">
        <f t="shared" si="4"/>
        <v>0</v>
      </c>
      <c r="Y49" s="168">
        <f t="shared" si="4"/>
        <v>0</v>
      </c>
      <c r="Z49" s="173">
        <f t="shared" si="4"/>
        <v>0</v>
      </c>
    </row>
    <row r="50" spans="1:26" s="153" customFormat="1">
      <c r="A50" s="166"/>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7"/>
    </row>
    <row r="51" spans="1:26" s="153" customFormat="1">
      <c r="A51" s="165" t="s">
        <v>324</v>
      </c>
      <c r="B51" s="168">
        <f>B50</f>
        <v>0</v>
      </c>
      <c r="C51" s="168">
        <f t="shared" ref="C51:Z51" si="5">C50</f>
        <v>0</v>
      </c>
      <c r="D51" s="168">
        <f t="shared" si="5"/>
        <v>0</v>
      </c>
      <c r="E51" s="168">
        <f t="shared" si="5"/>
        <v>0</v>
      </c>
      <c r="F51" s="168">
        <f t="shared" si="5"/>
        <v>0</v>
      </c>
      <c r="G51" s="168">
        <f t="shared" si="5"/>
        <v>0</v>
      </c>
      <c r="H51" s="168">
        <f t="shared" si="5"/>
        <v>0</v>
      </c>
      <c r="I51" s="168">
        <f t="shared" si="5"/>
        <v>0</v>
      </c>
      <c r="J51" s="168">
        <f t="shared" si="5"/>
        <v>0</v>
      </c>
      <c r="K51" s="168">
        <f t="shared" si="5"/>
        <v>0</v>
      </c>
      <c r="L51" s="168">
        <f t="shared" si="5"/>
        <v>0</v>
      </c>
      <c r="M51" s="168">
        <f t="shared" si="5"/>
        <v>0</v>
      </c>
      <c r="N51" s="168">
        <f t="shared" si="5"/>
        <v>0</v>
      </c>
      <c r="O51" s="168">
        <f t="shared" si="5"/>
        <v>0</v>
      </c>
      <c r="P51" s="168">
        <f t="shared" si="5"/>
        <v>0</v>
      </c>
      <c r="Q51" s="168">
        <f t="shared" si="5"/>
        <v>0</v>
      </c>
      <c r="R51" s="168">
        <f t="shared" si="5"/>
        <v>0</v>
      </c>
      <c r="S51" s="168">
        <f t="shared" si="5"/>
        <v>0</v>
      </c>
      <c r="T51" s="168">
        <f t="shared" si="5"/>
        <v>0</v>
      </c>
      <c r="U51" s="168">
        <f t="shared" si="5"/>
        <v>0</v>
      </c>
      <c r="V51" s="168">
        <f t="shared" si="5"/>
        <v>0</v>
      </c>
      <c r="W51" s="168">
        <f t="shared" si="5"/>
        <v>0</v>
      </c>
      <c r="X51" s="168">
        <f t="shared" si="5"/>
        <v>0</v>
      </c>
      <c r="Y51" s="168">
        <f t="shared" si="5"/>
        <v>0</v>
      </c>
      <c r="Z51" s="173">
        <f t="shared" si="5"/>
        <v>0</v>
      </c>
    </row>
    <row r="52" spans="1:26" s="153" customFormat="1">
      <c r="A52" s="166"/>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7"/>
    </row>
    <row r="53" spans="1:26" s="153" customFormat="1" ht="15.75" thickBot="1">
      <c r="A53" s="169"/>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1"/>
    </row>
    <row r="54" spans="1:26" s="153" customFormat="1">
      <c r="A54" s="164" t="s">
        <v>325</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2"/>
    </row>
    <row r="55" spans="1:26" s="153" customFormat="1">
      <c r="A55" s="166" t="s">
        <v>326</v>
      </c>
      <c r="B55" s="156"/>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7"/>
    </row>
    <row r="56" spans="1:26" s="153" customFormat="1">
      <c r="A56" s="172" t="s">
        <v>327</v>
      </c>
      <c r="B56" s="156"/>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7"/>
    </row>
    <row r="57" spans="1:26" s="153" customFormat="1">
      <c r="A57" s="166" t="s">
        <v>328</v>
      </c>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7"/>
    </row>
    <row r="58" spans="1:26" s="153" customFormat="1">
      <c r="A58" s="166" t="s">
        <v>329</v>
      </c>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7"/>
    </row>
    <row r="59" spans="1:26" s="153" customFormat="1">
      <c r="A59" s="167" t="s">
        <v>330</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73"/>
    </row>
    <row r="60" spans="1:26" s="153" customFormat="1" ht="15.75" thickBot="1">
      <c r="A60" s="174"/>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1"/>
    </row>
    <row r="61" spans="1:26" s="153" customFormat="1" ht="30.75" thickBot="1">
      <c r="A61" s="162" t="s">
        <v>331</v>
      </c>
      <c r="B61" s="163">
        <f t="shared" ref="B61:Z61" si="6">B59+B51+B49+B45</f>
        <v>0</v>
      </c>
      <c r="C61" s="163">
        <f t="shared" si="6"/>
        <v>0</v>
      </c>
      <c r="D61" s="163">
        <f t="shared" si="6"/>
        <v>0</v>
      </c>
      <c r="E61" s="163">
        <f t="shared" si="6"/>
        <v>0</v>
      </c>
      <c r="F61" s="163">
        <f t="shared" si="6"/>
        <v>0</v>
      </c>
      <c r="G61" s="163">
        <f t="shared" si="6"/>
        <v>0</v>
      </c>
      <c r="H61" s="163">
        <f t="shared" si="6"/>
        <v>0</v>
      </c>
      <c r="I61" s="163">
        <f t="shared" si="6"/>
        <v>0</v>
      </c>
      <c r="J61" s="163">
        <f t="shared" si="6"/>
        <v>0</v>
      </c>
      <c r="K61" s="163">
        <f t="shared" si="6"/>
        <v>0</v>
      </c>
      <c r="L61" s="163">
        <f t="shared" si="6"/>
        <v>0</v>
      </c>
      <c r="M61" s="163">
        <f t="shared" si="6"/>
        <v>0</v>
      </c>
      <c r="N61" s="163">
        <f t="shared" si="6"/>
        <v>0</v>
      </c>
      <c r="O61" s="163">
        <f t="shared" si="6"/>
        <v>0</v>
      </c>
      <c r="P61" s="163">
        <f t="shared" si="6"/>
        <v>0</v>
      </c>
      <c r="Q61" s="163">
        <f t="shared" si="6"/>
        <v>0</v>
      </c>
      <c r="R61" s="163">
        <f t="shared" si="6"/>
        <v>0</v>
      </c>
      <c r="S61" s="163">
        <f t="shared" si="6"/>
        <v>0</v>
      </c>
      <c r="T61" s="163">
        <f t="shared" si="6"/>
        <v>0</v>
      </c>
      <c r="U61" s="163">
        <f t="shared" si="6"/>
        <v>0</v>
      </c>
      <c r="V61" s="163">
        <f t="shared" si="6"/>
        <v>0</v>
      </c>
      <c r="W61" s="163">
        <f t="shared" si="6"/>
        <v>0</v>
      </c>
      <c r="X61" s="163">
        <f t="shared" si="6"/>
        <v>0</v>
      </c>
      <c r="Y61" s="163">
        <f t="shared" si="6"/>
        <v>0</v>
      </c>
      <c r="Z61" s="302">
        <f t="shared" si="6"/>
        <v>0</v>
      </c>
    </row>
    <row r="62" spans="1:26" s="153" customFormat="1" ht="15.75" thickBot="1">
      <c r="A62" s="175" t="s">
        <v>332</v>
      </c>
      <c r="B62" s="176">
        <f>B37-B61</f>
        <v>0</v>
      </c>
      <c r="C62" s="176">
        <f t="shared" ref="C62:Z62" si="7">C37-C61</f>
        <v>0</v>
      </c>
      <c r="D62" s="176">
        <f t="shared" si="7"/>
        <v>0</v>
      </c>
      <c r="E62" s="176">
        <f t="shared" si="7"/>
        <v>0</v>
      </c>
      <c r="F62" s="176">
        <f t="shared" si="7"/>
        <v>0</v>
      </c>
      <c r="G62" s="176">
        <f t="shared" si="7"/>
        <v>0</v>
      </c>
      <c r="H62" s="176">
        <f t="shared" si="7"/>
        <v>0</v>
      </c>
      <c r="I62" s="176">
        <f t="shared" si="7"/>
        <v>0</v>
      </c>
      <c r="J62" s="176">
        <f t="shared" si="7"/>
        <v>0</v>
      </c>
      <c r="K62" s="176">
        <f t="shared" si="7"/>
        <v>0</v>
      </c>
      <c r="L62" s="176">
        <f t="shared" si="7"/>
        <v>0</v>
      </c>
      <c r="M62" s="176">
        <f t="shared" si="7"/>
        <v>0</v>
      </c>
      <c r="N62" s="176">
        <f t="shared" si="7"/>
        <v>0</v>
      </c>
      <c r="O62" s="176">
        <f t="shared" si="7"/>
        <v>0</v>
      </c>
      <c r="P62" s="176">
        <f t="shared" si="7"/>
        <v>0</v>
      </c>
      <c r="Q62" s="176">
        <f t="shared" si="7"/>
        <v>0</v>
      </c>
      <c r="R62" s="176">
        <f t="shared" si="7"/>
        <v>0</v>
      </c>
      <c r="S62" s="176">
        <f t="shared" si="7"/>
        <v>0</v>
      </c>
      <c r="T62" s="176">
        <f t="shared" si="7"/>
        <v>0</v>
      </c>
      <c r="U62" s="176">
        <f t="shared" si="7"/>
        <v>0</v>
      </c>
      <c r="V62" s="176">
        <f t="shared" si="7"/>
        <v>0</v>
      </c>
      <c r="W62" s="176">
        <f t="shared" si="7"/>
        <v>0</v>
      </c>
      <c r="X62" s="176">
        <f t="shared" si="7"/>
        <v>0</v>
      </c>
      <c r="Y62" s="176">
        <f t="shared" si="7"/>
        <v>0</v>
      </c>
      <c r="Z62" s="303">
        <f t="shared" si="7"/>
        <v>0</v>
      </c>
    </row>
    <row r="63" spans="1:26" s="153" customFormat="1">
      <c r="A63" s="177"/>
    </row>
    <row r="65" spans="1:26">
      <c r="A65" s="321" t="s">
        <v>333</v>
      </c>
      <c r="B65" s="321">
        <v>1</v>
      </c>
      <c r="C65" s="321">
        <v>2</v>
      </c>
      <c r="D65" s="321">
        <v>3</v>
      </c>
      <c r="E65" s="321">
        <v>4</v>
      </c>
      <c r="F65" s="321">
        <v>5</v>
      </c>
      <c r="G65" s="321">
        <v>6</v>
      </c>
      <c r="H65" s="321">
        <v>7</v>
      </c>
      <c r="I65" s="321">
        <v>8</v>
      </c>
      <c r="J65" s="321">
        <v>9</v>
      </c>
      <c r="K65" s="321">
        <v>10</v>
      </c>
      <c r="L65" s="321">
        <v>11</v>
      </c>
      <c r="M65" s="321">
        <v>12</v>
      </c>
      <c r="N65" s="321">
        <v>13</v>
      </c>
      <c r="O65" s="321">
        <v>14</v>
      </c>
      <c r="P65" s="321">
        <v>15</v>
      </c>
      <c r="Q65" s="321">
        <v>16</v>
      </c>
      <c r="R65" s="321">
        <v>17</v>
      </c>
      <c r="S65" s="321">
        <v>18</v>
      </c>
      <c r="T65" s="321">
        <v>19</v>
      </c>
      <c r="U65" s="321">
        <v>20</v>
      </c>
      <c r="V65" s="321">
        <v>21</v>
      </c>
      <c r="W65" s="321">
        <v>22</v>
      </c>
      <c r="X65" s="321">
        <v>23</v>
      </c>
      <c r="Y65" s="321">
        <v>24</v>
      </c>
      <c r="Z65" s="321">
        <v>25</v>
      </c>
    </row>
    <row r="66" spans="1:26">
      <c r="A66" s="322" t="s">
        <v>334</v>
      </c>
      <c r="B66" s="323"/>
      <c r="C66" s="323"/>
      <c r="D66" s="323"/>
      <c r="E66" s="323"/>
      <c r="F66" s="323"/>
      <c r="G66" s="323"/>
      <c r="H66" s="324"/>
      <c r="I66" s="324"/>
      <c r="J66" s="324"/>
      <c r="K66" s="324"/>
      <c r="L66" s="324"/>
      <c r="M66" s="324"/>
      <c r="N66" s="324"/>
      <c r="O66" s="324"/>
      <c r="P66" s="324"/>
      <c r="Q66" s="324"/>
      <c r="R66" s="324"/>
      <c r="S66" s="324"/>
      <c r="T66" s="324"/>
      <c r="U66" s="324"/>
      <c r="V66" s="324"/>
      <c r="W66" s="324"/>
      <c r="X66" s="324"/>
      <c r="Y66" s="324"/>
      <c r="Z66" s="324"/>
    </row>
    <row r="67" spans="1:26">
      <c r="A67" s="322" t="s">
        <v>335</v>
      </c>
      <c r="B67" s="323"/>
      <c r="C67" s="323"/>
      <c r="D67" s="323"/>
      <c r="E67" s="323"/>
      <c r="F67" s="323"/>
      <c r="G67" s="323"/>
      <c r="H67" s="324"/>
      <c r="I67" s="324"/>
      <c r="J67" s="324"/>
      <c r="K67" s="324"/>
      <c r="L67" s="324"/>
      <c r="M67" s="324"/>
      <c r="N67" s="324"/>
      <c r="O67" s="324"/>
      <c r="P67" s="324"/>
      <c r="Q67" s="324"/>
      <c r="R67" s="324"/>
      <c r="S67" s="324"/>
      <c r="T67" s="324"/>
      <c r="U67" s="324"/>
      <c r="V67" s="324"/>
      <c r="W67" s="324"/>
      <c r="X67" s="324"/>
      <c r="Y67" s="324"/>
      <c r="Z67" s="324"/>
    </row>
    <row r="68" spans="1:26">
      <c r="A68" s="322" t="s">
        <v>336</v>
      </c>
      <c r="B68" s="323"/>
      <c r="C68" s="323"/>
      <c r="D68" s="323"/>
      <c r="E68" s="323"/>
      <c r="F68" s="323"/>
      <c r="G68" s="323"/>
      <c r="H68" s="324"/>
      <c r="I68" s="324"/>
      <c r="J68" s="324"/>
      <c r="K68" s="324"/>
      <c r="L68" s="324"/>
      <c r="M68" s="324"/>
      <c r="N68" s="324"/>
      <c r="O68" s="324"/>
      <c r="P68" s="324"/>
      <c r="Q68" s="324"/>
      <c r="R68" s="324"/>
      <c r="S68" s="324"/>
      <c r="T68" s="324"/>
      <c r="U68" s="324"/>
      <c r="V68" s="324"/>
      <c r="W68" s="324"/>
      <c r="X68" s="324"/>
      <c r="Y68" s="324"/>
      <c r="Z68" s="32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01B95-5011-414B-8D30-577422DF020A}">
  <sheetPr>
    <tabColor theme="5"/>
  </sheetPr>
  <dimension ref="A1:AI132"/>
  <sheetViews>
    <sheetView topLeftCell="A55" zoomScale="85" zoomScaleNormal="85" workbookViewId="0">
      <selection activeCell="R9" sqref="R9"/>
    </sheetView>
  </sheetViews>
  <sheetFormatPr defaultColWidth="9.140625" defaultRowHeight="15"/>
  <cols>
    <col min="1" max="1" width="72.7109375" style="144" customWidth="1"/>
    <col min="2" max="2" width="7.5703125" style="144" customWidth="1"/>
    <col min="3" max="3" width="7" style="144" customWidth="1"/>
    <col min="4" max="4" width="6.7109375" style="144" customWidth="1"/>
    <col min="5" max="5" width="7" customWidth="1"/>
    <col min="6" max="6" width="6.7109375" customWidth="1"/>
    <col min="7" max="7" width="7.140625" customWidth="1"/>
    <col min="8" max="24" width="5.5703125" customWidth="1"/>
    <col min="25" max="25" width="8.28515625" customWidth="1"/>
    <col min="26" max="26" width="8.5703125" customWidth="1"/>
    <col min="27" max="27" width="8.85546875" customWidth="1"/>
    <col min="28" max="29" width="8.42578125" customWidth="1"/>
    <col min="30" max="30" width="7.5703125" customWidth="1"/>
    <col min="31" max="33" width="5.5703125" customWidth="1"/>
  </cols>
  <sheetData>
    <row r="1" spans="1:35" ht="49.5" customHeight="1" thickBot="1">
      <c r="A1" s="564" t="s">
        <v>337</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6"/>
      <c r="AB1" s="339"/>
      <c r="AC1" s="339"/>
      <c r="AD1" s="339"/>
      <c r="AE1" s="339"/>
      <c r="AF1" s="339"/>
      <c r="AG1" s="339"/>
      <c r="AH1" s="339"/>
    </row>
    <row r="2" spans="1:35">
      <c r="A2" s="345"/>
      <c r="B2" s="345"/>
      <c r="C2" s="345"/>
      <c r="D2" s="345"/>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row>
    <row r="3" spans="1:35">
      <c r="A3" s="417" t="s">
        <v>283</v>
      </c>
      <c r="B3" s="417"/>
      <c r="C3" s="417"/>
      <c r="D3" s="417"/>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row>
    <row r="4" spans="1:35">
      <c r="A4" s="345" t="s">
        <v>284</v>
      </c>
      <c r="B4" s="345"/>
      <c r="C4" s="345"/>
      <c r="D4" s="345"/>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row>
    <row r="5" spans="1:35">
      <c r="A5" s="345" t="s">
        <v>285</v>
      </c>
      <c r="B5" s="345"/>
      <c r="C5" s="345"/>
      <c r="D5" s="345"/>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row>
    <row r="6" spans="1:35">
      <c r="A6" s="345" t="s">
        <v>338</v>
      </c>
      <c r="B6" s="345"/>
      <c r="C6" s="345"/>
      <c r="D6" s="345"/>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row>
    <row r="7" spans="1:35">
      <c r="A7" s="345" t="s">
        <v>287</v>
      </c>
      <c r="B7" s="345"/>
      <c r="C7" s="345"/>
      <c r="D7" s="345"/>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row>
    <row r="8" spans="1:35">
      <c r="A8" s="345" t="s">
        <v>288</v>
      </c>
      <c r="B8" s="345"/>
      <c r="C8" s="345"/>
      <c r="D8" s="345"/>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row>
    <row r="9" spans="1:35" ht="29.25">
      <c r="A9" s="345" t="s">
        <v>289</v>
      </c>
      <c r="B9" s="345"/>
      <c r="C9" s="345"/>
      <c r="D9" s="345"/>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row>
    <row r="10" spans="1:35">
      <c r="A10" s="345" t="s">
        <v>290</v>
      </c>
      <c r="B10" s="345"/>
      <c r="C10" s="345"/>
      <c r="D10" s="345"/>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row>
    <row r="11" spans="1:35" s="148" customFormat="1" ht="53.25" customHeight="1" thickBot="1">
      <c r="A11" s="345"/>
      <c r="B11" s="567" t="s">
        <v>339</v>
      </c>
      <c r="C11" s="567"/>
      <c r="D11" s="567"/>
      <c r="E11" s="567"/>
      <c r="F11" s="567"/>
      <c r="G11" s="339"/>
      <c r="H11" s="339"/>
      <c r="I11" s="339"/>
      <c r="J11" s="339"/>
      <c r="K11" s="339"/>
      <c r="L11" s="339"/>
      <c r="M11" s="339"/>
      <c r="N11" s="339"/>
      <c r="O11" s="339"/>
      <c r="P11" s="339"/>
      <c r="Q11" s="339"/>
      <c r="R11" s="339"/>
      <c r="S11" s="339"/>
      <c r="T11" s="339"/>
      <c r="U11" s="339"/>
      <c r="V11" s="339"/>
      <c r="W11" s="339"/>
      <c r="X11" s="339"/>
      <c r="Y11" s="339"/>
      <c r="Z11" s="339"/>
      <c r="AA11" s="339"/>
      <c r="AB11" s="568" t="s">
        <v>340</v>
      </c>
      <c r="AC11" s="568"/>
      <c r="AD11" s="568"/>
      <c r="AE11" s="339"/>
      <c r="AF11" s="339"/>
      <c r="AG11" s="339"/>
      <c r="AH11" s="373"/>
    </row>
    <row r="12" spans="1:35" s="153" customFormat="1" ht="15.75" thickBot="1">
      <c r="A12" s="346" t="s">
        <v>292</v>
      </c>
      <c r="B12" s="418">
        <v>2020</v>
      </c>
      <c r="C12" s="418">
        <v>2021</v>
      </c>
      <c r="D12" s="418">
        <v>2022</v>
      </c>
      <c r="E12" s="418">
        <v>2023</v>
      </c>
      <c r="F12" s="418">
        <v>2024</v>
      </c>
      <c r="G12" s="348">
        <v>2025</v>
      </c>
      <c r="H12" s="348">
        <v>2026</v>
      </c>
      <c r="I12" s="348">
        <v>2027</v>
      </c>
      <c r="J12" s="348">
        <v>2028</v>
      </c>
      <c r="K12" s="348">
        <v>2029</v>
      </c>
      <c r="L12" s="348">
        <v>2030</v>
      </c>
      <c r="M12" s="348">
        <v>2031</v>
      </c>
      <c r="N12" s="348">
        <v>2032</v>
      </c>
      <c r="O12" s="348">
        <v>2033</v>
      </c>
      <c r="P12" s="348">
        <v>2034</v>
      </c>
      <c r="Q12" s="348">
        <v>2035</v>
      </c>
      <c r="R12" s="348">
        <v>2036</v>
      </c>
      <c r="S12" s="348">
        <v>2037</v>
      </c>
      <c r="T12" s="348">
        <v>2038</v>
      </c>
      <c r="U12" s="348">
        <v>2039</v>
      </c>
      <c r="V12" s="348">
        <v>2040</v>
      </c>
      <c r="W12" s="348">
        <v>2041</v>
      </c>
      <c r="X12" s="348">
        <v>2042</v>
      </c>
      <c r="Y12" s="348">
        <v>2043</v>
      </c>
      <c r="Z12" s="348">
        <v>2044</v>
      </c>
      <c r="AA12" s="348">
        <v>2045</v>
      </c>
      <c r="AB12" s="348">
        <v>2046</v>
      </c>
      <c r="AC12" s="348" t="s">
        <v>341</v>
      </c>
      <c r="AD12" s="348" t="s">
        <v>342</v>
      </c>
      <c r="AE12" s="339"/>
      <c r="AF12" s="339"/>
      <c r="AG12" s="339"/>
      <c r="AH12" s="339"/>
      <c r="AI12" s="190"/>
    </row>
    <row r="13" spans="1:35" s="153" customFormat="1" ht="18.600000000000001" customHeight="1">
      <c r="A13" s="419" t="s">
        <v>293</v>
      </c>
      <c r="B13" s="420"/>
      <c r="C13" s="420"/>
      <c r="D13" s="420"/>
      <c r="E13" s="420"/>
      <c r="F13" s="421"/>
      <c r="G13" s="422"/>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339"/>
      <c r="AF13" s="339"/>
      <c r="AG13" s="339"/>
      <c r="AH13" s="339"/>
      <c r="AI13" s="190"/>
    </row>
    <row r="14" spans="1:35" s="153" customFormat="1" ht="42.75">
      <c r="A14" s="424" t="s">
        <v>343</v>
      </c>
      <c r="B14" s="425"/>
      <c r="C14" s="426"/>
      <c r="D14" s="426"/>
      <c r="E14" s="426"/>
      <c r="F14" s="427"/>
      <c r="G14" s="428"/>
      <c r="H14" s="429"/>
      <c r="I14" s="429"/>
      <c r="J14" s="429"/>
      <c r="K14" s="429"/>
      <c r="L14" s="429"/>
      <c r="M14" s="429"/>
      <c r="N14" s="429"/>
      <c r="O14" s="429"/>
      <c r="P14" s="429"/>
      <c r="Q14" s="429"/>
      <c r="R14" s="429"/>
      <c r="S14" s="429"/>
      <c r="T14" s="429"/>
      <c r="U14" s="429"/>
      <c r="V14" s="429"/>
      <c r="W14" s="429"/>
      <c r="X14" s="429"/>
      <c r="Y14" s="429"/>
      <c r="Z14" s="429"/>
      <c r="AA14" s="429"/>
      <c r="AB14" s="429"/>
      <c r="AC14" s="429"/>
      <c r="AD14" s="429"/>
      <c r="AE14" s="339"/>
      <c r="AF14" s="339"/>
      <c r="AG14" s="339"/>
      <c r="AH14" s="339"/>
      <c r="AI14" s="190"/>
    </row>
    <row r="15" spans="1:35" s="153" customFormat="1">
      <c r="A15" s="424"/>
      <c r="B15" s="426"/>
      <c r="C15" s="426"/>
      <c r="D15" s="426"/>
      <c r="E15" s="426"/>
      <c r="F15" s="427"/>
      <c r="G15" s="428"/>
      <c r="H15" s="429"/>
      <c r="I15" s="429"/>
      <c r="J15" s="429"/>
      <c r="K15" s="429"/>
      <c r="L15" s="429"/>
      <c r="M15" s="429"/>
      <c r="N15" s="429"/>
      <c r="O15" s="429"/>
      <c r="P15" s="429"/>
      <c r="Q15" s="429"/>
      <c r="R15" s="429"/>
      <c r="S15" s="429"/>
      <c r="T15" s="429"/>
      <c r="U15" s="429"/>
      <c r="V15" s="429"/>
      <c r="W15" s="429"/>
      <c r="X15" s="429"/>
      <c r="Y15" s="429"/>
      <c r="Z15" s="429"/>
      <c r="AA15" s="429"/>
      <c r="AB15" s="429"/>
      <c r="AC15" s="429"/>
      <c r="AD15" s="429"/>
      <c r="AE15" s="339"/>
      <c r="AF15" s="339"/>
      <c r="AG15" s="339"/>
      <c r="AH15" s="339"/>
      <c r="AI15" s="190"/>
    </row>
    <row r="16" spans="1:35" s="153" customFormat="1">
      <c r="A16" s="424"/>
      <c r="B16" s="426"/>
      <c r="C16" s="426"/>
      <c r="D16" s="426"/>
      <c r="E16" s="426"/>
      <c r="F16" s="427"/>
      <c r="G16" s="428"/>
      <c r="H16" s="429"/>
      <c r="I16" s="429"/>
      <c r="J16" s="429"/>
      <c r="K16" s="429"/>
      <c r="L16" s="429"/>
      <c r="M16" s="429"/>
      <c r="N16" s="429"/>
      <c r="O16" s="429"/>
      <c r="P16" s="429"/>
      <c r="Q16" s="429"/>
      <c r="R16" s="429"/>
      <c r="S16" s="429"/>
      <c r="T16" s="429"/>
      <c r="U16" s="429"/>
      <c r="V16" s="429"/>
      <c r="W16" s="429"/>
      <c r="X16" s="429"/>
      <c r="Y16" s="429"/>
      <c r="Z16" s="429"/>
      <c r="AA16" s="429"/>
      <c r="AB16" s="429"/>
      <c r="AC16" s="429"/>
      <c r="AD16" s="429"/>
      <c r="AE16" s="339"/>
      <c r="AF16" s="339"/>
      <c r="AG16" s="339"/>
      <c r="AH16" s="339"/>
      <c r="AI16" s="190"/>
    </row>
    <row r="17" spans="1:35" s="153" customFormat="1">
      <c r="A17" s="424" t="s">
        <v>344</v>
      </c>
      <c r="B17" s="426"/>
      <c r="C17" s="426"/>
      <c r="D17" s="426"/>
      <c r="E17" s="426"/>
      <c r="F17" s="427"/>
      <c r="G17" s="428"/>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339"/>
      <c r="AF17" s="339"/>
      <c r="AG17" s="339"/>
      <c r="AH17" s="339"/>
      <c r="AI17" s="190"/>
    </row>
    <row r="18" spans="1:35" s="153" customFormat="1">
      <c r="A18" s="430" t="s">
        <v>296</v>
      </c>
      <c r="B18" s="323"/>
      <c r="C18" s="323"/>
      <c r="D18" s="323"/>
      <c r="E18" s="323"/>
      <c r="F18" s="431"/>
      <c r="G18" s="432"/>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39"/>
      <c r="AF18" s="339"/>
      <c r="AG18" s="339"/>
      <c r="AH18" s="339"/>
      <c r="AI18" s="190"/>
    </row>
    <row r="19" spans="1:35" s="153" customFormat="1">
      <c r="A19" s="430" t="s">
        <v>297</v>
      </c>
      <c r="B19" s="323"/>
      <c r="C19" s="323"/>
      <c r="D19" s="323"/>
      <c r="E19" s="323"/>
      <c r="F19" s="431"/>
      <c r="G19" s="432"/>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39"/>
      <c r="AF19" s="339"/>
      <c r="AG19" s="339"/>
      <c r="AH19" s="339"/>
      <c r="AI19" s="190"/>
    </row>
    <row r="20" spans="1:35" s="153" customFormat="1">
      <c r="A20" s="430" t="s">
        <v>298</v>
      </c>
      <c r="B20" s="323"/>
      <c r="C20" s="323"/>
      <c r="D20" s="323"/>
      <c r="E20" s="323"/>
      <c r="F20" s="431"/>
      <c r="G20" s="432"/>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39"/>
      <c r="AF20" s="339"/>
      <c r="AG20" s="339"/>
      <c r="AH20" s="339"/>
      <c r="AI20" s="190"/>
    </row>
    <row r="21" spans="1:35" s="153" customFormat="1">
      <c r="A21" s="424" t="s">
        <v>299</v>
      </c>
      <c r="B21" s="426"/>
      <c r="C21" s="426"/>
      <c r="D21" s="426"/>
      <c r="E21" s="426"/>
      <c r="F21" s="427"/>
      <c r="G21" s="428"/>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339"/>
      <c r="AF21" s="339"/>
      <c r="AG21" s="339"/>
      <c r="AH21" s="339"/>
      <c r="AI21" s="190"/>
    </row>
    <row r="22" spans="1:35" s="153" customFormat="1">
      <c r="A22" s="433" t="s">
        <v>300</v>
      </c>
      <c r="B22" s="429">
        <f t="shared" ref="B22:AD22" si="0">B17*B21</f>
        <v>0</v>
      </c>
      <c r="C22" s="429">
        <f t="shared" si="0"/>
        <v>0</v>
      </c>
      <c r="D22" s="429">
        <f t="shared" si="0"/>
        <v>0</v>
      </c>
      <c r="E22" s="429">
        <f t="shared" si="0"/>
        <v>0</v>
      </c>
      <c r="F22" s="427">
        <f t="shared" si="0"/>
        <v>0</v>
      </c>
      <c r="G22" s="428">
        <f t="shared" si="0"/>
        <v>0</v>
      </c>
      <c r="H22" s="429">
        <f t="shared" si="0"/>
        <v>0</v>
      </c>
      <c r="I22" s="429">
        <f t="shared" si="0"/>
        <v>0</v>
      </c>
      <c r="J22" s="429">
        <f t="shared" si="0"/>
        <v>0</v>
      </c>
      <c r="K22" s="429">
        <f t="shared" si="0"/>
        <v>0</v>
      </c>
      <c r="L22" s="429">
        <f t="shared" si="0"/>
        <v>0</v>
      </c>
      <c r="M22" s="429">
        <f t="shared" si="0"/>
        <v>0</v>
      </c>
      <c r="N22" s="429">
        <f t="shared" si="0"/>
        <v>0</v>
      </c>
      <c r="O22" s="429">
        <f t="shared" si="0"/>
        <v>0</v>
      </c>
      <c r="P22" s="429">
        <f t="shared" si="0"/>
        <v>0</v>
      </c>
      <c r="Q22" s="429">
        <f t="shared" si="0"/>
        <v>0</v>
      </c>
      <c r="R22" s="429">
        <f t="shared" si="0"/>
        <v>0</v>
      </c>
      <c r="S22" s="429">
        <f t="shared" si="0"/>
        <v>0</v>
      </c>
      <c r="T22" s="429">
        <f t="shared" si="0"/>
        <v>0</v>
      </c>
      <c r="U22" s="429">
        <f t="shared" si="0"/>
        <v>0</v>
      </c>
      <c r="V22" s="429">
        <f t="shared" si="0"/>
        <v>0</v>
      </c>
      <c r="W22" s="429">
        <f t="shared" si="0"/>
        <v>0</v>
      </c>
      <c r="X22" s="429">
        <f t="shared" si="0"/>
        <v>0</v>
      </c>
      <c r="Y22" s="429">
        <f t="shared" si="0"/>
        <v>0</v>
      </c>
      <c r="Z22" s="429">
        <f t="shared" si="0"/>
        <v>0</v>
      </c>
      <c r="AA22" s="429">
        <f t="shared" si="0"/>
        <v>0</v>
      </c>
      <c r="AB22" s="429">
        <f t="shared" si="0"/>
        <v>0</v>
      </c>
      <c r="AC22" s="429">
        <f t="shared" si="0"/>
        <v>0</v>
      </c>
      <c r="AD22" s="429">
        <f t="shared" si="0"/>
        <v>0</v>
      </c>
      <c r="AE22" s="339"/>
      <c r="AF22" s="339"/>
      <c r="AG22" s="339"/>
      <c r="AH22" s="339"/>
      <c r="AI22" s="190"/>
    </row>
    <row r="23" spans="1:35" s="153" customFormat="1">
      <c r="A23" s="424"/>
      <c r="B23" s="429"/>
      <c r="C23" s="429"/>
      <c r="D23" s="429"/>
      <c r="E23" s="429"/>
      <c r="F23" s="427"/>
      <c r="G23" s="428"/>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339"/>
      <c r="AF23" s="339"/>
      <c r="AG23" s="339"/>
      <c r="AH23" s="339"/>
      <c r="AI23" s="190"/>
    </row>
    <row r="24" spans="1:35" s="153" customFormat="1">
      <c r="A24" s="424" t="s">
        <v>301</v>
      </c>
      <c r="B24" s="429"/>
      <c r="C24" s="429"/>
      <c r="D24" s="429"/>
      <c r="E24" s="429"/>
      <c r="F24" s="427"/>
      <c r="G24" s="428"/>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339"/>
      <c r="AF24" s="339"/>
      <c r="AG24" s="339"/>
      <c r="AH24" s="339"/>
      <c r="AI24" s="190"/>
    </row>
    <row r="25" spans="1:35" s="153" customFormat="1">
      <c r="A25" s="424" t="s">
        <v>302</v>
      </c>
      <c r="B25" s="429"/>
      <c r="C25" s="429"/>
      <c r="D25" s="429"/>
      <c r="E25" s="429"/>
      <c r="F25" s="427"/>
      <c r="G25" s="428"/>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339"/>
      <c r="AF25" s="339"/>
      <c r="AG25" s="339"/>
      <c r="AH25" s="339"/>
      <c r="AI25" s="190"/>
    </row>
    <row r="26" spans="1:35" s="153" customFormat="1">
      <c r="A26" s="424" t="s">
        <v>303</v>
      </c>
      <c r="B26" s="429"/>
      <c r="C26" s="429"/>
      <c r="D26" s="429"/>
      <c r="E26" s="429"/>
      <c r="F26" s="427"/>
      <c r="G26" s="428"/>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339"/>
      <c r="AF26" s="339"/>
      <c r="AG26" s="339"/>
      <c r="AH26" s="339"/>
      <c r="AI26" s="190"/>
    </row>
    <row r="27" spans="1:35" s="153" customFormat="1">
      <c r="A27" s="424" t="s">
        <v>304</v>
      </c>
      <c r="B27" s="429"/>
      <c r="C27" s="429"/>
      <c r="D27" s="429"/>
      <c r="E27" s="429"/>
      <c r="F27" s="427"/>
      <c r="G27" s="428"/>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339"/>
      <c r="AF27" s="339"/>
      <c r="AG27" s="339"/>
      <c r="AH27" s="339"/>
      <c r="AI27" s="190"/>
    </row>
    <row r="28" spans="1:35" s="153" customFormat="1">
      <c r="A28" s="424" t="s">
        <v>305</v>
      </c>
      <c r="B28" s="429"/>
      <c r="C28" s="429"/>
      <c r="D28" s="429"/>
      <c r="E28" s="429"/>
      <c r="F28" s="427"/>
      <c r="G28" s="428"/>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339"/>
      <c r="AF28" s="339"/>
      <c r="AG28" s="339"/>
      <c r="AH28" s="339"/>
      <c r="AI28" s="190"/>
    </row>
    <row r="29" spans="1:35" s="153" customFormat="1">
      <c r="A29" s="424" t="s">
        <v>306</v>
      </c>
      <c r="B29" s="429"/>
      <c r="C29" s="429"/>
      <c r="D29" s="429"/>
      <c r="E29" s="429"/>
      <c r="F29" s="427"/>
      <c r="G29" s="428"/>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339"/>
      <c r="AF29" s="339"/>
      <c r="AG29" s="339"/>
      <c r="AH29" s="339"/>
      <c r="AI29" s="190"/>
    </row>
    <row r="30" spans="1:35" s="153" customFormat="1" ht="16.5" customHeight="1">
      <c r="A30" s="424" t="s">
        <v>307</v>
      </c>
      <c r="B30" s="429"/>
      <c r="C30" s="429"/>
      <c r="D30" s="429"/>
      <c r="E30" s="429"/>
      <c r="F30" s="427"/>
      <c r="G30" s="428"/>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339"/>
      <c r="AF30" s="339"/>
      <c r="AG30" s="339"/>
      <c r="AH30" s="339"/>
      <c r="AI30" s="190"/>
    </row>
    <row r="31" spans="1:35" s="153" customFormat="1" ht="40.5" customHeight="1">
      <c r="A31" s="434" t="s">
        <v>345</v>
      </c>
      <c r="B31" s="324"/>
      <c r="C31" s="324"/>
      <c r="D31" s="324"/>
      <c r="E31" s="324"/>
      <c r="F31" s="431"/>
      <c r="G31" s="432"/>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39"/>
      <c r="AF31" s="339"/>
      <c r="AG31" s="339"/>
      <c r="AH31" s="339"/>
      <c r="AI31" s="190"/>
    </row>
    <row r="32" spans="1:35" s="153" customFormat="1" ht="48" customHeight="1">
      <c r="A32" s="435" t="s">
        <v>346</v>
      </c>
      <c r="B32" s="324"/>
      <c r="C32" s="324"/>
      <c r="D32" s="324"/>
      <c r="E32" s="324"/>
      <c r="F32" s="431"/>
      <c r="G32" s="432"/>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39"/>
      <c r="AF32" s="339"/>
      <c r="AG32" s="339"/>
      <c r="AH32" s="339"/>
      <c r="AI32" s="190"/>
    </row>
    <row r="33" spans="1:35" s="153" customFormat="1">
      <c r="A33" s="433" t="s">
        <v>310</v>
      </c>
      <c r="B33" s="429">
        <f t="shared" ref="B33:AD33" si="1">B24*B25</f>
        <v>0</v>
      </c>
      <c r="C33" s="429">
        <f t="shared" si="1"/>
        <v>0</v>
      </c>
      <c r="D33" s="429">
        <f t="shared" si="1"/>
        <v>0</v>
      </c>
      <c r="E33" s="429">
        <f t="shared" si="1"/>
        <v>0</v>
      </c>
      <c r="F33" s="427">
        <f t="shared" si="1"/>
        <v>0</v>
      </c>
      <c r="G33" s="428">
        <f t="shared" si="1"/>
        <v>0</v>
      </c>
      <c r="H33" s="429">
        <f t="shared" si="1"/>
        <v>0</v>
      </c>
      <c r="I33" s="429">
        <f t="shared" si="1"/>
        <v>0</v>
      </c>
      <c r="J33" s="429">
        <f t="shared" si="1"/>
        <v>0</v>
      </c>
      <c r="K33" s="429">
        <f t="shared" si="1"/>
        <v>0</v>
      </c>
      <c r="L33" s="429">
        <f t="shared" si="1"/>
        <v>0</v>
      </c>
      <c r="M33" s="429">
        <f t="shared" si="1"/>
        <v>0</v>
      </c>
      <c r="N33" s="429">
        <f t="shared" si="1"/>
        <v>0</v>
      </c>
      <c r="O33" s="429">
        <f t="shared" si="1"/>
        <v>0</v>
      </c>
      <c r="P33" s="429">
        <f t="shared" si="1"/>
        <v>0</v>
      </c>
      <c r="Q33" s="429">
        <f t="shared" si="1"/>
        <v>0</v>
      </c>
      <c r="R33" s="429">
        <f t="shared" si="1"/>
        <v>0</v>
      </c>
      <c r="S33" s="429">
        <f t="shared" si="1"/>
        <v>0</v>
      </c>
      <c r="T33" s="429">
        <f t="shared" si="1"/>
        <v>0</v>
      </c>
      <c r="U33" s="429">
        <f t="shared" si="1"/>
        <v>0</v>
      </c>
      <c r="V33" s="429">
        <f t="shared" si="1"/>
        <v>0</v>
      </c>
      <c r="W33" s="429">
        <f t="shared" si="1"/>
        <v>0</v>
      </c>
      <c r="X33" s="429">
        <f t="shared" si="1"/>
        <v>0</v>
      </c>
      <c r="Y33" s="429">
        <f t="shared" si="1"/>
        <v>0</v>
      </c>
      <c r="Z33" s="429">
        <f t="shared" si="1"/>
        <v>0</v>
      </c>
      <c r="AA33" s="429">
        <f t="shared" si="1"/>
        <v>0</v>
      </c>
      <c r="AB33" s="429">
        <f t="shared" si="1"/>
        <v>0</v>
      </c>
      <c r="AC33" s="429">
        <f t="shared" si="1"/>
        <v>0</v>
      </c>
      <c r="AD33" s="429">
        <f t="shared" si="1"/>
        <v>0</v>
      </c>
      <c r="AE33" s="339"/>
      <c r="AF33" s="339"/>
      <c r="AG33" s="339"/>
      <c r="AH33" s="339"/>
      <c r="AI33" s="190"/>
    </row>
    <row r="34" spans="1:35" s="153" customFormat="1">
      <c r="A34" s="424"/>
      <c r="B34" s="429"/>
      <c r="C34" s="429"/>
      <c r="D34" s="429"/>
      <c r="E34" s="429"/>
      <c r="F34" s="427"/>
      <c r="G34" s="428"/>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339"/>
      <c r="AF34" s="339"/>
      <c r="AG34" s="339"/>
      <c r="AH34" s="339"/>
      <c r="AI34" s="190"/>
    </row>
    <row r="35" spans="1:35" s="153" customFormat="1">
      <c r="A35" s="434" t="s">
        <v>311</v>
      </c>
      <c r="B35" s="324"/>
      <c r="C35" s="324"/>
      <c r="D35" s="324"/>
      <c r="E35" s="324"/>
      <c r="F35" s="431"/>
      <c r="G35" s="432"/>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39"/>
      <c r="AF35" s="339"/>
      <c r="AG35" s="339"/>
      <c r="AH35" s="339"/>
      <c r="AI35" s="190"/>
    </row>
    <row r="36" spans="1:35" s="153" customFormat="1">
      <c r="A36" s="424"/>
      <c r="B36" s="429"/>
      <c r="C36" s="429"/>
      <c r="D36" s="429"/>
      <c r="E36" s="429"/>
      <c r="F36" s="427"/>
      <c r="G36" s="428"/>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339"/>
      <c r="AF36" s="339"/>
      <c r="AG36" s="339"/>
      <c r="AH36" s="339"/>
      <c r="AI36" s="190"/>
    </row>
    <row r="37" spans="1:35" s="153" customFormat="1">
      <c r="A37" s="434" t="s">
        <v>312</v>
      </c>
      <c r="B37" s="324"/>
      <c r="C37" s="324"/>
      <c r="D37" s="324"/>
      <c r="E37" s="324"/>
      <c r="F37" s="431"/>
      <c r="G37" s="432"/>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39"/>
      <c r="AF37" s="339"/>
      <c r="AG37" s="339"/>
      <c r="AH37" s="339"/>
      <c r="AI37" s="190"/>
    </row>
    <row r="38" spans="1:35" s="153" customFormat="1">
      <c r="A38" s="424"/>
      <c r="B38" s="429"/>
      <c r="C38" s="429"/>
      <c r="D38" s="429"/>
      <c r="E38" s="429"/>
      <c r="F38" s="427"/>
      <c r="G38" s="428"/>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339"/>
      <c r="AF38" s="339"/>
      <c r="AG38" s="339"/>
      <c r="AH38" s="339"/>
      <c r="AI38" s="190"/>
    </row>
    <row r="39" spans="1:35" s="153" customFormat="1" ht="15.75" thickBot="1">
      <c r="A39" s="436" t="s">
        <v>313</v>
      </c>
      <c r="B39" s="437"/>
      <c r="C39" s="437"/>
      <c r="D39" s="437"/>
      <c r="E39" s="437"/>
      <c r="F39" s="438"/>
      <c r="G39" s="439"/>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339"/>
      <c r="AF39" s="339"/>
      <c r="AG39" s="339"/>
      <c r="AH39" s="339"/>
      <c r="AI39" s="190"/>
    </row>
    <row r="40" spans="1:35" s="153" customFormat="1" ht="15.75" thickBot="1">
      <c r="A40" s="440" t="s">
        <v>314</v>
      </c>
      <c r="B40" s="441">
        <f t="shared" ref="B40:D40" si="2">B22+B33+B35+B37+B39</f>
        <v>0</v>
      </c>
      <c r="C40" s="441">
        <f t="shared" si="2"/>
        <v>0</v>
      </c>
      <c r="D40" s="441">
        <f t="shared" si="2"/>
        <v>0</v>
      </c>
      <c r="E40" s="441">
        <f>E22+E33+E35+E37+E39</f>
        <v>0</v>
      </c>
      <c r="F40" s="442">
        <f t="shared" ref="F40:Z40" si="3">F22+F33+F35+F37+F39</f>
        <v>0</v>
      </c>
      <c r="G40" s="443">
        <f t="shared" si="3"/>
        <v>0</v>
      </c>
      <c r="H40" s="441">
        <f t="shared" si="3"/>
        <v>0</v>
      </c>
      <c r="I40" s="441">
        <f t="shared" si="3"/>
        <v>0</v>
      </c>
      <c r="J40" s="441">
        <f t="shared" si="3"/>
        <v>0</v>
      </c>
      <c r="K40" s="441">
        <f t="shared" si="3"/>
        <v>0</v>
      </c>
      <c r="L40" s="441">
        <f t="shared" si="3"/>
        <v>0</v>
      </c>
      <c r="M40" s="441">
        <f t="shared" si="3"/>
        <v>0</v>
      </c>
      <c r="N40" s="441">
        <f t="shared" si="3"/>
        <v>0</v>
      </c>
      <c r="O40" s="441">
        <f t="shared" si="3"/>
        <v>0</v>
      </c>
      <c r="P40" s="441">
        <f t="shared" si="3"/>
        <v>0</v>
      </c>
      <c r="Q40" s="441">
        <f t="shared" si="3"/>
        <v>0</v>
      </c>
      <c r="R40" s="441">
        <f>R22+R33+R35+R37+R39</f>
        <v>0</v>
      </c>
      <c r="S40" s="441">
        <f t="shared" si="3"/>
        <v>0</v>
      </c>
      <c r="T40" s="441">
        <f t="shared" si="3"/>
        <v>0</v>
      </c>
      <c r="U40" s="441">
        <f t="shared" si="3"/>
        <v>0</v>
      </c>
      <c r="V40" s="441">
        <f t="shared" si="3"/>
        <v>0</v>
      </c>
      <c r="W40" s="441">
        <f t="shared" si="3"/>
        <v>0</v>
      </c>
      <c r="X40" s="441">
        <f t="shared" si="3"/>
        <v>0</v>
      </c>
      <c r="Y40" s="441">
        <f t="shared" si="3"/>
        <v>0</v>
      </c>
      <c r="Z40" s="441">
        <f t="shared" si="3"/>
        <v>0</v>
      </c>
      <c r="AA40" s="441">
        <f>AA22+AA33+AA35+AA37+AA39</f>
        <v>0</v>
      </c>
      <c r="AB40" s="441">
        <f t="shared" ref="AB40:AD40" si="4">AB22+AB33+AB35+AB37+AB39</f>
        <v>0</v>
      </c>
      <c r="AC40" s="441">
        <f t="shared" si="4"/>
        <v>0</v>
      </c>
      <c r="AD40" s="441">
        <f t="shared" si="4"/>
        <v>0</v>
      </c>
      <c r="AE40" s="339"/>
      <c r="AF40" s="339"/>
      <c r="AG40" s="339"/>
      <c r="AH40" s="339"/>
      <c r="AI40" s="190"/>
    </row>
    <row r="41" spans="1:35" s="450" customFormat="1" ht="13.5" thickBot="1">
      <c r="A41" s="444" t="s">
        <v>347</v>
      </c>
      <c r="B41" s="445" t="e">
        <f t="shared" ref="B41:Z41" si="5">(B33+B22)/B17</f>
        <v>#DIV/0!</v>
      </c>
      <c r="C41" s="445" t="e">
        <f t="shared" si="5"/>
        <v>#DIV/0!</v>
      </c>
      <c r="D41" s="445" t="e">
        <f t="shared" si="5"/>
        <v>#DIV/0!</v>
      </c>
      <c r="E41" s="445" t="e">
        <f t="shared" si="5"/>
        <v>#DIV/0!</v>
      </c>
      <c r="F41" s="446" t="e">
        <f t="shared" si="5"/>
        <v>#DIV/0!</v>
      </c>
      <c r="G41" s="447" t="e">
        <f t="shared" si="5"/>
        <v>#DIV/0!</v>
      </c>
      <c r="H41" s="445" t="e">
        <f t="shared" si="5"/>
        <v>#DIV/0!</v>
      </c>
      <c r="I41" s="445" t="e">
        <f t="shared" si="5"/>
        <v>#DIV/0!</v>
      </c>
      <c r="J41" s="445" t="e">
        <f t="shared" si="5"/>
        <v>#DIV/0!</v>
      </c>
      <c r="K41" s="445" t="e">
        <f t="shared" si="5"/>
        <v>#DIV/0!</v>
      </c>
      <c r="L41" s="445" t="e">
        <f t="shared" si="5"/>
        <v>#DIV/0!</v>
      </c>
      <c r="M41" s="445" t="e">
        <f t="shared" si="5"/>
        <v>#DIV/0!</v>
      </c>
      <c r="N41" s="445" t="e">
        <f t="shared" si="5"/>
        <v>#DIV/0!</v>
      </c>
      <c r="O41" s="445" t="e">
        <f t="shared" si="5"/>
        <v>#DIV/0!</v>
      </c>
      <c r="P41" s="445" t="e">
        <f t="shared" si="5"/>
        <v>#DIV/0!</v>
      </c>
      <c r="Q41" s="445" t="e">
        <f t="shared" si="5"/>
        <v>#DIV/0!</v>
      </c>
      <c r="R41" s="445" t="e">
        <f t="shared" si="5"/>
        <v>#DIV/0!</v>
      </c>
      <c r="S41" s="445" t="e">
        <f t="shared" si="5"/>
        <v>#DIV/0!</v>
      </c>
      <c r="T41" s="445" t="e">
        <f t="shared" si="5"/>
        <v>#DIV/0!</v>
      </c>
      <c r="U41" s="445" t="e">
        <f t="shared" si="5"/>
        <v>#DIV/0!</v>
      </c>
      <c r="V41" s="445" t="e">
        <f t="shared" si="5"/>
        <v>#DIV/0!</v>
      </c>
      <c r="W41" s="445" t="e">
        <f t="shared" si="5"/>
        <v>#DIV/0!</v>
      </c>
      <c r="X41" s="445" t="e">
        <f t="shared" si="5"/>
        <v>#DIV/0!</v>
      </c>
      <c r="Y41" s="445" t="e">
        <f t="shared" si="5"/>
        <v>#DIV/0!</v>
      </c>
      <c r="Z41" s="445" t="e">
        <f t="shared" si="5"/>
        <v>#DIV/0!</v>
      </c>
      <c r="AA41" s="445" t="e">
        <f>(AA33+AA22)/AA17</f>
        <v>#DIV/0!</v>
      </c>
      <c r="AB41" s="445" t="e">
        <f t="shared" ref="AB41:AC41" si="6">(AB33+AB22)/AB17</f>
        <v>#DIV/0!</v>
      </c>
      <c r="AC41" s="445" t="e">
        <f t="shared" si="6"/>
        <v>#DIV/0!</v>
      </c>
      <c r="AD41" s="445" t="e">
        <f>(AD33+AD22)/AD17</f>
        <v>#DIV/0!</v>
      </c>
      <c r="AE41" s="448"/>
      <c r="AF41" s="448"/>
      <c r="AG41" s="448"/>
      <c r="AH41" s="448"/>
      <c r="AI41" s="449"/>
    </row>
    <row r="42" spans="1:35" s="153" customFormat="1">
      <c r="A42" s="451" t="s">
        <v>315</v>
      </c>
      <c r="B42" s="423"/>
      <c r="C42" s="423"/>
      <c r="D42" s="423"/>
      <c r="E42" s="423"/>
      <c r="F42" s="421"/>
      <c r="G42" s="422"/>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339"/>
      <c r="AF42" s="339"/>
      <c r="AG42" s="339"/>
      <c r="AH42" s="339"/>
      <c r="AI42" s="190"/>
    </row>
    <row r="43" spans="1:35" s="153" customFormat="1">
      <c r="A43" s="452" t="s">
        <v>316</v>
      </c>
      <c r="B43" s="429"/>
      <c r="C43" s="429"/>
      <c r="D43" s="429"/>
      <c r="E43" s="429"/>
      <c r="F43" s="427"/>
      <c r="G43" s="428"/>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339"/>
      <c r="AF43" s="339"/>
      <c r="AG43" s="339"/>
      <c r="AH43" s="339"/>
      <c r="AI43" s="190"/>
    </row>
    <row r="44" spans="1:35" s="153" customFormat="1">
      <c r="A44" s="424" t="s">
        <v>317</v>
      </c>
      <c r="B44" s="429"/>
      <c r="C44" s="429"/>
      <c r="D44" s="429"/>
      <c r="E44" s="429"/>
      <c r="F44" s="427"/>
      <c r="G44" s="428"/>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339"/>
      <c r="AF44" s="339"/>
      <c r="AG44" s="339"/>
      <c r="AH44" s="339"/>
      <c r="AI44" s="190"/>
    </row>
    <row r="45" spans="1:35" s="153" customFormat="1">
      <c r="A45" s="424" t="s">
        <v>318</v>
      </c>
      <c r="B45" s="429"/>
      <c r="C45" s="429"/>
      <c r="D45" s="429"/>
      <c r="E45" s="429"/>
      <c r="F45" s="427"/>
      <c r="G45" s="428"/>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339"/>
      <c r="AF45" s="339"/>
      <c r="AG45" s="339"/>
      <c r="AH45" s="339"/>
      <c r="AI45" s="190"/>
    </row>
    <row r="46" spans="1:35" s="153" customFormat="1">
      <c r="A46" s="424" t="s">
        <v>319</v>
      </c>
      <c r="B46" s="429"/>
      <c r="C46" s="429"/>
      <c r="D46" s="429"/>
      <c r="E46" s="429"/>
      <c r="F46" s="427"/>
      <c r="G46" s="428"/>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339"/>
      <c r="AF46" s="339"/>
      <c r="AG46" s="339"/>
      <c r="AH46" s="339"/>
      <c r="AI46" s="190"/>
    </row>
    <row r="47" spans="1:35" s="153" customFormat="1" ht="57.75" customHeight="1">
      <c r="A47" s="453" t="s">
        <v>348</v>
      </c>
      <c r="B47" s="429"/>
      <c r="C47" s="429"/>
      <c r="D47" s="429"/>
      <c r="E47" s="429"/>
      <c r="F47" s="427"/>
      <c r="G47" s="428"/>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339"/>
      <c r="AF47" s="339"/>
      <c r="AG47" s="339"/>
      <c r="AH47" s="339"/>
      <c r="AI47" s="190"/>
    </row>
    <row r="48" spans="1:35" s="153" customFormat="1">
      <c r="A48" s="454" t="s">
        <v>320</v>
      </c>
      <c r="B48" s="429"/>
      <c r="C48" s="429"/>
      <c r="D48" s="429"/>
      <c r="E48" s="429"/>
      <c r="F48" s="427"/>
      <c r="G48" s="428"/>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339"/>
      <c r="AF48" s="339"/>
      <c r="AG48" s="339"/>
      <c r="AH48" s="339"/>
      <c r="AI48" s="190"/>
    </row>
    <row r="49" spans="1:35" s="153" customFormat="1">
      <c r="A49" s="454"/>
      <c r="B49" s="429"/>
      <c r="C49" s="429"/>
      <c r="D49" s="429"/>
      <c r="E49" s="429"/>
      <c r="F49" s="427"/>
      <c r="G49" s="428"/>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339"/>
      <c r="AF49" s="339"/>
      <c r="AG49" s="339"/>
      <c r="AH49" s="339"/>
      <c r="AI49" s="190"/>
    </row>
    <row r="50" spans="1:35" s="153" customFormat="1">
      <c r="A50" s="452" t="s">
        <v>321</v>
      </c>
      <c r="B50" s="455">
        <f>SUM(B44:B49)</f>
        <v>0</v>
      </c>
      <c r="C50" s="455">
        <f t="shared" ref="C50:D50" si="7">SUM(C44:C49)</f>
        <v>0</v>
      </c>
      <c r="D50" s="455">
        <f t="shared" si="7"/>
        <v>0</v>
      </c>
      <c r="E50" s="455">
        <f>SUM(E44:E49)</f>
        <v>0</v>
      </c>
      <c r="F50" s="456">
        <f t="shared" ref="F50:AD50" si="8">SUM(F44:F49)</f>
        <v>0</v>
      </c>
      <c r="G50" s="457">
        <f t="shared" si="8"/>
        <v>0</v>
      </c>
      <c r="H50" s="455">
        <f t="shared" si="8"/>
        <v>0</v>
      </c>
      <c r="I50" s="455">
        <f t="shared" si="8"/>
        <v>0</v>
      </c>
      <c r="J50" s="455">
        <f t="shared" si="8"/>
        <v>0</v>
      </c>
      <c r="K50" s="455">
        <f t="shared" si="8"/>
        <v>0</v>
      </c>
      <c r="L50" s="455">
        <f t="shared" si="8"/>
        <v>0</v>
      </c>
      <c r="M50" s="455">
        <f t="shared" si="8"/>
        <v>0</v>
      </c>
      <c r="N50" s="455">
        <f t="shared" si="8"/>
        <v>0</v>
      </c>
      <c r="O50" s="455">
        <f t="shared" si="8"/>
        <v>0</v>
      </c>
      <c r="P50" s="455">
        <f t="shared" si="8"/>
        <v>0</v>
      </c>
      <c r="Q50" s="455">
        <f t="shared" si="8"/>
        <v>0</v>
      </c>
      <c r="R50" s="455">
        <f t="shared" si="8"/>
        <v>0</v>
      </c>
      <c r="S50" s="455">
        <f t="shared" si="8"/>
        <v>0</v>
      </c>
      <c r="T50" s="455">
        <f t="shared" si="8"/>
        <v>0</v>
      </c>
      <c r="U50" s="455">
        <f t="shared" si="8"/>
        <v>0</v>
      </c>
      <c r="V50" s="455">
        <f t="shared" si="8"/>
        <v>0</v>
      </c>
      <c r="W50" s="455">
        <f t="shared" si="8"/>
        <v>0</v>
      </c>
      <c r="X50" s="455">
        <f t="shared" si="8"/>
        <v>0</v>
      </c>
      <c r="Y50" s="455">
        <f t="shared" si="8"/>
        <v>0</v>
      </c>
      <c r="Z50" s="455">
        <f t="shared" si="8"/>
        <v>0</v>
      </c>
      <c r="AA50" s="455">
        <f t="shared" si="8"/>
        <v>0</v>
      </c>
      <c r="AB50" s="455">
        <f t="shared" si="8"/>
        <v>0</v>
      </c>
      <c r="AC50" s="455">
        <f t="shared" si="8"/>
        <v>0</v>
      </c>
      <c r="AD50" s="455">
        <f t="shared" si="8"/>
        <v>0</v>
      </c>
      <c r="AE50" s="339"/>
      <c r="AF50" s="339"/>
      <c r="AG50" s="339"/>
      <c r="AH50" s="339"/>
      <c r="AI50" s="190"/>
    </row>
    <row r="51" spans="1:35" s="153" customFormat="1">
      <c r="A51" s="424" t="s">
        <v>322</v>
      </c>
      <c r="B51" s="429"/>
      <c r="C51" s="429"/>
      <c r="D51" s="429"/>
      <c r="E51" s="429"/>
      <c r="F51" s="427"/>
      <c r="G51" s="428"/>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339"/>
      <c r="AF51" s="339"/>
      <c r="AG51" s="339"/>
      <c r="AH51" s="339"/>
      <c r="AI51" s="190"/>
    </row>
    <row r="52" spans="1:35" s="153" customFormat="1">
      <c r="A52" s="454" t="s">
        <v>320</v>
      </c>
      <c r="B52" s="429"/>
      <c r="C52" s="429"/>
      <c r="D52" s="429"/>
      <c r="E52" s="429"/>
      <c r="F52" s="427"/>
      <c r="G52" s="428"/>
      <c r="H52" s="429"/>
      <c r="I52" s="429"/>
      <c r="J52" s="429"/>
      <c r="K52" s="429"/>
      <c r="L52" s="429"/>
      <c r="M52" s="429"/>
      <c r="N52" s="429"/>
      <c r="O52" s="429"/>
      <c r="P52" s="429"/>
      <c r="Q52" s="429"/>
      <c r="R52" s="429"/>
      <c r="S52" s="429"/>
      <c r="T52" s="429"/>
      <c r="U52" s="429"/>
      <c r="V52" s="429"/>
      <c r="W52" s="429"/>
      <c r="X52" s="429"/>
      <c r="Y52" s="429"/>
      <c r="Z52" s="429"/>
      <c r="AA52" s="429"/>
      <c r="AB52" s="429"/>
      <c r="AC52" s="429"/>
      <c r="AD52" s="429"/>
      <c r="AE52" s="339"/>
      <c r="AF52" s="339"/>
      <c r="AG52" s="339"/>
      <c r="AH52" s="339"/>
      <c r="AI52" s="190"/>
    </row>
    <row r="53" spans="1:35" s="153" customFormat="1">
      <c r="A53" s="454"/>
      <c r="B53" s="429"/>
      <c r="C53" s="429"/>
      <c r="D53" s="429"/>
      <c r="E53" s="429"/>
      <c r="F53" s="427"/>
      <c r="G53" s="428"/>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339"/>
      <c r="AF53" s="339"/>
      <c r="AG53" s="339"/>
      <c r="AH53" s="339"/>
      <c r="AI53" s="190"/>
    </row>
    <row r="54" spans="1:35" s="153" customFormat="1">
      <c r="A54" s="452" t="s">
        <v>323</v>
      </c>
      <c r="B54" s="455">
        <f t="shared" ref="B54:D54" si="9">SUM(B51:B53)</f>
        <v>0</v>
      </c>
      <c r="C54" s="455">
        <f t="shared" si="9"/>
        <v>0</v>
      </c>
      <c r="D54" s="455">
        <f t="shared" si="9"/>
        <v>0</v>
      </c>
      <c r="E54" s="455">
        <f>SUM(E51:E53)</f>
        <v>0</v>
      </c>
      <c r="F54" s="456">
        <f t="shared" ref="F54:AD54" si="10">SUM(F51:F53)</f>
        <v>0</v>
      </c>
      <c r="G54" s="457">
        <f t="shared" si="10"/>
        <v>0</v>
      </c>
      <c r="H54" s="455">
        <f t="shared" si="10"/>
        <v>0</v>
      </c>
      <c r="I54" s="455">
        <f t="shared" si="10"/>
        <v>0</v>
      </c>
      <c r="J54" s="455">
        <f t="shared" si="10"/>
        <v>0</v>
      </c>
      <c r="K54" s="455">
        <f t="shared" si="10"/>
        <v>0</v>
      </c>
      <c r="L54" s="455">
        <f t="shared" si="10"/>
        <v>0</v>
      </c>
      <c r="M54" s="455">
        <f t="shared" si="10"/>
        <v>0</v>
      </c>
      <c r="N54" s="455">
        <f t="shared" si="10"/>
        <v>0</v>
      </c>
      <c r="O54" s="455">
        <f t="shared" si="10"/>
        <v>0</v>
      </c>
      <c r="P54" s="455">
        <f t="shared" si="10"/>
        <v>0</v>
      </c>
      <c r="Q54" s="455">
        <f t="shared" si="10"/>
        <v>0</v>
      </c>
      <c r="R54" s="455">
        <f t="shared" si="10"/>
        <v>0</v>
      </c>
      <c r="S54" s="455">
        <f t="shared" si="10"/>
        <v>0</v>
      </c>
      <c r="T54" s="455">
        <f t="shared" si="10"/>
        <v>0</v>
      </c>
      <c r="U54" s="455">
        <f t="shared" si="10"/>
        <v>0</v>
      </c>
      <c r="V54" s="455">
        <f t="shared" si="10"/>
        <v>0</v>
      </c>
      <c r="W54" s="455">
        <f t="shared" si="10"/>
        <v>0</v>
      </c>
      <c r="X54" s="455">
        <f t="shared" si="10"/>
        <v>0</v>
      </c>
      <c r="Y54" s="455">
        <f t="shared" si="10"/>
        <v>0</v>
      </c>
      <c r="Z54" s="455">
        <f t="shared" si="10"/>
        <v>0</v>
      </c>
      <c r="AA54" s="455">
        <f t="shared" si="10"/>
        <v>0</v>
      </c>
      <c r="AB54" s="455">
        <f t="shared" si="10"/>
        <v>0</v>
      </c>
      <c r="AC54" s="455">
        <f t="shared" si="10"/>
        <v>0</v>
      </c>
      <c r="AD54" s="455">
        <f t="shared" si="10"/>
        <v>0</v>
      </c>
      <c r="AE54" s="339"/>
      <c r="AF54" s="339"/>
      <c r="AG54" s="339"/>
      <c r="AH54" s="339"/>
      <c r="AI54" s="190"/>
    </row>
    <row r="55" spans="1:35" s="153" customFormat="1">
      <c r="A55" s="454"/>
      <c r="B55" s="429"/>
      <c r="C55" s="429"/>
      <c r="D55" s="429"/>
      <c r="E55" s="429"/>
      <c r="F55" s="427"/>
      <c r="G55" s="428"/>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339"/>
      <c r="AF55" s="339"/>
      <c r="AG55" s="339"/>
      <c r="AH55" s="339"/>
      <c r="AI55" s="190"/>
    </row>
    <row r="56" spans="1:35" s="153" customFormat="1">
      <c r="A56" s="452" t="s">
        <v>324</v>
      </c>
      <c r="B56" s="455">
        <f t="shared" ref="B56:D56" si="11">B55</f>
        <v>0</v>
      </c>
      <c r="C56" s="455">
        <f t="shared" si="11"/>
        <v>0</v>
      </c>
      <c r="D56" s="455">
        <f t="shared" si="11"/>
        <v>0</v>
      </c>
      <c r="E56" s="455">
        <f>E55</f>
        <v>0</v>
      </c>
      <c r="F56" s="456">
        <f t="shared" ref="F56:AD56" si="12">F55</f>
        <v>0</v>
      </c>
      <c r="G56" s="457">
        <f t="shared" si="12"/>
        <v>0</v>
      </c>
      <c r="H56" s="455">
        <f t="shared" si="12"/>
        <v>0</v>
      </c>
      <c r="I56" s="455">
        <f t="shared" si="12"/>
        <v>0</v>
      </c>
      <c r="J56" s="455">
        <f t="shared" si="12"/>
        <v>0</v>
      </c>
      <c r="K56" s="455">
        <f t="shared" si="12"/>
        <v>0</v>
      </c>
      <c r="L56" s="455">
        <f t="shared" si="12"/>
        <v>0</v>
      </c>
      <c r="M56" s="455">
        <f t="shared" si="12"/>
        <v>0</v>
      </c>
      <c r="N56" s="455">
        <f t="shared" si="12"/>
        <v>0</v>
      </c>
      <c r="O56" s="455">
        <f t="shared" si="12"/>
        <v>0</v>
      </c>
      <c r="P56" s="455">
        <f t="shared" si="12"/>
        <v>0</v>
      </c>
      <c r="Q56" s="455">
        <f t="shared" si="12"/>
        <v>0</v>
      </c>
      <c r="R56" s="455">
        <f t="shared" si="12"/>
        <v>0</v>
      </c>
      <c r="S56" s="455">
        <f t="shared" si="12"/>
        <v>0</v>
      </c>
      <c r="T56" s="455">
        <f t="shared" si="12"/>
        <v>0</v>
      </c>
      <c r="U56" s="455">
        <f t="shared" si="12"/>
        <v>0</v>
      </c>
      <c r="V56" s="455">
        <f t="shared" si="12"/>
        <v>0</v>
      </c>
      <c r="W56" s="455">
        <f t="shared" si="12"/>
        <v>0</v>
      </c>
      <c r="X56" s="455">
        <f t="shared" si="12"/>
        <v>0</v>
      </c>
      <c r="Y56" s="455">
        <f t="shared" si="12"/>
        <v>0</v>
      </c>
      <c r="Z56" s="455">
        <f t="shared" si="12"/>
        <v>0</v>
      </c>
      <c r="AA56" s="455">
        <f t="shared" si="12"/>
        <v>0</v>
      </c>
      <c r="AB56" s="455">
        <f t="shared" si="12"/>
        <v>0</v>
      </c>
      <c r="AC56" s="455">
        <f t="shared" si="12"/>
        <v>0</v>
      </c>
      <c r="AD56" s="455">
        <f t="shared" si="12"/>
        <v>0</v>
      </c>
      <c r="AE56" s="339"/>
      <c r="AF56" s="339"/>
      <c r="AG56" s="339"/>
      <c r="AH56" s="339"/>
      <c r="AI56" s="190"/>
    </row>
    <row r="57" spans="1:35" s="153" customFormat="1">
      <c r="A57" s="454"/>
      <c r="B57" s="429"/>
      <c r="C57" s="429"/>
      <c r="D57" s="429"/>
      <c r="E57" s="429"/>
      <c r="F57" s="427"/>
      <c r="G57" s="428"/>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339"/>
      <c r="AF57" s="339"/>
      <c r="AG57" s="339"/>
      <c r="AH57" s="339"/>
      <c r="AI57" s="190"/>
    </row>
    <row r="58" spans="1:35" s="153" customFormat="1" ht="15.75" thickBot="1">
      <c r="A58" s="458"/>
      <c r="B58" s="459"/>
      <c r="C58" s="459"/>
      <c r="D58" s="459"/>
      <c r="E58" s="459"/>
      <c r="F58" s="460"/>
      <c r="G58" s="461"/>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339"/>
      <c r="AF58" s="339"/>
      <c r="AG58" s="339"/>
      <c r="AH58" s="339"/>
      <c r="AI58" s="190"/>
    </row>
    <row r="59" spans="1:35" s="153" customFormat="1">
      <c r="A59" s="451" t="s">
        <v>325</v>
      </c>
      <c r="B59" s="423"/>
      <c r="C59" s="423"/>
      <c r="D59" s="423"/>
      <c r="E59" s="423"/>
      <c r="F59" s="421"/>
      <c r="G59" s="422"/>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339"/>
      <c r="AF59" s="339"/>
      <c r="AG59" s="339"/>
      <c r="AH59" s="339"/>
      <c r="AI59" s="190"/>
    </row>
    <row r="60" spans="1:35" s="153" customFormat="1">
      <c r="A60" s="454" t="s">
        <v>349</v>
      </c>
      <c r="B60" s="429"/>
      <c r="C60" s="429"/>
      <c r="D60" s="429"/>
      <c r="E60" s="429"/>
      <c r="F60" s="427"/>
      <c r="G60" s="428"/>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339"/>
      <c r="AF60" s="339"/>
      <c r="AG60" s="339"/>
      <c r="AH60" s="339"/>
      <c r="AI60" s="190"/>
    </row>
    <row r="61" spans="1:35" s="153" customFormat="1">
      <c r="A61" s="462" t="s">
        <v>350</v>
      </c>
      <c r="B61" s="429"/>
      <c r="C61" s="429"/>
      <c r="D61" s="429"/>
      <c r="E61" s="429"/>
      <c r="F61" s="427"/>
      <c r="G61" s="428"/>
      <c r="H61" s="429"/>
      <c r="I61" s="429"/>
      <c r="J61" s="429"/>
      <c r="K61" s="429"/>
      <c r="L61" s="429"/>
      <c r="M61" s="429"/>
      <c r="N61" s="429"/>
      <c r="O61" s="429"/>
      <c r="P61" s="429"/>
      <c r="Q61" s="429"/>
      <c r="R61" s="429"/>
      <c r="S61" s="429"/>
      <c r="T61" s="429"/>
      <c r="U61" s="429"/>
      <c r="V61" s="429"/>
      <c r="W61" s="429"/>
      <c r="X61" s="429"/>
      <c r="Y61" s="429"/>
      <c r="Z61" s="429"/>
      <c r="AA61" s="429"/>
      <c r="AB61" s="429"/>
      <c r="AC61" s="429"/>
      <c r="AD61" s="429"/>
      <c r="AE61" s="339"/>
      <c r="AF61" s="339"/>
      <c r="AG61" s="339"/>
      <c r="AH61" s="339"/>
      <c r="AI61" s="190"/>
    </row>
    <row r="62" spans="1:35" s="153" customFormat="1">
      <c r="A62" s="454" t="s">
        <v>351</v>
      </c>
      <c r="B62" s="429"/>
      <c r="C62" s="429"/>
      <c r="D62" s="429"/>
      <c r="E62" s="429"/>
      <c r="F62" s="427"/>
      <c r="G62" s="428"/>
      <c r="H62" s="429"/>
      <c r="I62" s="429"/>
      <c r="J62" s="429"/>
      <c r="K62" s="429"/>
      <c r="L62" s="429"/>
      <c r="M62" s="429"/>
      <c r="N62" s="429"/>
      <c r="O62" s="429"/>
      <c r="P62" s="429"/>
      <c r="Q62" s="429"/>
      <c r="R62" s="429"/>
      <c r="S62" s="429"/>
      <c r="T62" s="429"/>
      <c r="U62" s="429"/>
      <c r="V62" s="429"/>
      <c r="W62" s="429"/>
      <c r="X62" s="429"/>
      <c r="Y62" s="429"/>
      <c r="Z62" s="429"/>
      <c r="AA62" s="429"/>
      <c r="AB62" s="429"/>
      <c r="AC62" s="429"/>
      <c r="AD62" s="429"/>
      <c r="AE62" s="339"/>
      <c r="AF62" s="339"/>
      <c r="AG62" s="339"/>
      <c r="AH62" s="339"/>
      <c r="AI62" s="190"/>
    </row>
    <row r="63" spans="1:35" s="153" customFormat="1">
      <c r="A63" s="454" t="s">
        <v>352</v>
      </c>
      <c r="B63" s="429"/>
      <c r="C63" s="429"/>
      <c r="D63" s="429"/>
      <c r="E63" s="429"/>
      <c r="F63" s="427"/>
      <c r="G63" s="428"/>
      <c r="H63" s="429"/>
      <c r="I63" s="429"/>
      <c r="J63" s="429"/>
      <c r="K63" s="429"/>
      <c r="L63" s="429"/>
      <c r="M63" s="429"/>
      <c r="N63" s="429"/>
      <c r="O63" s="429"/>
      <c r="P63" s="429"/>
      <c r="Q63" s="429"/>
      <c r="R63" s="429"/>
      <c r="S63" s="429"/>
      <c r="T63" s="429"/>
      <c r="U63" s="429"/>
      <c r="V63" s="429"/>
      <c r="W63" s="429"/>
      <c r="X63" s="429"/>
      <c r="Y63" s="429"/>
      <c r="Z63" s="429"/>
      <c r="AA63" s="429"/>
      <c r="AB63" s="429"/>
      <c r="AC63" s="429"/>
      <c r="AD63" s="429"/>
      <c r="AE63" s="339"/>
      <c r="AF63" s="339"/>
      <c r="AG63" s="339"/>
      <c r="AH63" s="339"/>
      <c r="AI63" s="190"/>
    </row>
    <row r="64" spans="1:35" s="153" customFormat="1">
      <c r="A64" s="452" t="s">
        <v>330</v>
      </c>
      <c r="B64" s="455"/>
      <c r="C64" s="455"/>
      <c r="D64" s="455"/>
      <c r="E64" s="455"/>
      <c r="F64" s="456"/>
      <c r="G64" s="457"/>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339"/>
      <c r="AF64" s="339"/>
      <c r="AG64" s="339"/>
      <c r="AH64" s="339"/>
      <c r="AI64" s="190"/>
    </row>
    <row r="65" spans="1:35" s="153" customFormat="1" ht="15.75" thickBot="1">
      <c r="A65" s="463"/>
      <c r="B65" s="437"/>
      <c r="C65" s="437"/>
      <c r="D65" s="437"/>
      <c r="E65" s="437"/>
      <c r="F65" s="438"/>
      <c r="G65" s="439"/>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339"/>
      <c r="AF65" s="339"/>
      <c r="AG65" s="339"/>
      <c r="AH65" s="339"/>
      <c r="AI65" s="190"/>
    </row>
    <row r="66" spans="1:35" s="153" customFormat="1" ht="39" customHeight="1" thickBot="1">
      <c r="A66" s="440" t="s">
        <v>331</v>
      </c>
      <c r="B66" s="441">
        <f t="shared" ref="B66:AD66" si="13">B64+B56+B54+B50</f>
        <v>0</v>
      </c>
      <c r="C66" s="441">
        <f t="shared" si="13"/>
        <v>0</v>
      </c>
      <c r="D66" s="441">
        <f t="shared" si="13"/>
        <v>0</v>
      </c>
      <c r="E66" s="441">
        <f t="shared" si="13"/>
        <v>0</v>
      </c>
      <c r="F66" s="442">
        <f t="shared" si="13"/>
        <v>0</v>
      </c>
      <c r="G66" s="443">
        <f t="shared" si="13"/>
        <v>0</v>
      </c>
      <c r="H66" s="441">
        <f t="shared" si="13"/>
        <v>0</v>
      </c>
      <c r="I66" s="441">
        <f t="shared" si="13"/>
        <v>0</v>
      </c>
      <c r="J66" s="441">
        <f t="shared" si="13"/>
        <v>0</v>
      </c>
      <c r="K66" s="441">
        <f t="shared" si="13"/>
        <v>0</v>
      </c>
      <c r="L66" s="441">
        <f t="shared" si="13"/>
        <v>0</v>
      </c>
      <c r="M66" s="441">
        <f t="shared" si="13"/>
        <v>0</v>
      </c>
      <c r="N66" s="441">
        <f t="shared" si="13"/>
        <v>0</v>
      </c>
      <c r="O66" s="441">
        <f t="shared" si="13"/>
        <v>0</v>
      </c>
      <c r="P66" s="441">
        <f t="shared" si="13"/>
        <v>0</v>
      </c>
      <c r="Q66" s="441">
        <f t="shared" si="13"/>
        <v>0</v>
      </c>
      <c r="R66" s="441">
        <f t="shared" si="13"/>
        <v>0</v>
      </c>
      <c r="S66" s="441">
        <f t="shared" si="13"/>
        <v>0</v>
      </c>
      <c r="T66" s="441">
        <f t="shared" si="13"/>
        <v>0</v>
      </c>
      <c r="U66" s="441">
        <f t="shared" si="13"/>
        <v>0</v>
      </c>
      <c r="V66" s="441">
        <f t="shared" si="13"/>
        <v>0</v>
      </c>
      <c r="W66" s="441">
        <f t="shared" si="13"/>
        <v>0</v>
      </c>
      <c r="X66" s="441">
        <f t="shared" si="13"/>
        <v>0</v>
      </c>
      <c r="Y66" s="441">
        <f t="shared" si="13"/>
        <v>0</v>
      </c>
      <c r="Z66" s="441">
        <f t="shared" si="13"/>
        <v>0</v>
      </c>
      <c r="AA66" s="441">
        <f t="shared" si="13"/>
        <v>0</v>
      </c>
      <c r="AB66" s="441">
        <f t="shared" si="13"/>
        <v>0</v>
      </c>
      <c r="AC66" s="441">
        <f t="shared" si="13"/>
        <v>0</v>
      </c>
      <c r="AD66" s="441">
        <f t="shared" si="13"/>
        <v>0</v>
      </c>
      <c r="AE66" s="339"/>
      <c r="AF66" s="339"/>
      <c r="AG66" s="339"/>
      <c r="AH66" s="339"/>
      <c r="AI66" s="190"/>
    </row>
    <row r="67" spans="1:35" s="153" customFormat="1" ht="15.75" thickBot="1">
      <c r="A67" s="464" t="s">
        <v>332</v>
      </c>
      <c r="B67" s="465">
        <f t="shared" ref="B67:D67" si="14">B40-B66</f>
        <v>0</v>
      </c>
      <c r="C67" s="465">
        <f t="shared" si="14"/>
        <v>0</v>
      </c>
      <c r="D67" s="465">
        <f t="shared" si="14"/>
        <v>0</v>
      </c>
      <c r="E67" s="465">
        <f>E40-E66</f>
        <v>0</v>
      </c>
      <c r="F67" s="466">
        <f t="shared" ref="F67:Z67" si="15">F40-F66</f>
        <v>0</v>
      </c>
      <c r="G67" s="384">
        <f t="shared" si="15"/>
        <v>0</v>
      </c>
      <c r="H67" s="465">
        <f t="shared" si="15"/>
        <v>0</v>
      </c>
      <c r="I67" s="465">
        <f t="shared" si="15"/>
        <v>0</v>
      </c>
      <c r="J67" s="465">
        <f t="shared" si="15"/>
        <v>0</v>
      </c>
      <c r="K67" s="465">
        <f t="shared" si="15"/>
        <v>0</v>
      </c>
      <c r="L67" s="465">
        <f t="shared" si="15"/>
        <v>0</v>
      </c>
      <c r="M67" s="465">
        <f t="shared" si="15"/>
        <v>0</v>
      </c>
      <c r="N67" s="465">
        <f t="shared" si="15"/>
        <v>0</v>
      </c>
      <c r="O67" s="465">
        <f t="shared" si="15"/>
        <v>0</v>
      </c>
      <c r="P67" s="465">
        <f t="shared" si="15"/>
        <v>0</v>
      </c>
      <c r="Q67" s="465">
        <f t="shared" si="15"/>
        <v>0</v>
      </c>
      <c r="R67" s="465">
        <f t="shared" si="15"/>
        <v>0</v>
      </c>
      <c r="S67" s="465">
        <f t="shared" si="15"/>
        <v>0</v>
      </c>
      <c r="T67" s="465">
        <f t="shared" si="15"/>
        <v>0</v>
      </c>
      <c r="U67" s="465">
        <f t="shared" si="15"/>
        <v>0</v>
      </c>
      <c r="V67" s="465">
        <f t="shared" si="15"/>
        <v>0</v>
      </c>
      <c r="W67" s="465">
        <f t="shared" si="15"/>
        <v>0</v>
      </c>
      <c r="X67" s="465">
        <f t="shared" si="15"/>
        <v>0</v>
      </c>
      <c r="Y67" s="465">
        <f t="shared" si="15"/>
        <v>0</v>
      </c>
      <c r="Z67" s="465">
        <f t="shared" si="15"/>
        <v>0</v>
      </c>
      <c r="AA67" s="465">
        <f>AA40-AA66</f>
        <v>0</v>
      </c>
      <c r="AB67" s="465">
        <f t="shared" ref="AB67:AD67" si="16">AB40-AB66</f>
        <v>0</v>
      </c>
      <c r="AC67" s="465">
        <f t="shared" si="16"/>
        <v>0</v>
      </c>
      <c r="AD67" s="465">
        <f t="shared" si="16"/>
        <v>0</v>
      </c>
      <c r="AE67" s="190"/>
      <c r="AF67" s="190"/>
      <c r="AG67" s="190"/>
      <c r="AH67" s="190"/>
      <c r="AI67" s="190"/>
    </row>
    <row r="68" spans="1:35">
      <c r="A68" s="351"/>
      <c r="B68" s="351"/>
      <c r="C68" s="351"/>
      <c r="D68" s="351"/>
      <c r="E68" s="190"/>
      <c r="F68" s="467"/>
      <c r="G68" s="190"/>
      <c r="H68" s="190"/>
      <c r="I68" s="190"/>
      <c r="J68" s="190"/>
      <c r="K68" s="190"/>
      <c r="L68" s="190"/>
      <c r="M68" s="190"/>
      <c r="N68" s="190"/>
      <c r="O68" s="190"/>
      <c r="P68" s="190"/>
      <c r="Q68" s="190"/>
      <c r="R68" s="190"/>
      <c r="S68" s="190"/>
      <c r="T68" s="190"/>
      <c r="U68" s="190"/>
      <c r="V68" s="190"/>
      <c r="W68" s="190"/>
      <c r="X68" s="190"/>
      <c r="Y68" s="190"/>
      <c r="Z68" s="190"/>
      <c r="AA68" s="190"/>
      <c r="AB68" s="190"/>
      <c r="AC68" s="190"/>
      <c r="AD68" s="190"/>
      <c r="AE68" s="339"/>
      <c r="AF68" s="339"/>
      <c r="AG68" s="339"/>
      <c r="AH68" s="339"/>
      <c r="AI68" s="339"/>
    </row>
    <row r="69" spans="1:35">
      <c r="A69" s="321" t="s">
        <v>333</v>
      </c>
      <c r="B69" s="321">
        <v>2019</v>
      </c>
      <c r="C69" s="321">
        <v>2020</v>
      </c>
      <c r="D69" s="321">
        <v>2021</v>
      </c>
      <c r="E69" s="321">
        <v>2022</v>
      </c>
      <c r="F69" s="468">
        <v>2023</v>
      </c>
      <c r="G69" s="321">
        <v>2024</v>
      </c>
      <c r="H69" s="321">
        <v>2025</v>
      </c>
      <c r="I69" s="321">
        <v>2026</v>
      </c>
      <c r="J69" s="321">
        <v>2027</v>
      </c>
      <c r="K69" s="321">
        <v>2028</v>
      </c>
      <c r="L69" s="321">
        <v>2029</v>
      </c>
      <c r="M69" s="321">
        <v>2030</v>
      </c>
      <c r="N69" s="321">
        <v>2031</v>
      </c>
      <c r="O69" s="321">
        <v>2032</v>
      </c>
      <c r="P69" s="321">
        <v>2033</v>
      </c>
      <c r="Q69" s="321">
        <v>2034</v>
      </c>
      <c r="R69" s="321">
        <v>2035</v>
      </c>
      <c r="S69" s="321">
        <v>2036</v>
      </c>
      <c r="T69" s="321">
        <v>2037</v>
      </c>
      <c r="U69" s="321">
        <v>2038</v>
      </c>
      <c r="V69" s="321">
        <v>2039</v>
      </c>
      <c r="W69" s="321">
        <v>2040</v>
      </c>
      <c r="X69" s="321">
        <v>2041</v>
      </c>
      <c r="Y69" s="321">
        <v>2042</v>
      </c>
      <c r="Z69" s="321">
        <v>2043</v>
      </c>
      <c r="AA69" s="321">
        <v>2044</v>
      </c>
      <c r="AB69" s="321">
        <v>2045</v>
      </c>
      <c r="AC69" s="321">
        <v>2046</v>
      </c>
      <c r="AD69" s="321" t="s">
        <v>342</v>
      </c>
      <c r="AE69" s="339"/>
      <c r="AF69" s="339"/>
      <c r="AG69" s="339"/>
      <c r="AH69" s="339"/>
      <c r="AI69" s="339"/>
    </row>
    <row r="70" spans="1:35" s="153" customFormat="1">
      <c r="A70" s="322" t="s">
        <v>334</v>
      </c>
      <c r="B70" s="323"/>
      <c r="C70" s="323"/>
      <c r="D70" s="323"/>
      <c r="E70" s="323"/>
      <c r="F70" s="431"/>
      <c r="G70" s="432"/>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39"/>
      <c r="AF70" s="339"/>
      <c r="AG70" s="339"/>
      <c r="AH70" s="339"/>
      <c r="AI70" s="190"/>
    </row>
    <row r="71" spans="1:35" s="153" customFormat="1">
      <c r="A71" s="322" t="s">
        <v>335</v>
      </c>
      <c r="B71" s="323"/>
      <c r="C71" s="323"/>
      <c r="D71" s="323"/>
      <c r="E71" s="323"/>
      <c r="F71" s="431"/>
      <c r="G71" s="432"/>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39"/>
      <c r="AF71" s="339"/>
      <c r="AG71" s="339"/>
      <c r="AH71" s="339"/>
      <c r="AI71" s="190"/>
    </row>
    <row r="72" spans="1:35" s="153" customFormat="1">
      <c r="A72" s="322" t="s">
        <v>336</v>
      </c>
      <c r="B72" s="323"/>
      <c r="C72" s="323"/>
      <c r="D72" s="323"/>
      <c r="E72" s="323"/>
      <c r="F72" s="431"/>
      <c r="G72" s="432"/>
      <c r="H72" s="324"/>
      <c r="I72" s="324"/>
      <c r="J72" s="324"/>
      <c r="K72" s="324"/>
      <c r="L72" s="324"/>
      <c r="M72" s="324"/>
      <c r="N72" s="324"/>
      <c r="O72" s="324"/>
      <c r="P72" s="324"/>
      <c r="Q72" s="324"/>
      <c r="R72" s="324"/>
      <c r="S72" s="324"/>
      <c r="T72" s="324"/>
      <c r="U72" s="324"/>
      <c r="V72" s="324"/>
      <c r="W72" s="324"/>
      <c r="X72" s="324"/>
      <c r="Y72" s="324"/>
      <c r="Z72" s="324"/>
      <c r="AA72" s="324"/>
      <c r="AB72" s="324"/>
      <c r="AC72" s="324"/>
      <c r="AD72" s="324"/>
      <c r="AE72" s="339"/>
      <c r="AF72" s="339"/>
      <c r="AG72" s="339"/>
      <c r="AH72" s="339"/>
      <c r="AI72" s="190"/>
    </row>
    <row r="73" spans="1:35">
      <c r="A73" s="345"/>
      <c r="B73" s="345"/>
      <c r="C73" s="345"/>
      <c r="D73" s="345"/>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39"/>
      <c r="AD73" s="339"/>
      <c r="AE73" s="339"/>
      <c r="AF73" s="339"/>
      <c r="AG73" s="339"/>
      <c r="AH73" s="339"/>
    </row>
    <row r="74" spans="1:35">
      <c r="A74" s="345"/>
      <c r="B74" s="345"/>
      <c r="C74" s="345"/>
      <c r="D74" s="345"/>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row>
    <row r="75" spans="1:35">
      <c r="A75" s="345"/>
      <c r="B75" s="345"/>
      <c r="C75" s="345"/>
      <c r="D75" s="345"/>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row>
    <row r="76" spans="1:35">
      <c r="A76" s="345"/>
      <c r="B76" s="345"/>
      <c r="C76" s="345"/>
      <c r="D76" s="345"/>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row>
    <row r="77" spans="1:35">
      <c r="A77" s="345"/>
      <c r="B77" s="345"/>
      <c r="C77" s="345"/>
      <c r="D77" s="345"/>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row>
    <row r="78" spans="1:35">
      <c r="A78" s="345"/>
      <c r="B78" s="345"/>
      <c r="C78" s="345"/>
      <c r="D78" s="345"/>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row>
    <row r="79" spans="1:35">
      <c r="A79" s="345"/>
      <c r="B79" s="345"/>
      <c r="C79" s="345"/>
      <c r="D79" s="345"/>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c r="AC79" s="339"/>
      <c r="AD79" s="339"/>
      <c r="AE79" s="339"/>
      <c r="AF79" s="339"/>
      <c r="AG79" s="339"/>
      <c r="AH79" s="339"/>
    </row>
    <row r="80" spans="1:35">
      <c r="A80" s="345"/>
      <c r="B80" s="345"/>
      <c r="C80" s="345"/>
      <c r="D80" s="345"/>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row>
    <row r="81" spans="1:34">
      <c r="A81" s="345"/>
      <c r="B81" s="345"/>
      <c r="C81" s="345"/>
      <c r="D81" s="345"/>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c r="AC81" s="339"/>
      <c r="AD81" s="339"/>
      <c r="AE81" s="339"/>
      <c r="AF81" s="339"/>
      <c r="AG81" s="339"/>
      <c r="AH81" s="339"/>
    </row>
    <row r="82" spans="1:34">
      <c r="A82" s="345"/>
      <c r="B82" s="345"/>
      <c r="C82" s="345"/>
      <c r="D82" s="345"/>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c r="AC82" s="339"/>
      <c r="AD82" s="339"/>
      <c r="AE82" s="339"/>
      <c r="AF82" s="339"/>
      <c r="AG82" s="339"/>
      <c r="AH82" s="339"/>
    </row>
    <row r="83" spans="1:34">
      <c r="A83" s="345"/>
      <c r="B83" s="345"/>
      <c r="C83" s="345"/>
      <c r="D83" s="345"/>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c r="AC83" s="339"/>
      <c r="AD83" s="339"/>
      <c r="AE83" s="339"/>
      <c r="AF83" s="339"/>
      <c r="AG83" s="339"/>
      <c r="AH83" s="339"/>
    </row>
    <row r="84" spans="1:34">
      <c r="A84" s="345"/>
      <c r="B84" s="345"/>
      <c r="C84" s="345"/>
      <c r="D84" s="345"/>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row>
    <row r="85" spans="1:34">
      <c r="A85" s="345"/>
      <c r="B85" s="345"/>
      <c r="C85" s="345"/>
      <c r="D85" s="345"/>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row>
    <row r="86" spans="1:34">
      <c r="A86" s="345"/>
      <c r="B86" s="345"/>
      <c r="C86" s="345"/>
      <c r="D86" s="345"/>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row>
    <row r="87" spans="1:34">
      <c r="A87" s="345"/>
      <c r="B87" s="345"/>
      <c r="C87" s="345"/>
      <c r="D87" s="345"/>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row>
    <row r="88" spans="1:34">
      <c r="A88" s="345"/>
      <c r="B88" s="345"/>
      <c r="C88" s="345"/>
      <c r="D88" s="345"/>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row>
    <row r="89" spans="1:34">
      <c r="A89" s="345"/>
      <c r="B89" s="345"/>
      <c r="C89" s="345"/>
      <c r="D89" s="345"/>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row>
    <row r="90" spans="1:34">
      <c r="A90" s="345"/>
      <c r="B90" s="345"/>
      <c r="C90" s="345"/>
      <c r="D90" s="345"/>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row>
    <row r="91" spans="1:34">
      <c r="A91" s="345"/>
      <c r="B91" s="345"/>
      <c r="C91" s="345"/>
      <c r="D91" s="345"/>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row>
    <row r="92" spans="1:34">
      <c r="A92" s="345"/>
      <c r="B92" s="345"/>
      <c r="C92" s="345"/>
      <c r="D92" s="345"/>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row>
    <row r="93" spans="1:34">
      <c r="A93" s="345"/>
      <c r="B93" s="345"/>
      <c r="C93" s="345"/>
      <c r="D93" s="345"/>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row>
    <row r="94" spans="1:34">
      <c r="A94" s="345"/>
      <c r="B94" s="345"/>
      <c r="C94" s="345"/>
      <c r="D94" s="345"/>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row>
    <row r="95" spans="1:34">
      <c r="A95" s="345"/>
      <c r="B95" s="345"/>
      <c r="C95" s="345"/>
      <c r="D95" s="345"/>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row>
    <row r="96" spans="1:34">
      <c r="A96" s="345"/>
      <c r="B96" s="345"/>
      <c r="C96" s="345"/>
      <c r="D96" s="345"/>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row>
    <row r="97" spans="1:34">
      <c r="A97" s="345"/>
      <c r="B97" s="345"/>
      <c r="C97" s="345"/>
      <c r="D97" s="345"/>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row>
    <row r="98" spans="1:34">
      <c r="A98" s="345"/>
      <c r="B98" s="345"/>
      <c r="C98" s="345"/>
      <c r="D98" s="345"/>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row>
    <row r="99" spans="1:34">
      <c r="A99" s="345"/>
      <c r="B99" s="345"/>
      <c r="C99" s="345"/>
      <c r="D99" s="345"/>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row>
    <row r="100" spans="1:34">
      <c r="A100" s="345"/>
      <c r="B100" s="345"/>
      <c r="C100" s="345"/>
      <c r="D100" s="345"/>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row>
    <row r="101" spans="1:34">
      <c r="A101" s="345"/>
      <c r="B101" s="345"/>
      <c r="C101" s="345"/>
      <c r="D101" s="345"/>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row>
    <row r="102" spans="1:34">
      <c r="A102" s="345"/>
      <c r="B102" s="345"/>
      <c r="C102" s="345"/>
      <c r="D102" s="345"/>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c r="AC102" s="339"/>
      <c r="AD102" s="339"/>
      <c r="AE102" s="339"/>
      <c r="AF102" s="339"/>
      <c r="AG102" s="339"/>
      <c r="AH102" s="339"/>
    </row>
    <row r="103" spans="1:34">
      <c r="A103" s="345"/>
      <c r="B103" s="345"/>
      <c r="C103" s="345"/>
      <c r="D103" s="345"/>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row>
    <row r="104" spans="1:34">
      <c r="A104" s="345"/>
      <c r="B104" s="345"/>
      <c r="C104" s="345"/>
      <c r="D104" s="345"/>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row>
    <row r="105" spans="1:34">
      <c r="A105" s="345"/>
      <c r="B105" s="345"/>
      <c r="C105" s="345"/>
      <c r="D105" s="345"/>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row>
    <row r="106" spans="1:34">
      <c r="A106" s="345"/>
      <c r="B106" s="345"/>
      <c r="C106" s="345"/>
      <c r="D106" s="345"/>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row>
    <row r="107" spans="1:34">
      <c r="A107" s="345"/>
      <c r="B107" s="345"/>
      <c r="C107" s="345"/>
      <c r="D107" s="345"/>
      <c r="E107" s="339"/>
      <c r="F107" s="339"/>
      <c r="G107" s="339"/>
      <c r="H107" s="339"/>
      <c r="I107" s="339"/>
      <c r="J107" s="339"/>
      <c r="K107" s="339"/>
      <c r="L107" s="339"/>
      <c r="M107" s="339"/>
      <c r="N107" s="339"/>
      <c r="O107" s="339"/>
      <c r="P107" s="339"/>
      <c r="Q107" s="339"/>
      <c r="R107" s="339"/>
      <c r="S107" s="339"/>
      <c r="T107" s="339"/>
      <c r="U107" s="339"/>
      <c r="V107" s="339"/>
      <c r="W107" s="339"/>
      <c r="X107" s="339"/>
      <c r="Y107" s="339"/>
      <c r="Z107" s="339"/>
      <c r="AA107" s="339"/>
      <c r="AB107" s="339"/>
      <c r="AC107" s="339"/>
      <c r="AD107" s="339"/>
      <c r="AE107" s="339"/>
      <c r="AF107" s="339"/>
      <c r="AG107" s="339"/>
      <c r="AH107" s="339"/>
    </row>
    <row r="108" spans="1:34">
      <c r="A108" s="345"/>
      <c r="B108" s="345"/>
      <c r="C108" s="345"/>
      <c r="D108" s="345"/>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row>
    <row r="109" spans="1:34">
      <c r="A109" s="345"/>
      <c r="B109" s="345"/>
      <c r="C109" s="345"/>
      <c r="D109" s="345"/>
      <c r="E109" s="339"/>
      <c r="F109" s="339"/>
      <c r="G109" s="339"/>
      <c r="H109" s="339"/>
      <c r="I109" s="339"/>
      <c r="J109" s="339"/>
      <c r="K109" s="339"/>
      <c r="L109" s="339"/>
      <c r="M109" s="339"/>
      <c r="N109" s="339"/>
      <c r="O109" s="339"/>
      <c r="P109" s="339"/>
      <c r="Q109" s="339"/>
      <c r="R109" s="339"/>
      <c r="S109" s="339"/>
      <c r="T109" s="339"/>
      <c r="U109" s="339"/>
      <c r="V109" s="339"/>
      <c r="W109" s="339"/>
      <c r="X109" s="339"/>
      <c r="Y109" s="339"/>
      <c r="Z109" s="339"/>
      <c r="AA109" s="339"/>
      <c r="AB109" s="339"/>
      <c r="AC109" s="339"/>
      <c r="AD109" s="339"/>
      <c r="AE109" s="339"/>
      <c r="AF109" s="339"/>
      <c r="AG109" s="339"/>
      <c r="AH109" s="339"/>
    </row>
    <row r="110" spans="1:34">
      <c r="A110" s="345"/>
      <c r="B110" s="345"/>
      <c r="C110" s="345"/>
      <c r="D110" s="345"/>
      <c r="E110" s="339"/>
      <c r="F110" s="339"/>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row>
    <row r="111" spans="1:34">
      <c r="A111" s="345"/>
      <c r="B111" s="345"/>
      <c r="C111" s="345"/>
      <c r="D111" s="345"/>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row>
    <row r="112" spans="1:34">
      <c r="A112" s="345"/>
      <c r="B112" s="345"/>
      <c r="C112" s="345"/>
      <c r="D112" s="345"/>
      <c r="E112" s="339"/>
      <c r="F112" s="339"/>
      <c r="G112" s="339"/>
      <c r="H112" s="339"/>
      <c r="I112" s="339"/>
      <c r="J112" s="339"/>
      <c r="K112" s="339"/>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row>
    <row r="113" spans="1:34">
      <c r="A113" s="345"/>
      <c r="B113" s="345"/>
      <c r="C113" s="345"/>
      <c r="D113" s="345"/>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c r="AG113" s="339"/>
      <c r="AH113" s="339"/>
    </row>
    <row r="114" spans="1:34">
      <c r="A114" s="345"/>
      <c r="B114" s="345"/>
      <c r="C114" s="345"/>
      <c r="D114" s="345"/>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row>
    <row r="115" spans="1:34">
      <c r="A115" s="345"/>
      <c r="B115" s="345"/>
      <c r="C115" s="345"/>
      <c r="D115" s="345"/>
      <c r="E115" s="339"/>
      <c r="F115" s="339"/>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row>
    <row r="116" spans="1:34">
      <c r="A116" s="345"/>
      <c r="B116" s="345"/>
      <c r="C116" s="345"/>
      <c r="D116" s="345"/>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row>
    <row r="117" spans="1:34">
      <c r="A117" s="345"/>
      <c r="B117" s="345"/>
      <c r="C117" s="345"/>
      <c r="D117" s="345"/>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row>
    <row r="118" spans="1:34">
      <c r="A118" s="345"/>
      <c r="B118" s="345"/>
      <c r="C118" s="345"/>
      <c r="D118" s="345"/>
      <c r="E118" s="339"/>
      <c r="F118" s="339"/>
      <c r="G118" s="339"/>
      <c r="H118" s="339"/>
      <c r="I118" s="339"/>
      <c r="J118" s="339"/>
      <c r="K118" s="339"/>
      <c r="L118" s="339"/>
      <c r="M118" s="339"/>
      <c r="N118" s="339"/>
      <c r="O118" s="339"/>
      <c r="P118" s="339"/>
      <c r="Q118" s="339"/>
      <c r="R118" s="339"/>
      <c r="S118" s="339"/>
      <c r="T118" s="339"/>
      <c r="U118" s="339"/>
      <c r="V118" s="339"/>
      <c r="W118" s="339"/>
      <c r="X118" s="339"/>
      <c r="Y118" s="339"/>
      <c r="Z118" s="339"/>
      <c r="AA118" s="339"/>
      <c r="AB118" s="339"/>
      <c r="AC118" s="339"/>
      <c r="AD118" s="339"/>
      <c r="AE118" s="339"/>
      <c r="AF118" s="339"/>
      <c r="AG118" s="339"/>
      <c r="AH118" s="339"/>
    </row>
    <row r="119" spans="1:34">
      <c r="A119" s="345"/>
      <c r="B119" s="345"/>
      <c r="C119" s="345"/>
      <c r="D119" s="345"/>
      <c r="E119" s="339"/>
      <c r="F119" s="339"/>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row>
    <row r="120" spans="1:34">
      <c r="A120" s="345"/>
      <c r="B120" s="345"/>
      <c r="C120" s="345"/>
      <c r="D120" s="345"/>
      <c r="E120" s="339"/>
      <c r="F120" s="339"/>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row>
    <row r="121" spans="1:34">
      <c r="A121" s="345"/>
      <c r="B121" s="345"/>
      <c r="C121" s="345"/>
      <c r="D121" s="345"/>
      <c r="E121" s="339"/>
      <c r="F121" s="339"/>
      <c r="G121" s="339"/>
      <c r="H121" s="339"/>
      <c r="I121" s="339"/>
      <c r="J121" s="339"/>
      <c r="K121" s="339"/>
      <c r="L121" s="339"/>
      <c r="M121" s="339"/>
      <c r="N121" s="339"/>
      <c r="O121" s="339"/>
      <c r="P121" s="339"/>
      <c r="Q121" s="339"/>
      <c r="R121" s="339"/>
      <c r="S121" s="339"/>
      <c r="T121" s="339"/>
      <c r="U121" s="339"/>
      <c r="V121" s="339"/>
      <c r="W121" s="339"/>
      <c r="X121" s="339"/>
      <c r="Y121" s="339"/>
      <c r="Z121" s="339"/>
      <c r="AA121" s="339"/>
      <c r="AB121" s="339"/>
      <c r="AC121" s="339"/>
      <c r="AD121" s="339"/>
      <c r="AE121" s="339"/>
      <c r="AF121" s="339"/>
      <c r="AG121" s="339"/>
      <c r="AH121" s="339"/>
    </row>
    <row r="122" spans="1:34">
      <c r="A122" s="345"/>
      <c r="B122" s="345"/>
      <c r="C122" s="345"/>
      <c r="D122" s="345"/>
      <c r="E122" s="339"/>
      <c r="F122" s="339"/>
      <c r="G122" s="339"/>
      <c r="H122" s="339"/>
      <c r="I122" s="339"/>
      <c r="J122" s="339"/>
      <c r="K122" s="339"/>
      <c r="L122" s="339"/>
      <c r="M122" s="339"/>
      <c r="N122" s="339"/>
      <c r="O122" s="339"/>
      <c r="P122" s="339"/>
      <c r="Q122" s="339"/>
      <c r="R122" s="339"/>
      <c r="S122" s="339"/>
      <c r="T122" s="339"/>
      <c r="U122" s="339"/>
      <c r="V122" s="339"/>
      <c r="W122" s="339"/>
      <c r="X122" s="339"/>
      <c r="Y122" s="339"/>
      <c r="Z122" s="339"/>
      <c r="AA122" s="339"/>
      <c r="AB122" s="339"/>
      <c r="AC122" s="339"/>
      <c r="AD122" s="339"/>
      <c r="AE122" s="339"/>
      <c r="AF122" s="339"/>
      <c r="AG122" s="339"/>
      <c r="AH122" s="339"/>
    </row>
    <row r="123" spans="1:34">
      <c r="A123" s="345"/>
      <c r="B123" s="345"/>
      <c r="C123" s="345"/>
      <c r="D123" s="345"/>
      <c r="E123" s="339"/>
      <c r="F123" s="339"/>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row>
    <row r="124" spans="1:34">
      <c r="A124" s="345"/>
      <c r="B124" s="345"/>
      <c r="C124" s="345"/>
      <c r="D124" s="345"/>
      <c r="E124" s="339"/>
      <c r="F124" s="339"/>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row>
    <row r="125" spans="1:34">
      <c r="A125" s="345"/>
      <c r="B125" s="345"/>
      <c r="C125" s="345"/>
      <c r="D125" s="345"/>
      <c r="E125" s="339"/>
      <c r="F125" s="339"/>
      <c r="G125" s="339"/>
      <c r="H125" s="339"/>
      <c r="I125" s="339"/>
      <c r="J125" s="339"/>
      <c r="K125" s="339"/>
      <c r="L125" s="339"/>
      <c r="M125" s="339"/>
      <c r="N125" s="339"/>
      <c r="O125" s="339"/>
      <c r="P125" s="339"/>
      <c r="Q125" s="339"/>
      <c r="R125" s="339"/>
      <c r="S125" s="339"/>
      <c r="T125" s="339"/>
      <c r="U125" s="339"/>
      <c r="V125" s="339"/>
      <c r="W125" s="339"/>
      <c r="X125" s="339"/>
      <c r="Y125" s="339"/>
      <c r="Z125" s="339"/>
      <c r="AA125" s="339"/>
      <c r="AB125" s="339"/>
      <c r="AC125" s="339"/>
      <c r="AD125" s="339"/>
      <c r="AE125" s="339"/>
      <c r="AF125" s="339"/>
      <c r="AG125" s="339"/>
      <c r="AH125" s="339"/>
    </row>
    <row r="126" spans="1:34">
      <c r="A126" s="345"/>
      <c r="B126" s="345"/>
      <c r="C126" s="345"/>
      <c r="D126" s="345"/>
      <c r="E126" s="339"/>
      <c r="F126" s="339"/>
      <c r="G126" s="339"/>
      <c r="H126" s="339"/>
      <c r="I126" s="339"/>
      <c r="J126" s="339"/>
      <c r="K126" s="339"/>
      <c r="L126" s="339"/>
      <c r="M126" s="339"/>
      <c r="N126" s="339"/>
      <c r="O126" s="339"/>
      <c r="P126" s="339"/>
      <c r="Q126" s="339"/>
      <c r="R126" s="339"/>
      <c r="S126" s="339"/>
      <c r="T126" s="339"/>
      <c r="U126" s="339"/>
      <c r="V126" s="339"/>
      <c r="W126" s="339"/>
      <c r="X126" s="339"/>
      <c r="Y126" s="339"/>
      <c r="Z126" s="339"/>
      <c r="AA126" s="339"/>
      <c r="AB126" s="339"/>
      <c r="AC126" s="339"/>
      <c r="AD126" s="339"/>
      <c r="AE126" s="339"/>
      <c r="AF126" s="339"/>
      <c r="AG126" s="339"/>
      <c r="AH126" s="339"/>
    </row>
    <row r="127" spans="1:34">
      <c r="A127" s="345"/>
      <c r="B127" s="345"/>
      <c r="C127" s="345"/>
      <c r="D127" s="345"/>
      <c r="E127" s="339"/>
      <c r="F127" s="339"/>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row>
    <row r="128" spans="1:34">
      <c r="A128" s="345"/>
      <c r="B128" s="345"/>
      <c r="C128" s="345"/>
      <c r="D128" s="345"/>
      <c r="E128" s="339"/>
      <c r="F128" s="339"/>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row>
    <row r="129" spans="1:34">
      <c r="A129" s="345"/>
      <c r="B129" s="345"/>
      <c r="C129" s="345"/>
      <c r="D129" s="345"/>
      <c r="E129" s="339"/>
      <c r="F129" s="339"/>
      <c r="G129" s="339"/>
      <c r="H129" s="339"/>
      <c r="I129" s="339"/>
      <c r="J129" s="339"/>
      <c r="K129" s="339"/>
      <c r="L129" s="339"/>
      <c r="M129" s="339"/>
      <c r="N129" s="339"/>
      <c r="O129" s="339"/>
      <c r="P129" s="339"/>
      <c r="Q129" s="339"/>
      <c r="R129" s="339"/>
      <c r="S129" s="339"/>
      <c r="T129" s="339"/>
      <c r="U129" s="339"/>
      <c r="V129" s="339"/>
      <c r="W129" s="339"/>
      <c r="X129" s="339"/>
      <c r="Y129" s="339"/>
      <c r="Z129" s="339"/>
      <c r="AA129" s="339"/>
      <c r="AB129" s="339"/>
      <c r="AC129" s="339"/>
      <c r="AD129" s="339"/>
      <c r="AE129" s="339"/>
      <c r="AF129" s="339"/>
      <c r="AG129" s="339"/>
      <c r="AH129" s="339"/>
    </row>
    <row r="130" spans="1:34">
      <c r="A130" s="345"/>
      <c r="B130" s="345"/>
      <c r="C130" s="345"/>
      <c r="D130" s="345"/>
      <c r="E130" s="339"/>
      <c r="F130" s="339"/>
      <c r="G130" s="339"/>
      <c r="H130" s="339"/>
      <c r="I130" s="339"/>
      <c r="J130" s="339"/>
      <c r="K130" s="339"/>
      <c r="L130" s="339"/>
      <c r="M130" s="339"/>
      <c r="N130" s="339"/>
      <c r="O130" s="339"/>
      <c r="P130" s="339"/>
      <c r="Q130" s="339"/>
      <c r="R130" s="339"/>
      <c r="S130" s="339"/>
      <c r="T130" s="339"/>
      <c r="U130" s="339"/>
      <c r="V130" s="339"/>
      <c r="W130" s="339"/>
      <c r="X130" s="339"/>
      <c r="Y130" s="339"/>
      <c r="Z130" s="339"/>
      <c r="AA130" s="339"/>
      <c r="AB130" s="339"/>
      <c r="AC130" s="339"/>
      <c r="AD130" s="339"/>
      <c r="AE130" s="339"/>
      <c r="AF130" s="339"/>
      <c r="AG130" s="339"/>
      <c r="AH130" s="339"/>
    </row>
    <row r="131" spans="1:34">
      <c r="A131" s="345"/>
      <c r="B131" s="345"/>
      <c r="C131" s="345"/>
      <c r="D131" s="345"/>
      <c r="E131" s="339"/>
      <c r="F131" s="339"/>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39"/>
      <c r="AG131" s="339"/>
      <c r="AH131" s="339"/>
    </row>
    <row r="132" spans="1:34">
      <c r="A132" s="345"/>
      <c r="B132" s="345"/>
      <c r="C132" s="345"/>
      <c r="D132" s="345"/>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row>
  </sheetData>
  <mergeCells count="3">
    <mergeCell ref="A1:AA1"/>
    <mergeCell ref="B11:F11"/>
    <mergeCell ref="AB11:AD11"/>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E2646-9925-4162-9A4F-5DADDBA524FF}">
  <dimension ref="A1:AB96"/>
  <sheetViews>
    <sheetView tabSelected="1" topLeftCell="A10" zoomScale="70" zoomScaleNormal="70" workbookViewId="0">
      <selection activeCell="A32" sqref="A32"/>
    </sheetView>
  </sheetViews>
  <sheetFormatPr defaultColWidth="9.140625" defaultRowHeight="15"/>
  <cols>
    <col min="1" max="1" width="76.85546875" style="144" customWidth="1"/>
    <col min="2" max="2" width="7.140625" customWidth="1"/>
    <col min="3" max="3" width="6.7109375" customWidth="1"/>
    <col min="4" max="4" width="5.85546875" customWidth="1"/>
    <col min="5" max="19" width="5.5703125" customWidth="1"/>
    <col min="20" max="20" width="8.28515625" customWidth="1"/>
    <col min="21" max="21" width="8.5703125" customWidth="1"/>
    <col min="22" max="22" width="9.7109375" customWidth="1"/>
    <col min="23" max="23" width="23.5703125" customWidth="1"/>
    <col min="24" max="27" width="5.5703125" customWidth="1"/>
  </cols>
  <sheetData>
    <row r="1" spans="1:28" ht="99.6" customHeight="1" thickBot="1">
      <c r="A1" s="564" t="s">
        <v>353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6"/>
      <c r="AB1" s="339"/>
    </row>
    <row r="2" spans="1:28" ht="15.75" customHeight="1">
      <c r="A2" s="340" t="s">
        <v>354</v>
      </c>
      <c r="AB2" s="339"/>
    </row>
    <row r="3" spans="1:28" ht="30.95" customHeight="1">
      <c r="A3" s="341" t="s">
        <v>355</v>
      </c>
      <c r="B3" s="342"/>
      <c r="C3" s="343"/>
      <c r="D3" s="339"/>
      <c r="E3" s="339"/>
      <c r="F3" s="339"/>
      <c r="G3" s="339"/>
      <c r="H3" s="339"/>
      <c r="I3" s="339"/>
      <c r="J3" s="339"/>
      <c r="K3" s="339"/>
      <c r="L3" s="339"/>
      <c r="M3" s="339"/>
      <c r="N3" s="339"/>
      <c r="O3" s="339"/>
      <c r="P3" s="339"/>
      <c r="Q3" s="339"/>
      <c r="R3" s="339"/>
      <c r="S3" s="339"/>
      <c r="T3" s="339"/>
      <c r="U3" s="339"/>
      <c r="V3" s="339"/>
      <c r="W3" s="339"/>
      <c r="X3" s="339"/>
      <c r="Y3" s="339"/>
      <c r="Z3" s="339"/>
      <c r="AA3" s="339"/>
      <c r="AB3" s="339"/>
    </row>
    <row r="4" spans="1:28" ht="30.6" customHeight="1">
      <c r="A4" s="341" t="s">
        <v>356</v>
      </c>
      <c r="B4" s="344"/>
      <c r="C4" s="345"/>
      <c r="D4" s="339"/>
      <c r="E4" s="339"/>
      <c r="F4" s="339"/>
      <c r="G4" s="339"/>
      <c r="H4" s="339"/>
      <c r="I4" s="339"/>
      <c r="J4" s="339"/>
      <c r="K4" s="339"/>
      <c r="L4" s="339"/>
      <c r="M4" s="339"/>
      <c r="N4" s="339"/>
      <c r="O4" s="339"/>
      <c r="P4" s="339"/>
      <c r="Q4" s="339"/>
      <c r="R4" s="339"/>
      <c r="S4" s="339"/>
      <c r="T4" s="339"/>
      <c r="U4" s="339"/>
      <c r="V4" s="339"/>
      <c r="W4" s="339"/>
      <c r="X4" s="339"/>
      <c r="Y4" s="339"/>
      <c r="Z4" s="339"/>
      <c r="AA4" s="339"/>
      <c r="AB4" s="339"/>
    </row>
    <row r="5" spans="1:28" ht="16.5" customHeight="1" thickBot="1">
      <c r="A5" s="341"/>
      <c r="B5" s="339"/>
      <c r="C5" s="345"/>
      <c r="D5" s="339"/>
      <c r="E5" s="339"/>
      <c r="F5" s="339"/>
      <c r="G5" s="339"/>
      <c r="H5" s="339"/>
      <c r="I5" s="339"/>
      <c r="J5" s="339"/>
      <c r="K5" s="339"/>
      <c r="L5" s="339"/>
      <c r="M5" s="339"/>
      <c r="N5" s="339"/>
      <c r="O5" s="339"/>
      <c r="P5" s="339"/>
      <c r="Q5" s="339"/>
      <c r="R5" s="339"/>
      <c r="S5" s="339"/>
      <c r="T5" s="339"/>
      <c r="U5" s="339"/>
      <c r="V5" s="339"/>
      <c r="W5" s="339"/>
      <c r="X5" s="339"/>
      <c r="Y5" s="339"/>
      <c r="Z5" s="339"/>
      <c r="AA5" s="339"/>
      <c r="AB5" s="339"/>
    </row>
    <row r="6" spans="1:28" ht="20.45" customHeight="1" thickBot="1">
      <c r="A6" s="346" t="s">
        <v>357</v>
      </c>
      <c r="B6" s="339"/>
      <c r="C6" s="345"/>
      <c r="D6" s="339"/>
      <c r="E6" s="339"/>
      <c r="F6" s="339"/>
      <c r="G6" s="339"/>
      <c r="H6" s="339"/>
      <c r="I6" s="339"/>
      <c r="J6" s="339"/>
      <c r="K6" s="339"/>
      <c r="L6" s="339"/>
      <c r="M6" s="339"/>
      <c r="N6" s="339"/>
      <c r="O6" s="339"/>
      <c r="P6" s="339"/>
      <c r="Q6" s="339"/>
      <c r="R6" s="339"/>
      <c r="S6" s="339"/>
      <c r="T6" s="339"/>
      <c r="U6" s="339"/>
      <c r="V6" s="339"/>
      <c r="W6" s="339"/>
      <c r="X6" s="339"/>
      <c r="Y6" s="339"/>
      <c r="Z6" s="339"/>
      <c r="AA6" s="339"/>
      <c r="AB6" s="339"/>
    </row>
    <row r="7" spans="1:28" ht="18.600000000000001" customHeight="1">
      <c r="A7" s="347"/>
      <c r="B7" s="339"/>
      <c r="C7" s="345"/>
      <c r="D7" s="339"/>
      <c r="E7" s="339"/>
      <c r="F7" s="339"/>
      <c r="G7" s="339"/>
      <c r="H7" s="339"/>
      <c r="I7" s="339"/>
      <c r="J7" s="339"/>
      <c r="K7" s="339"/>
      <c r="L7" s="339"/>
      <c r="M7" s="339"/>
      <c r="N7" s="339"/>
      <c r="O7" s="339"/>
      <c r="P7" s="339"/>
      <c r="Q7" s="339"/>
      <c r="R7" s="339"/>
      <c r="S7" s="339"/>
      <c r="T7" s="339"/>
      <c r="U7" s="339"/>
      <c r="V7" s="339"/>
      <c r="W7" s="339"/>
      <c r="X7" s="339"/>
      <c r="Y7" s="339"/>
      <c r="Z7" s="339"/>
      <c r="AA7" s="339"/>
      <c r="AB7" s="339"/>
    </row>
    <row r="8" spans="1:28" ht="15.75" thickBot="1">
      <c r="A8" s="341"/>
      <c r="B8" s="345"/>
      <c r="C8" s="345"/>
      <c r="D8" s="339"/>
      <c r="E8" s="339"/>
      <c r="F8" s="339"/>
      <c r="G8" s="339"/>
      <c r="H8" s="339"/>
      <c r="I8" s="339"/>
      <c r="J8" s="339"/>
      <c r="K8" s="339"/>
      <c r="L8" s="339"/>
      <c r="M8" s="339"/>
      <c r="N8" s="339"/>
      <c r="O8" s="339"/>
      <c r="P8" s="339"/>
      <c r="Q8" s="339"/>
      <c r="R8" s="339"/>
      <c r="S8" s="339"/>
      <c r="T8" s="339"/>
      <c r="U8" s="339"/>
      <c r="V8" s="339"/>
      <c r="W8" s="339"/>
      <c r="X8" s="339"/>
      <c r="Y8" s="339"/>
      <c r="Z8" s="339"/>
      <c r="AA8" s="339"/>
      <c r="AB8" s="339"/>
    </row>
    <row r="9" spans="1:28" s="153" customFormat="1" ht="15.75" thickBot="1">
      <c r="A9" s="346" t="s">
        <v>292</v>
      </c>
      <c r="B9" s="348">
        <v>2024</v>
      </c>
      <c r="C9" s="348">
        <v>2025</v>
      </c>
      <c r="D9" s="348">
        <v>2026</v>
      </c>
      <c r="E9" s="348">
        <v>2027</v>
      </c>
      <c r="F9" s="348">
        <v>2028</v>
      </c>
      <c r="G9" s="348">
        <v>2029</v>
      </c>
      <c r="H9" s="348">
        <v>2030</v>
      </c>
      <c r="I9" s="348">
        <v>2031</v>
      </c>
      <c r="J9" s="348">
        <v>2032</v>
      </c>
      <c r="K9" s="348">
        <v>2033</v>
      </c>
      <c r="L9" s="348">
        <v>2034</v>
      </c>
      <c r="M9" s="348">
        <v>2035</v>
      </c>
      <c r="N9" s="348">
        <v>2036</v>
      </c>
      <c r="O9" s="348">
        <v>2037</v>
      </c>
      <c r="P9" s="348">
        <v>2038</v>
      </c>
      <c r="Q9" s="348">
        <v>2039</v>
      </c>
      <c r="R9" s="348">
        <v>2040</v>
      </c>
      <c r="S9" s="348">
        <v>2041</v>
      </c>
      <c r="T9" s="348">
        <v>2042</v>
      </c>
      <c r="U9" s="348">
        <v>2043</v>
      </c>
      <c r="V9" s="339"/>
      <c r="W9" s="339"/>
      <c r="X9" s="339"/>
      <c r="Y9" s="339"/>
      <c r="Z9" s="339"/>
      <c r="AA9" s="190"/>
    </row>
    <row r="10" spans="1:28" s="153" customFormat="1" ht="30.75" thickBot="1">
      <c r="A10" s="349" t="s">
        <v>358</v>
      </c>
      <c r="B10" s="350">
        <f>'[2]5.a CEP_Réseau global'!G66/1000</f>
        <v>0</v>
      </c>
      <c r="C10" s="350">
        <f>'[2]5.a CEP_Réseau global'!H66/1000</f>
        <v>0</v>
      </c>
      <c r="D10" s="350">
        <f>'[2]5.a CEP_Réseau global'!I66/1000</f>
        <v>0</v>
      </c>
      <c r="E10" s="350">
        <f>'[2]5.a CEP_Réseau global'!J66/1000</f>
        <v>0</v>
      </c>
      <c r="F10" s="350">
        <f>'[2]5.a CEP_Réseau global'!K66/1000</f>
        <v>0</v>
      </c>
      <c r="G10" s="350">
        <f>'[2]5.a CEP_Réseau global'!L66/1000</f>
        <v>0</v>
      </c>
      <c r="H10" s="350">
        <f>'[2]5.a CEP_Réseau global'!M66/1000</f>
        <v>0</v>
      </c>
      <c r="I10" s="350">
        <f>'[2]5.a CEP_Réseau global'!N66/1000</f>
        <v>0</v>
      </c>
      <c r="J10" s="350">
        <f>'[2]5.a CEP_Réseau global'!O66/1000</f>
        <v>0</v>
      </c>
      <c r="K10" s="350">
        <f>'[2]5.a CEP_Réseau global'!P66/1000</f>
        <v>0</v>
      </c>
      <c r="L10" s="350">
        <f>'[2]5.a CEP_Réseau global'!Q66/1000</f>
        <v>0</v>
      </c>
      <c r="M10" s="350">
        <f>'[2]5.a CEP_Réseau global'!R66/1000</f>
        <v>0</v>
      </c>
      <c r="N10" s="350">
        <f>'[2]5.a CEP_Réseau global'!S66/1000</f>
        <v>0</v>
      </c>
      <c r="O10" s="350">
        <f>'[2]5.a CEP_Réseau global'!T66/1000</f>
        <v>0</v>
      </c>
      <c r="P10" s="350">
        <f>'[2]5.a CEP_Réseau global'!U66/1000</f>
        <v>0</v>
      </c>
      <c r="Q10" s="350">
        <f>'[2]5.a CEP_Réseau global'!V66/1000</f>
        <v>0</v>
      </c>
      <c r="R10" s="350">
        <f>'[2]5.a CEP_Réseau global'!W66/1000</f>
        <v>0</v>
      </c>
      <c r="S10" s="350">
        <f>'[2]5.a CEP_Réseau global'!X66/1000</f>
        <v>0</v>
      </c>
      <c r="T10" s="350">
        <f>'[2]5.a CEP_Réseau global'!Y66/1000</f>
        <v>0</v>
      </c>
      <c r="U10" s="350">
        <f>'[2]5.a CEP_Réseau global'!Z66/1000</f>
        <v>0</v>
      </c>
      <c r="V10" s="190"/>
      <c r="W10" s="190"/>
      <c r="X10" s="190"/>
      <c r="Y10" s="190"/>
      <c r="Z10" s="190"/>
      <c r="AA10" s="190"/>
    </row>
    <row r="11" spans="1:28">
      <c r="A11" s="351"/>
      <c r="B11" s="190"/>
      <c r="C11" s="190"/>
      <c r="D11" s="190"/>
      <c r="E11" s="190"/>
      <c r="F11" s="190"/>
      <c r="G11" s="190"/>
      <c r="H11" s="190"/>
      <c r="I11" s="190"/>
      <c r="J11" s="190"/>
      <c r="K11" s="190"/>
      <c r="L11" s="190"/>
      <c r="M11" s="190"/>
      <c r="N11" s="190"/>
      <c r="O11" s="190"/>
      <c r="P11" s="190"/>
      <c r="Q11" s="190"/>
      <c r="R11" s="190"/>
      <c r="S11" s="190"/>
      <c r="T11" s="190"/>
      <c r="U11" s="190"/>
      <c r="V11" s="339"/>
      <c r="W11" s="339"/>
      <c r="X11" s="339"/>
      <c r="Y11" s="339"/>
      <c r="Z11" s="339"/>
      <c r="AA11" s="339"/>
    </row>
    <row r="12" spans="1:28" ht="15.75" thickBot="1">
      <c r="A12" s="352" t="s">
        <v>359</v>
      </c>
      <c r="B12" s="339"/>
      <c r="C12" s="339"/>
      <c r="D12" s="339"/>
      <c r="E12" s="339"/>
      <c r="F12" s="339"/>
      <c r="G12" s="339"/>
      <c r="H12" s="339"/>
      <c r="I12" s="339"/>
      <c r="J12" s="339"/>
      <c r="K12" s="339"/>
      <c r="L12" s="339"/>
      <c r="M12" s="339"/>
      <c r="N12" s="339"/>
      <c r="O12" s="339"/>
      <c r="P12" s="339"/>
      <c r="Q12" s="339"/>
      <c r="R12" s="339"/>
      <c r="S12" s="339"/>
      <c r="T12" s="339"/>
      <c r="U12" s="353" t="s">
        <v>360</v>
      </c>
      <c r="V12" s="339"/>
      <c r="W12" s="339"/>
      <c r="X12" s="339"/>
      <c r="Y12" s="339"/>
      <c r="Z12" s="339"/>
      <c r="AA12" s="339"/>
    </row>
    <row r="13" spans="1:28" ht="15.75" thickBot="1">
      <c r="A13" s="341"/>
      <c r="B13" s="339"/>
      <c r="C13" s="339"/>
      <c r="D13" s="339"/>
      <c r="E13" s="339"/>
      <c r="F13" s="339"/>
      <c r="G13" s="339"/>
      <c r="H13" s="339"/>
      <c r="I13" s="339"/>
      <c r="J13" s="339"/>
      <c r="K13" s="339"/>
      <c r="L13" s="354"/>
      <c r="M13" s="354"/>
      <c r="N13" s="355"/>
      <c r="O13" s="355"/>
      <c r="P13" s="355"/>
      <c r="Q13" s="355"/>
      <c r="R13" s="355"/>
      <c r="S13" s="355"/>
      <c r="T13" s="356" t="s">
        <v>361</v>
      </c>
      <c r="U13" s="357"/>
      <c r="V13" s="358"/>
      <c r="W13" s="339"/>
      <c r="X13" s="339"/>
      <c r="Y13" s="339"/>
      <c r="Z13" s="339"/>
      <c r="AA13" s="339"/>
    </row>
    <row r="14" spans="1:28">
      <c r="A14" s="341"/>
      <c r="B14" s="339"/>
      <c r="C14" s="339"/>
      <c r="D14" s="339"/>
      <c r="E14" s="339"/>
      <c r="F14" s="339"/>
      <c r="G14" s="339"/>
      <c r="H14" s="339"/>
      <c r="I14" s="339"/>
      <c r="J14" s="339"/>
      <c r="K14" s="339"/>
      <c r="L14" s="339"/>
      <c r="M14" s="339"/>
      <c r="N14" s="339"/>
      <c r="O14" s="339"/>
      <c r="P14" s="339"/>
      <c r="Q14" s="339"/>
      <c r="R14" s="339"/>
      <c r="S14" s="339"/>
      <c r="T14" s="339"/>
      <c r="U14" s="339"/>
      <c r="V14" s="358" t="s">
        <v>362</v>
      </c>
      <c r="W14" s="339"/>
      <c r="X14" s="339"/>
      <c r="Y14" s="339"/>
      <c r="Z14" s="339"/>
      <c r="AA14" s="339"/>
    </row>
    <row r="15" spans="1:28">
      <c r="A15" s="359" t="s">
        <v>363</v>
      </c>
      <c r="B15" s="347"/>
      <c r="C15" s="360"/>
      <c r="D15" s="360"/>
      <c r="E15" s="360"/>
      <c r="F15" s="360"/>
      <c r="G15" s="360"/>
      <c r="H15" s="360"/>
      <c r="I15" s="360"/>
      <c r="J15" s="360"/>
      <c r="K15" s="360"/>
      <c r="L15" s="360"/>
      <c r="M15" s="360"/>
      <c r="N15" s="360"/>
      <c r="O15" s="360"/>
      <c r="P15" s="360"/>
      <c r="Q15" s="360"/>
      <c r="R15" s="360"/>
      <c r="S15" s="360"/>
      <c r="T15" s="360"/>
      <c r="U15" s="360"/>
      <c r="V15" s="361">
        <f>SUM(B15:U15)</f>
        <v>0</v>
      </c>
      <c r="W15" s="339"/>
      <c r="X15" s="339"/>
      <c r="Y15" s="339"/>
      <c r="Z15" s="339"/>
      <c r="AA15" s="339"/>
    </row>
    <row r="16" spans="1:28">
      <c r="A16" s="345"/>
      <c r="B16" s="339"/>
      <c r="C16" s="339"/>
      <c r="D16" s="339"/>
      <c r="E16" s="339"/>
      <c r="F16" s="339"/>
      <c r="G16" s="339"/>
      <c r="H16" s="339"/>
      <c r="I16" s="339"/>
      <c r="J16" s="339"/>
      <c r="K16" s="339"/>
      <c r="L16" s="339"/>
      <c r="M16" s="339"/>
      <c r="N16" s="339"/>
      <c r="O16" s="339"/>
      <c r="P16" s="339"/>
      <c r="Q16" s="339"/>
      <c r="R16" s="339"/>
      <c r="S16" s="339"/>
      <c r="T16" s="339"/>
      <c r="U16" s="339"/>
      <c r="V16" s="361"/>
      <c r="W16" s="339"/>
      <c r="X16" s="339"/>
      <c r="Y16" s="339"/>
      <c r="Z16" s="339"/>
      <c r="AA16" s="339"/>
    </row>
    <row r="17" spans="1:28">
      <c r="A17" s="359" t="s">
        <v>364</v>
      </c>
      <c r="B17" s="347"/>
      <c r="C17" s="360"/>
      <c r="D17" s="360"/>
      <c r="E17" s="360"/>
      <c r="F17" s="360"/>
      <c r="G17" s="360"/>
      <c r="H17" s="360"/>
      <c r="I17" s="360"/>
      <c r="J17" s="360"/>
      <c r="K17" s="360"/>
      <c r="L17" s="360"/>
      <c r="M17" s="360"/>
      <c r="N17" s="360"/>
      <c r="O17" s="360"/>
      <c r="P17" s="360"/>
      <c r="Q17" s="360"/>
      <c r="R17" s="360"/>
      <c r="S17" s="360"/>
      <c r="T17" s="360"/>
      <c r="U17" s="360"/>
      <c r="V17" s="361">
        <f>SUM(B17:U17)</f>
        <v>0</v>
      </c>
      <c r="W17" s="339"/>
      <c r="X17" s="339"/>
      <c r="Y17" s="339"/>
      <c r="Z17" s="339"/>
      <c r="AA17" s="339"/>
    </row>
    <row r="18" spans="1:28">
      <c r="A18" s="345"/>
      <c r="B18" s="339"/>
      <c r="C18" s="339"/>
      <c r="D18" s="339"/>
      <c r="E18" s="339"/>
      <c r="F18" s="339"/>
      <c r="G18" s="339"/>
      <c r="H18" s="339"/>
      <c r="I18" s="339"/>
      <c r="J18" s="339"/>
      <c r="K18" s="339"/>
      <c r="L18" s="339"/>
      <c r="M18" s="339"/>
      <c r="N18" s="339"/>
      <c r="O18" s="339"/>
      <c r="P18" s="339"/>
      <c r="Q18" s="339"/>
      <c r="R18" s="339"/>
      <c r="S18" s="339"/>
      <c r="T18" s="339"/>
      <c r="U18" s="339"/>
      <c r="V18" s="361"/>
      <c r="W18" s="339"/>
      <c r="X18" s="339"/>
      <c r="Y18" s="339"/>
      <c r="Z18" s="339"/>
      <c r="AA18" s="339"/>
    </row>
    <row r="19" spans="1:28" ht="29.45" customHeight="1">
      <c r="A19" s="362" t="s">
        <v>365</v>
      </c>
      <c r="B19" s="347"/>
      <c r="C19" s="347"/>
      <c r="D19" s="347"/>
      <c r="E19" s="347"/>
      <c r="F19" s="347"/>
      <c r="G19" s="347"/>
      <c r="H19" s="347"/>
      <c r="I19" s="347"/>
      <c r="J19" s="347"/>
      <c r="K19" s="347"/>
      <c r="L19" s="347"/>
      <c r="M19" s="347"/>
      <c r="N19" s="347"/>
      <c r="O19" s="347"/>
      <c r="P19" s="347"/>
      <c r="Q19" s="347"/>
      <c r="R19" s="347"/>
      <c r="S19" s="347"/>
      <c r="T19" s="347"/>
      <c r="U19" s="347"/>
      <c r="V19" s="361">
        <f>SUM(B19:U19)</f>
        <v>0</v>
      </c>
      <c r="W19" s="339"/>
      <c r="X19" s="339"/>
      <c r="Y19" s="339"/>
      <c r="Z19" s="339"/>
      <c r="AA19" s="339"/>
    </row>
    <row r="20" spans="1:28">
      <c r="A20" s="345"/>
      <c r="B20" s="339"/>
      <c r="C20" s="339"/>
      <c r="D20" s="339"/>
      <c r="E20" s="339"/>
      <c r="F20" s="339"/>
      <c r="G20" s="339"/>
      <c r="H20" s="339"/>
      <c r="I20" s="339"/>
      <c r="J20" s="339"/>
      <c r="K20" s="339"/>
      <c r="L20" s="339"/>
      <c r="M20" s="339"/>
      <c r="N20" s="339"/>
      <c r="O20" s="339"/>
      <c r="P20" s="339"/>
      <c r="Q20" s="339"/>
      <c r="R20" s="339"/>
      <c r="S20" s="339"/>
      <c r="T20" s="339"/>
      <c r="U20" s="339"/>
      <c r="V20" s="361"/>
      <c r="W20" s="339"/>
      <c r="X20" s="339"/>
      <c r="Y20" s="339"/>
      <c r="Z20" s="339"/>
      <c r="AA20" s="339"/>
    </row>
    <row r="21" spans="1:28">
      <c r="A21" s="363" t="s">
        <v>366</v>
      </c>
      <c r="B21" s="364">
        <f>B10+B17+B19</f>
        <v>0</v>
      </c>
      <c r="C21" s="364">
        <f t="shared" ref="C21:U21" si="0">C10+C17+C19</f>
        <v>0</v>
      </c>
      <c r="D21" s="364">
        <f t="shared" si="0"/>
        <v>0</v>
      </c>
      <c r="E21" s="364">
        <f t="shared" si="0"/>
        <v>0</v>
      </c>
      <c r="F21" s="364">
        <f t="shared" si="0"/>
        <v>0</v>
      </c>
      <c r="G21" s="364">
        <f t="shared" si="0"/>
        <v>0</v>
      </c>
      <c r="H21" s="364">
        <f t="shared" si="0"/>
        <v>0</v>
      </c>
      <c r="I21" s="364">
        <f t="shared" si="0"/>
        <v>0</v>
      </c>
      <c r="J21" s="364">
        <f t="shared" si="0"/>
        <v>0</v>
      </c>
      <c r="K21" s="364">
        <f t="shared" si="0"/>
        <v>0</v>
      </c>
      <c r="L21" s="364">
        <f t="shared" si="0"/>
        <v>0</v>
      </c>
      <c r="M21" s="364">
        <f t="shared" si="0"/>
        <v>0</v>
      </c>
      <c r="N21" s="364">
        <f t="shared" si="0"/>
        <v>0</v>
      </c>
      <c r="O21" s="364">
        <f t="shared" si="0"/>
        <v>0</v>
      </c>
      <c r="P21" s="364">
        <f t="shared" si="0"/>
        <v>0</v>
      </c>
      <c r="Q21" s="364">
        <f t="shared" si="0"/>
        <v>0</v>
      </c>
      <c r="R21" s="364">
        <f t="shared" si="0"/>
        <v>0</v>
      </c>
      <c r="S21" s="364">
        <f t="shared" si="0"/>
        <v>0</v>
      </c>
      <c r="T21" s="364">
        <f t="shared" si="0"/>
        <v>0</v>
      </c>
      <c r="U21" s="364">
        <f t="shared" si="0"/>
        <v>0</v>
      </c>
      <c r="V21" s="361">
        <f>SUM(B21:U21)</f>
        <v>0</v>
      </c>
      <c r="W21" s="339"/>
      <c r="X21" s="339"/>
      <c r="Y21" s="339"/>
      <c r="Z21" s="339"/>
      <c r="AA21" s="339"/>
    </row>
    <row r="22" spans="1:28">
      <c r="A22" s="345"/>
      <c r="B22" s="339"/>
      <c r="C22" s="339"/>
      <c r="D22" s="339"/>
      <c r="E22" s="339"/>
      <c r="F22" s="339"/>
      <c r="G22" s="339"/>
      <c r="H22" s="339"/>
      <c r="I22" s="339"/>
      <c r="J22" s="339"/>
      <c r="K22" s="339"/>
      <c r="L22" s="339"/>
      <c r="M22" s="339"/>
      <c r="N22" s="339"/>
      <c r="O22" s="339"/>
      <c r="P22" s="339"/>
      <c r="Q22" s="339"/>
      <c r="R22" s="339"/>
      <c r="S22" s="339"/>
      <c r="T22" s="339"/>
      <c r="U22" s="339"/>
      <c r="V22" s="361"/>
      <c r="W22" s="339"/>
      <c r="X22" s="339"/>
      <c r="Y22" s="339"/>
      <c r="Z22" s="339"/>
      <c r="AA22" s="339"/>
    </row>
    <row r="23" spans="1:28">
      <c r="A23" s="363" t="s">
        <v>367</v>
      </c>
      <c r="B23" s="365">
        <f>-IF(B21&gt;0,B21*0.25,0)</f>
        <v>0</v>
      </c>
      <c r="C23" s="365">
        <f t="shared" ref="B23:U23" si="1">-IF(C21&gt;0,C21*0.25,0)</f>
        <v>0</v>
      </c>
      <c r="D23" s="365">
        <f t="shared" si="1"/>
        <v>0</v>
      </c>
      <c r="E23" s="365">
        <f t="shared" si="1"/>
        <v>0</v>
      </c>
      <c r="F23" s="365">
        <f t="shared" si="1"/>
        <v>0</v>
      </c>
      <c r="G23" s="365">
        <f t="shared" si="1"/>
        <v>0</v>
      </c>
      <c r="H23" s="365">
        <f t="shared" si="1"/>
        <v>0</v>
      </c>
      <c r="I23" s="365">
        <f t="shared" si="1"/>
        <v>0</v>
      </c>
      <c r="J23" s="365">
        <f t="shared" si="1"/>
        <v>0</v>
      </c>
      <c r="K23" s="365">
        <f t="shared" si="1"/>
        <v>0</v>
      </c>
      <c r="L23" s="365">
        <f t="shared" si="1"/>
        <v>0</v>
      </c>
      <c r="M23" s="365">
        <f t="shared" si="1"/>
        <v>0</v>
      </c>
      <c r="N23" s="365">
        <f t="shared" si="1"/>
        <v>0</v>
      </c>
      <c r="O23" s="365">
        <f t="shared" si="1"/>
        <v>0</v>
      </c>
      <c r="P23" s="365">
        <f t="shared" si="1"/>
        <v>0</v>
      </c>
      <c r="Q23" s="365">
        <f t="shared" si="1"/>
        <v>0</v>
      </c>
      <c r="R23" s="365">
        <f t="shared" si="1"/>
        <v>0</v>
      </c>
      <c r="S23" s="365">
        <f t="shared" si="1"/>
        <v>0</v>
      </c>
      <c r="T23" s="365">
        <f t="shared" si="1"/>
        <v>0</v>
      </c>
      <c r="U23" s="365">
        <f t="shared" si="1"/>
        <v>0</v>
      </c>
      <c r="V23" s="361">
        <f>SUM(B23:U23)</f>
        <v>0</v>
      </c>
      <c r="W23" s="339"/>
      <c r="X23" s="339"/>
      <c r="Y23" s="339"/>
      <c r="Z23" s="339"/>
      <c r="AA23" s="339"/>
    </row>
    <row r="24" spans="1:28">
      <c r="A24" s="345"/>
      <c r="B24" s="339"/>
      <c r="C24" s="339"/>
      <c r="D24" s="339"/>
      <c r="E24" s="339"/>
      <c r="F24" s="339"/>
      <c r="G24" s="339"/>
      <c r="H24" s="339"/>
      <c r="I24" s="339"/>
      <c r="J24" s="339"/>
      <c r="K24" s="339"/>
      <c r="L24" s="339"/>
      <c r="M24" s="339"/>
      <c r="N24" s="339"/>
      <c r="O24" s="339"/>
      <c r="P24" s="339"/>
      <c r="Q24" s="339"/>
      <c r="R24" s="339"/>
      <c r="S24" s="339"/>
      <c r="T24" s="339"/>
      <c r="U24" s="339"/>
      <c r="V24" s="361"/>
      <c r="W24" s="339"/>
      <c r="X24" s="339"/>
      <c r="Y24" s="339"/>
      <c r="Z24" s="339"/>
      <c r="AA24" s="339"/>
    </row>
    <row r="25" spans="1:28" ht="29.25">
      <c r="A25" s="359" t="s">
        <v>368</v>
      </c>
      <c r="B25" s="347"/>
      <c r="C25" s="360"/>
      <c r="D25" s="347"/>
      <c r="E25" s="360"/>
      <c r="F25" s="360"/>
      <c r="G25" s="360"/>
      <c r="H25" s="360"/>
      <c r="I25" s="360"/>
      <c r="J25" s="360"/>
      <c r="K25" s="360"/>
      <c r="L25" s="360"/>
      <c r="M25" s="360"/>
      <c r="N25" s="360"/>
      <c r="O25" s="360"/>
      <c r="P25" s="360"/>
      <c r="Q25" s="360"/>
      <c r="R25" s="360"/>
      <c r="S25" s="360"/>
      <c r="T25" s="360"/>
      <c r="U25" s="360"/>
      <c r="V25" s="361">
        <f>SUM(B25:U25)</f>
        <v>0</v>
      </c>
      <c r="W25" s="339"/>
      <c r="X25" s="339"/>
      <c r="Y25" s="339"/>
      <c r="Z25" s="339"/>
      <c r="AA25" s="339"/>
    </row>
    <row r="26" spans="1:28">
      <c r="A26" s="345"/>
      <c r="B26" s="339"/>
      <c r="C26" s="339"/>
      <c r="D26" s="339"/>
      <c r="E26" s="339"/>
      <c r="F26" s="339"/>
      <c r="G26" s="339"/>
      <c r="H26" s="339"/>
      <c r="I26" s="339"/>
      <c r="J26" s="339"/>
      <c r="K26" s="339"/>
      <c r="L26" s="339"/>
      <c r="M26" s="339"/>
      <c r="N26" s="339"/>
      <c r="O26" s="339"/>
      <c r="P26" s="339"/>
      <c r="Q26" s="339"/>
      <c r="R26" s="339"/>
      <c r="S26" s="339"/>
      <c r="T26" s="339"/>
      <c r="U26" s="339"/>
      <c r="V26" s="361"/>
      <c r="W26" s="339"/>
      <c r="X26" s="339"/>
      <c r="Y26" s="339"/>
      <c r="Z26" s="339"/>
      <c r="AA26" s="339"/>
    </row>
    <row r="27" spans="1:28">
      <c r="A27" s="363" t="s">
        <v>369</v>
      </c>
      <c r="B27" s="364">
        <f>B10+B15+B23</f>
        <v>0</v>
      </c>
      <c r="C27" s="364">
        <f t="shared" ref="C27:T27" si="2">C10+C15+C23</f>
        <v>0</v>
      </c>
      <c r="D27" s="364">
        <f t="shared" si="2"/>
        <v>0</v>
      </c>
      <c r="E27" s="364">
        <f t="shared" si="2"/>
        <v>0</v>
      </c>
      <c r="F27" s="364">
        <f t="shared" si="2"/>
        <v>0</v>
      </c>
      <c r="G27" s="364">
        <f t="shared" si="2"/>
        <v>0</v>
      </c>
      <c r="H27" s="364">
        <f t="shared" si="2"/>
        <v>0</v>
      </c>
      <c r="I27" s="364">
        <f t="shared" si="2"/>
        <v>0</v>
      </c>
      <c r="J27" s="364">
        <f t="shared" si="2"/>
        <v>0</v>
      </c>
      <c r="K27" s="364">
        <f t="shared" si="2"/>
        <v>0</v>
      </c>
      <c r="L27" s="364">
        <f t="shared" si="2"/>
        <v>0</v>
      </c>
      <c r="M27" s="364">
        <f t="shared" si="2"/>
        <v>0</v>
      </c>
      <c r="N27" s="364">
        <f t="shared" si="2"/>
        <v>0</v>
      </c>
      <c r="O27" s="364">
        <f t="shared" si="2"/>
        <v>0</v>
      </c>
      <c r="P27" s="364">
        <f t="shared" si="2"/>
        <v>0</v>
      </c>
      <c r="Q27" s="364">
        <f t="shared" si="2"/>
        <v>0</v>
      </c>
      <c r="R27" s="364">
        <f t="shared" si="2"/>
        <v>0</v>
      </c>
      <c r="S27" s="364">
        <f t="shared" si="2"/>
        <v>0</v>
      </c>
      <c r="T27" s="364">
        <f t="shared" si="2"/>
        <v>0</v>
      </c>
      <c r="U27" s="364">
        <f>U10+U15+U23+U13</f>
        <v>0</v>
      </c>
      <c r="V27" s="361">
        <f>SUM(B27:U27)</f>
        <v>0</v>
      </c>
      <c r="W27" s="339"/>
      <c r="X27" s="339"/>
      <c r="Y27" s="339"/>
      <c r="Z27" s="339"/>
      <c r="AA27" s="339"/>
    </row>
    <row r="28" spans="1:28">
      <c r="A28" s="363" t="s">
        <v>370</v>
      </c>
      <c r="B28" s="364">
        <f>B27+B25</f>
        <v>0</v>
      </c>
      <c r="C28" s="364">
        <f t="shared" ref="C28:U28" si="3">C27+C25</f>
        <v>0</v>
      </c>
      <c r="D28" s="364">
        <f t="shared" si="3"/>
        <v>0</v>
      </c>
      <c r="E28" s="364">
        <f t="shared" si="3"/>
        <v>0</v>
      </c>
      <c r="F28" s="364">
        <f t="shared" si="3"/>
        <v>0</v>
      </c>
      <c r="G28" s="364">
        <f t="shared" si="3"/>
        <v>0</v>
      </c>
      <c r="H28" s="364">
        <f t="shared" si="3"/>
        <v>0</v>
      </c>
      <c r="I28" s="364">
        <f t="shared" si="3"/>
        <v>0</v>
      </c>
      <c r="J28" s="364">
        <f t="shared" si="3"/>
        <v>0</v>
      </c>
      <c r="K28" s="364">
        <f t="shared" si="3"/>
        <v>0</v>
      </c>
      <c r="L28" s="364">
        <f t="shared" si="3"/>
        <v>0</v>
      </c>
      <c r="M28" s="364">
        <f t="shared" si="3"/>
        <v>0</v>
      </c>
      <c r="N28" s="364">
        <f t="shared" si="3"/>
        <v>0</v>
      </c>
      <c r="O28" s="364">
        <f t="shared" si="3"/>
        <v>0</v>
      </c>
      <c r="P28" s="364">
        <f t="shared" si="3"/>
        <v>0</v>
      </c>
      <c r="Q28" s="364">
        <f t="shared" si="3"/>
        <v>0</v>
      </c>
      <c r="R28" s="364">
        <f t="shared" si="3"/>
        <v>0</v>
      </c>
      <c r="S28" s="364">
        <f t="shared" si="3"/>
        <v>0</v>
      </c>
      <c r="T28" s="364">
        <f t="shared" si="3"/>
        <v>0</v>
      </c>
      <c r="U28" s="364">
        <f t="shared" si="3"/>
        <v>0</v>
      </c>
      <c r="V28" s="361">
        <f>SUM(B28:U28)</f>
        <v>0</v>
      </c>
      <c r="W28" s="339"/>
      <c r="X28" s="339"/>
      <c r="Y28" s="339"/>
      <c r="Z28" s="339"/>
      <c r="AA28" s="339"/>
    </row>
    <row r="29" spans="1:28">
      <c r="A29" s="345"/>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row>
    <row r="30" spans="1:28" ht="33.6" customHeight="1">
      <c r="A30" s="366" t="s">
        <v>371</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row>
    <row r="31" spans="1:28">
      <c r="A31" s="473">
        <f>-NPV(0.0589,B27:U27)</f>
        <v>0</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row>
    <row r="32" spans="1:28">
      <c r="A32" s="366" t="s">
        <v>372</v>
      </c>
      <c r="B32" s="339"/>
      <c r="C32" s="339"/>
      <c r="D32" s="339"/>
      <c r="E32" s="339"/>
      <c r="F32" s="339"/>
      <c r="G32" s="339"/>
      <c r="H32" s="339"/>
      <c r="I32" s="339"/>
      <c r="J32" s="339"/>
      <c r="K32" s="339"/>
      <c r="L32" s="339"/>
      <c r="M32" s="339"/>
      <c r="N32" s="339"/>
      <c r="O32" s="339"/>
      <c r="P32" s="339"/>
      <c r="Q32" s="339"/>
      <c r="R32" s="339"/>
      <c r="S32" s="339"/>
      <c r="T32" s="339"/>
      <c r="U32" s="339"/>
      <c r="V32" s="339"/>
      <c r="W32" s="339"/>
      <c r="X32" s="339"/>
      <c r="Y32" s="339"/>
      <c r="Z32" s="339"/>
      <c r="AA32" s="339"/>
      <c r="AB32" s="339"/>
    </row>
    <row r="33" spans="1:28">
      <c r="A33" s="367" t="e">
        <f>IRR(B28:U28)</f>
        <v>#NUM!</v>
      </c>
      <c r="B33" s="339"/>
      <c r="C33" s="339"/>
      <c r="D33" s="339"/>
      <c r="E33" s="339"/>
      <c r="F33" s="339"/>
      <c r="G33" s="339"/>
      <c r="H33" s="339"/>
      <c r="I33" s="339"/>
      <c r="J33" s="339"/>
      <c r="K33" s="339"/>
      <c r="L33" s="339"/>
      <c r="M33" s="339"/>
      <c r="N33" s="339"/>
      <c r="O33" s="339"/>
      <c r="P33" s="339"/>
      <c r="Q33" s="339"/>
      <c r="R33" s="339"/>
      <c r="S33" s="339"/>
      <c r="T33" s="339"/>
      <c r="U33" s="339"/>
      <c r="V33" s="339"/>
      <c r="W33" s="339"/>
      <c r="X33" s="339"/>
      <c r="Y33" s="339"/>
      <c r="Z33" s="339"/>
      <c r="AA33" s="339"/>
      <c r="AB33" s="339"/>
    </row>
    <row r="34" spans="1:28">
      <c r="A34" s="345"/>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row>
    <row r="35" spans="1:28">
      <c r="A35" s="345"/>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row>
    <row r="36" spans="1:28">
      <c r="A36" s="345"/>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row>
    <row r="37" spans="1:28">
      <c r="A37" s="345"/>
      <c r="B37" s="339"/>
      <c r="C37" s="339"/>
      <c r="D37" s="339"/>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row>
    <row r="38" spans="1:28">
      <c r="A38" s="345"/>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row>
    <row r="39" spans="1:28">
      <c r="A39" s="345"/>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row>
    <row r="40" spans="1:28">
      <c r="A40" s="345"/>
      <c r="B40" s="339"/>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row>
    <row r="41" spans="1:28">
      <c r="A41" s="345"/>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row>
    <row r="42" spans="1:28">
      <c r="A42" s="345"/>
      <c r="B42" s="339"/>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row>
    <row r="43" spans="1:28">
      <c r="A43" s="345"/>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row>
    <row r="44" spans="1:28">
      <c r="A44" s="345"/>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row>
    <row r="45" spans="1:28">
      <c r="A45" s="345"/>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row>
    <row r="46" spans="1:28">
      <c r="A46" s="345"/>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row>
    <row r="47" spans="1:28">
      <c r="A47" s="345"/>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row>
    <row r="48" spans="1:28">
      <c r="A48" s="345"/>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row>
    <row r="49" spans="1:28">
      <c r="A49" s="345"/>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row>
    <row r="50" spans="1:28">
      <c r="A50" s="345"/>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row>
    <row r="51" spans="1:28">
      <c r="A51" s="345"/>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row>
    <row r="52" spans="1:28">
      <c r="A52" s="345"/>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row>
    <row r="53" spans="1:28">
      <c r="A53" s="345"/>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row>
    <row r="54" spans="1:28">
      <c r="A54" s="34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row>
    <row r="55" spans="1:28">
      <c r="A55" s="345"/>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row>
    <row r="56" spans="1:28">
      <c r="A56" s="345"/>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row>
    <row r="57" spans="1:28">
      <c r="A57" s="345"/>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row>
    <row r="58" spans="1:28">
      <c r="A58" s="345"/>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row>
    <row r="59" spans="1:28">
      <c r="A59" s="345"/>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row>
    <row r="60" spans="1:28">
      <c r="A60" s="345"/>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row>
    <row r="61" spans="1:28">
      <c r="A61" s="345"/>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row>
    <row r="62" spans="1:28">
      <c r="A62" s="345"/>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row>
    <row r="63" spans="1:28">
      <c r="A63" s="345"/>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row>
    <row r="64" spans="1:28">
      <c r="A64" s="345"/>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row>
    <row r="65" spans="1:28">
      <c r="A65" s="345"/>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row>
    <row r="66" spans="1:28">
      <c r="A66" s="345"/>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row>
    <row r="67" spans="1:28">
      <c r="A67" s="345"/>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row>
    <row r="68" spans="1:28">
      <c r="A68" s="345"/>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row>
    <row r="69" spans="1:28">
      <c r="A69" s="345"/>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row>
    <row r="70" spans="1:28">
      <c r="A70" s="345"/>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row>
    <row r="71" spans="1:28">
      <c r="A71" s="345"/>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row>
    <row r="72" spans="1:28">
      <c r="A72" s="345"/>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row>
    <row r="73" spans="1:28">
      <c r="A73" s="345"/>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row>
    <row r="74" spans="1:28">
      <c r="A74" s="345"/>
      <c r="B74" s="339"/>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row>
    <row r="75" spans="1:28">
      <c r="A75" s="345"/>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row>
    <row r="76" spans="1:28">
      <c r="A76" s="345"/>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row>
    <row r="77" spans="1:28">
      <c r="A77" s="345"/>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row>
    <row r="78" spans="1:28">
      <c r="A78" s="345"/>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row>
    <row r="79" spans="1:28">
      <c r="A79" s="345"/>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row>
    <row r="80" spans="1:28">
      <c r="A80" s="345"/>
      <c r="B80" s="339"/>
      <c r="C80" s="339"/>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row>
    <row r="81" spans="1:28">
      <c r="A81" s="345"/>
      <c r="B81" s="339"/>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row>
    <row r="82" spans="1:28">
      <c r="A82" s="345"/>
      <c r="B82" s="339"/>
      <c r="C82" s="339"/>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row>
    <row r="83" spans="1:28">
      <c r="A83" s="345"/>
      <c r="B83" s="339"/>
      <c r="C83" s="339"/>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row>
    <row r="84" spans="1:28">
      <c r="A84" s="345"/>
      <c r="B84" s="339"/>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row>
    <row r="85" spans="1:28">
      <c r="A85" s="345"/>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row>
    <row r="86" spans="1:28">
      <c r="A86" s="345"/>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row>
    <row r="87" spans="1:28">
      <c r="A87" s="345"/>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row>
    <row r="88" spans="1:28">
      <c r="A88" s="345"/>
      <c r="B88" s="339"/>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row>
    <row r="89" spans="1:28">
      <c r="A89" s="345"/>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row>
    <row r="90" spans="1:28">
      <c r="A90" s="345"/>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row>
    <row r="91" spans="1:28">
      <c r="A91" s="345"/>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row>
    <row r="92" spans="1:28">
      <c r="A92" s="345"/>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row>
    <row r="93" spans="1:28">
      <c r="A93" s="345"/>
      <c r="B93" s="339"/>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row>
    <row r="94" spans="1:28">
      <c r="A94" s="345"/>
      <c r="B94" s="339"/>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row>
    <row r="95" spans="1:28">
      <c r="A95" s="345"/>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row>
    <row r="96" spans="1:28">
      <c r="A96" s="345"/>
      <c r="B96" s="339"/>
      <c r="C96" s="339"/>
      <c r="D96" s="339"/>
      <c r="E96" s="339"/>
      <c r="F96" s="339"/>
      <c r="G96" s="339"/>
      <c r="H96" s="339"/>
      <c r="I96" s="339"/>
      <c r="J96" s="339"/>
      <c r="K96" s="339"/>
      <c r="L96" s="339"/>
      <c r="M96" s="339"/>
      <c r="N96" s="339"/>
      <c r="O96" s="339"/>
      <c r="P96" s="339"/>
      <c r="Q96" s="339"/>
      <c r="R96" s="339"/>
      <c r="S96" s="339"/>
      <c r="T96" s="339"/>
      <c r="U96" s="339"/>
      <c r="V96" s="339"/>
    </row>
  </sheetData>
  <mergeCells count="1">
    <mergeCell ref="A1:AA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35D2E-D71F-49DD-8733-4EFC6BF7329C}">
  <dimension ref="A1:AB107"/>
  <sheetViews>
    <sheetView topLeftCell="A12" workbookViewId="0">
      <selection activeCell="B43" sqref="B43"/>
    </sheetView>
  </sheetViews>
  <sheetFormatPr defaultColWidth="9.140625" defaultRowHeight="15"/>
  <cols>
    <col min="1" max="1" width="75.7109375" style="144" customWidth="1"/>
    <col min="2" max="2" width="43.7109375" customWidth="1"/>
    <col min="3" max="3" width="7.140625" customWidth="1"/>
    <col min="4" max="4" width="6.5703125" customWidth="1"/>
    <col min="5" max="20" width="5.5703125" customWidth="1"/>
    <col min="21" max="21" width="8.28515625" customWidth="1"/>
    <col min="22" max="22" width="8.5703125" customWidth="1"/>
    <col min="23" max="23" width="13.140625" customWidth="1"/>
    <col min="24" max="27" width="5.5703125" customWidth="1"/>
  </cols>
  <sheetData>
    <row r="1" spans="1:28" ht="98.45" customHeight="1" thickBot="1">
      <c r="A1" s="564" t="s">
        <v>373</v>
      </c>
      <c r="B1" s="565"/>
      <c r="C1" s="565"/>
      <c r="D1" s="565"/>
      <c r="E1" s="565"/>
      <c r="F1" s="565"/>
      <c r="G1" s="565"/>
      <c r="H1" s="565"/>
      <c r="I1" s="565"/>
      <c r="J1" s="565"/>
      <c r="K1" s="565"/>
      <c r="L1" s="565"/>
      <c r="M1" s="565"/>
      <c r="N1" s="565"/>
      <c r="O1" s="565"/>
      <c r="P1" s="565"/>
      <c r="Q1" s="565"/>
      <c r="R1" s="565"/>
      <c r="S1" s="565"/>
      <c r="T1" s="565"/>
      <c r="U1" s="565"/>
      <c r="V1" s="565"/>
      <c r="W1" s="339"/>
      <c r="X1" s="339"/>
      <c r="Y1" s="339"/>
      <c r="Z1" s="339"/>
      <c r="AA1" s="339"/>
      <c r="AB1" s="339"/>
    </row>
    <row r="2" spans="1:28">
      <c r="A2" s="341"/>
      <c r="B2" s="339"/>
      <c r="C2" s="339"/>
      <c r="D2" s="339"/>
      <c r="E2" s="339"/>
      <c r="F2" s="339"/>
      <c r="G2" s="339"/>
      <c r="H2" s="339"/>
      <c r="I2" s="339"/>
      <c r="J2" s="339"/>
      <c r="K2" s="339"/>
      <c r="L2" s="339"/>
      <c r="M2" s="339"/>
      <c r="N2" s="339"/>
      <c r="O2" s="339"/>
      <c r="P2" s="339"/>
      <c r="Q2" s="339"/>
      <c r="R2" s="339"/>
      <c r="S2" s="339"/>
      <c r="T2" s="339"/>
      <c r="U2" s="339"/>
      <c r="V2" s="339"/>
      <c r="W2" s="358"/>
      <c r="X2" s="339"/>
      <c r="Y2" s="339"/>
      <c r="Z2" s="339"/>
      <c r="AA2" s="339"/>
      <c r="AB2" s="339"/>
    </row>
    <row r="3" spans="1:28" ht="33" customHeight="1">
      <c r="B3" s="368" t="s">
        <v>355</v>
      </c>
      <c r="C3" s="369"/>
      <c r="D3" s="370"/>
      <c r="E3" s="339"/>
      <c r="F3" s="339"/>
      <c r="G3" s="339"/>
      <c r="H3" s="339"/>
      <c r="I3" s="339"/>
      <c r="J3" s="339"/>
      <c r="K3" s="339"/>
      <c r="L3" s="339"/>
      <c r="M3" s="339"/>
      <c r="N3" s="339"/>
      <c r="O3" s="339"/>
      <c r="P3" s="339"/>
      <c r="Q3" s="339"/>
      <c r="R3" s="339"/>
      <c r="S3" s="339"/>
      <c r="T3" s="339"/>
      <c r="U3" s="339"/>
      <c r="V3" s="339"/>
      <c r="W3" s="358"/>
      <c r="X3" s="339"/>
      <c r="Y3" s="339"/>
      <c r="Z3" s="339"/>
      <c r="AA3" s="339"/>
      <c r="AB3" s="339"/>
    </row>
    <row r="4" spans="1:28" ht="34.5" customHeight="1">
      <c r="B4" s="368" t="s">
        <v>356</v>
      </c>
      <c r="C4" s="371"/>
      <c r="D4" s="352"/>
      <c r="E4" s="339"/>
      <c r="F4" s="339"/>
      <c r="G4" s="339"/>
      <c r="H4" s="339"/>
      <c r="I4" s="339"/>
      <c r="J4" s="339"/>
      <c r="K4" s="339"/>
      <c r="L4" s="339"/>
      <c r="M4" s="339"/>
      <c r="N4" s="339"/>
      <c r="O4" s="339"/>
      <c r="P4" s="339"/>
      <c r="Q4" s="339"/>
      <c r="R4" s="339"/>
      <c r="S4" s="339"/>
      <c r="T4" s="339"/>
      <c r="U4" s="339"/>
      <c r="V4" s="339"/>
      <c r="W4" s="358"/>
      <c r="X4" s="339"/>
      <c r="Y4" s="339"/>
      <c r="Z4" s="339"/>
      <c r="AA4" s="339"/>
      <c r="AB4" s="339"/>
    </row>
    <row r="5" spans="1:28" ht="15.75" thickBot="1">
      <c r="A5" s="341"/>
      <c r="B5" s="339"/>
      <c r="C5" s="339"/>
      <c r="D5" s="339"/>
      <c r="E5" s="339"/>
      <c r="F5" s="339"/>
      <c r="G5" s="339"/>
      <c r="H5" s="339"/>
      <c r="I5" s="339"/>
      <c r="J5" s="339"/>
      <c r="K5" s="339"/>
      <c r="L5" s="339"/>
      <c r="M5" s="339"/>
      <c r="N5" s="339"/>
      <c r="O5" s="339"/>
      <c r="P5" s="339"/>
      <c r="Q5" s="339"/>
      <c r="R5" s="339"/>
      <c r="S5" s="339"/>
      <c r="T5" s="339"/>
      <c r="U5" s="339"/>
      <c r="V5" s="339"/>
      <c r="W5" s="358"/>
      <c r="X5" s="339"/>
      <c r="Y5" s="339"/>
      <c r="Z5" s="339"/>
      <c r="AA5" s="339"/>
      <c r="AB5" s="339"/>
    </row>
    <row r="6" spans="1:28" ht="20.45" customHeight="1" thickBot="1">
      <c r="A6" s="346" t="s">
        <v>374</v>
      </c>
      <c r="B6" s="339"/>
      <c r="C6" s="345"/>
      <c r="D6" s="339"/>
      <c r="E6" s="339"/>
      <c r="F6" s="339"/>
      <c r="G6" s="339"/>
      <c r="H6" s="339"/>
      <c r="I6" s="339"/>
      <c r="J6" s="339"/>
      <c r="K6" s="339"/>
      <c r="L6" s="339"/>
      <c r="M6" s="339"/>
      <c r="N6" s="339"/>
      <c r="O6" s="339"/>
      <c r="P6" s="339"/>
      <c r="Q6" s="339"/>
      <c r="R6" s="339"/>
      <c r="S6" s="339"/>
      <c r="T6" s="339"/>
      <c r="U6" s="339"/>
      <c r="V6" s="339"/>
      <c r="W6" s="339"/>
      <c r="X6" s="339"/>
      <c r="Y6" s="339"/>
      <c r="Z6" s="339"/>
      <c r="AA6" s="339"/>
    </row>
    <row r="7" spans="1:28" ht="18.600000000000001" customHeight="1">
      <c r="A7" s="347"/>
      <c r="B7" s="339"/>
      <c r="C7" s="345"/>
      <c r="D7" s="339"/>
      <c r="E7" s="339"/>
      <c r="F7" s="339"/>
      <c r="G7" s="339"/>
      <c r="H7" s="339"/>
      <c r="I7" s="339"/>
      <c r="J7" s="339"/>
      <c r="K7" s="339"/>
      <c r="L7" s="339"/>
      <c r="M7" s="339"/>
      <c r="N7" s="339"/>
      <c r="O7" s="339"/>
      <c r="P7" s="339"/>
      <c r="Q7" s="339"/>
      <c r="R7" s="339"/>
      <c r="S7" s="339"/>
      <c r="T7" s="339"/>
      <c r="U7" s="339"/>
      <c r="V7" s="339"/>
      <c r="W7" s="339"/>
      <c r="X7" s="339"/>
      <c r="Y7" s="339"/>
      <c r="Z7" s="339"/>
      <c r="AA7" s="339"/>
    </row>
    <row r="8" spans="1:28" ht="14.1" customHeight="1" thickBot="1">
      <c r="A8" s="339"/>
      <c r="B8" s="339"/>
      <c r="C8" s="345"/>
      <c r="D8" s="339"/>
      <c r="E8" s="339"/>
      <c r="F8" s="339"/>
      <c r="G8" s="339"/>
      <c r="H8" s="339"/>
      <c r="I8" s="339"/>
      <c r="J8" s="339"/>
      <c r="K8" s="339"/>
      <c r="L8" s="339"/>
      <c r="M8" s="339"/>
      <c r="N8" s="339"/>
      <c r="O8" s="339"/>
      <c r="P8" s="339"/>
      <c r="Q8" s="339"/>
      <c r="R8" s="339"/>
      <c r="S8" s="339"/>
      <c r="T8" s="339"/>
      <c r="U8" s="339"/>
      <c r="V8" s="339"/>
      <c r="W8" s="339"/>
      <c r="X8" s="339"/>
      <c r="Y8" s="339"/>
      <c r="Z8" s="339"/>
      <c r="AA8" s="339"/>
    </row>
    <row r="9" spans="1:28" s="148" customFormat="1" ht="129" customHeight="1" thickBot="1">
      <c r="A9" s="345"/>
      <c r="B9" s="372" t="s">
        <v>375</v>
      </c>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73"/>
    </row>
    <row r="10" spans="1:28" s="153" customFormat="1" ht="15.75" thickBot="1">
      <c r="A10" s="346" t="s">
        <v>292</v>
      </c>
      <c r="B10" s="374" t="s">
        <v>87</v>
      </c>
      <c r="C10" s="348">
        <v>2024</v>
      </c>
      <c r="D10" s="348">
        <v>2025</v>
      </c>
      <c r="E10" s="348">
        <v>2026</v>
      </c>
      <c r="F10" s="348">
        <v>2027</v>
      </c>
      <c r="G10" s="348">
        <v>2028</v>
      </c>
      <c r="H10" s="348">
        <v>2029</v>
      </c>
      <c r="I10" s="348">
        <v>2030</v>
      </c>
      <c r="J10" s="348">
        <v>2031</v>
      </c>
      <c r="K10" s="348">
        <v>2032</v>
      </c>
      <c r="L10" s="348">
        <v>2033</v>
      </c>
      <c r="M10" s="348">
        <v>2034</v>
      </c>
      <c r="N10" s="348">
        <v>2035</v>
      </c>
      <c r="O10" s="348">
        <v>2036</v>
      </c>
      <c r="P10" s="348">
        <v>2037</v>
      </c>
      <c r="Q10" s="348">
        <v>2038</v>
      </c>
      <c r="R10" s="348">
        <v>2039</v>
      </c>
      <c r="S10" s="348">
        <v>2040</v>
      </c>
      <c r="T10" s="348">
        <v>2041</v>
      </c>
      <c r="U10" s="348">
        <v>2042</v>
      </c>
      <c r="V10" s="348">
        <v>2043</v>
      </c>
      <c r="W10" s="339"/>
      <c r="X10" s="339"/>
      <c r="Y10" s="339"/>
      <c r="Z10" s="339"/>
      <c r="AA10" s="339"/>
      <c r="AB10" s="190"/>
    </row>
    <row r="11" spans="1:28" s="153" customFormat="1" ht="25.5" customHeight="1" thickBot="1">
      <c r="A11" s="375" t="s">
        <v>376</v>
      </c>
      <c r="B11" s="376"/>
      <c r="C11" s="377"/>
      <c r="D11" s="377"/>
      <c r="E11" s="377"/>
      <c r="F11" s="377"/>
      <c r="G11" s="377"/>
      <c r="H11" s="377"/>
      <c r="I11" s="377"/>
      <c r="J11" s="377"/>
      <c r="K11" s="377"/>
      <c r="L11" s="377"/>
      <c r="M11" s="377"/>
      <c r="N11" s="377"/>
      <c r="O11" s="377"/>
      <c r="P11" s="377"/>
      <c r="Q11" s="377"/>
      <c r="R11" s="377"/>
      <c r="S11" s="377"/>
      <c r="T11" s="377"/>
      <c r="U11" s="377"/>
      <c r="V11" s="377"/>
      <c r="W11" s="339"/>
      <c r="X11" s="339"/>
      <c r="Y11" s="339"/>
      <c r="Z11" s="339"/>
      <c r="AA11" s="339"/>
      <c r="AB11" s="190"/>
    </row>
    <row r="12" spans="1:28" s="153" customFormat="1" ht="25.5" customHeight="1" thickBot="1">
      <c r="A12" s="375" t="s">
        <v>377</v>
      </c>
      <c r="B12" s="378"/>
      <c r="C12" s="377"/>
      <c r="D12" s="377"/>
      <c r="E12" s="377"/>
      <c r="F12" s="377"/>
      <c r="G12" s="377"/>
      <c r="H12" s="377"/>
      <c r="I12" s="377"/>
      <c r="J12" s="377"/>
      <c r="K12" s="377"/>
      <c r="L12" s="377"/>
      <c r="M12" s="377"/>
      <c r="N12" s="377"/>
      <c r="O12" s="377"/>
      <c r="P12" s="377"/>
      <c r="Q12" s="377"/>
      <c r="R12" s="377"/>
      <c r="S12" s="377"/>
      <c r="T12" s="377"/>
      <c r="U12" s="377"/>
      <c r="V12" s="377"/>
      <c r="W12" s="339"/>
      <c r="X12" s="339"/>
      <c r="Y12" s="339"/>
      <c r="Z12" s="339"/>
      <c r="AA12" s="339"/>
      <c r="AB12" s="190"/>
    </row>
    <row r="13" spans="1:28" s="153" customFormat="1" ht="27" customHeight="1" thickBot="1">
      <c r="A13" s="375" t="s">
        <v>378</v>
      </c>
      <c r="B13" s="378"/>
      <c r="C13" s="377"/>
      <c r="D13" s="377"/>
      <c r="E13" s="377"/>
      <c r="F13" s="377"/>
      <c r="G13" s="377"/>
      <c r="H13" s="377"/>
      <c r="I13" s="377"/>
      <c r="J13" s="377"/>
      <c r="K13" s="377"/>
      <c r="L13" s="377"/>
      <c r="M13" s="377"/>
      <c r="N13" s="377"/>
      <c r="O13" s="377"/>
      <c r="P13" s="377"/>
      <c r="Q13" s="377"/>
      <c r="R13" s="377"/>
      <c r="S13" s="377"/>
      <c r="T13" s="377"/>
      <c r="U13" s="377"/>
      <c r="V13" s="377"/>
      <c r="W13" s="339"/>
      <c r="X13" s="339"/>
      <c r="Y13" s="339"/>
      <c r="Z13" s="339"/>
      <c r="AA13" s="339"/>
      <c r="AB13" s="190"/>
    </row>
    <row r="14" spans="1:28" s="153" customFormat="1" ht="26.1" customHeight="1" thickBot="1">
      <c r="A14" s="375" t="s">
        <v>379</v>
      </c>
      <c r="B14" s="378"/>
      <c r="C14" s="377"/>
      <c r="D14" s="377"/>
      <c r="E14" s="377"/>
      <c r="F14" s="377"/>
      <c r="G14" s="377"/>
      <c r="H14" s="377"/>
      <c r="I14" s="377"/>
      <c r="J14" s="377"/>
      <c r="K14" s="377"/>
      <c r="L14" s="377"/>
      <c r="M14" s="377"/>
      <c r="N14" s="377"/>
      <c r="O14" s="377"/>
      <c r="P14" s="377"/>
      <c r="Q14" s="377"/>
      <c r="R14" s="377"/>
      <c r="S14" s="377"/>
      <c r="T14" s="377"/>
      <c r="U14" s="377"/>
      <c r="V14" s="377"/>
      <c r="W14" s="339"/>
      <c r="X14" s="339"/>
      <c r="Y14" s="339"/>
      <c r="Z14" s="339"/>
      <c r="AA14" s="339"/>
      <c r="AB14" s="190"/>
    </row>
    <row r="15" spans="1:28" ht="15.75" thickBot="1">
      <c r="A15" s="379"/>
      <c r="B15" s="380"/>
      <c r="C15" s="381"/>
      <c r="D15" s="381"/>
      <c r="E15" s="381"/>
      <c r="F15" s="381"/>
      <c r="G15" s="381"/>
      <c r="H15" s="381"/>
      <c r="I15" s="381"/>
      <c r="J15" s="381"/>
      <c r="K15" s="381"/>
      <c r="L15" s="381"/>
      <c r="M15" s="381"/>
      <c r="N15" s="381"/>
      <c r="O15" s="381"/>
      <c r="P15" s="381"/>
      <c r="Q15" s="381"/>
      <c r="R15" s="381"/>
      <c r="S15" s="381"/>
      <c r="T15" s="381"/>
      <c r="U15" s="381"/>
      <c r="V15" s="381"/>
      <c r="W15" s="339"/>
      <c r="X15" s="339"/>
      <c r="Y15" s="339"/>
      <c r="Z15" s="339"/>
      <c r="AA15" s="339"/>
      <c r="AB15" s="339"/>
    </row>
    <row r="16" spans="1:28" s="153" customFormat="1" ht="36.950000000000003" customHeight="1" thickBot="1">
      <c r="A16" s="375" t="s">
        <v>380</v>
      </c>
      <c r="B16" s="376"/>
      <c r="C16" s="377"/>
      <c r="D16" s="377"/>
      <c r="E16" s="377"/>
      <c r="F16" s="377"/>
      <c r="G16" s="377"/>
      <c r="H16" s="377"/>
      <c r="I16" s="377"/>
      <c r="J16" s="377"/>
      <c r="K16" s="377"/>
      <c r="L16" s="377"/>
      <c r="M16" s="377"/>
      <c r="N16" s="377"/>
      <c r="O16" s="377"/>
      <c r="P16" s="377"/>
      <c r="Q16" s="377"/>
      <c r="R16" s="377"/>
      <c r="S16" s="377"/>
      <c r="T16" s="377"/>
      <c r="U16" s="377"/>
      <c r="V16" s="377"/>
      <c r="W16" s="339"/>
      <c r="X16" s="339"/>
      <c r="Y16" s="339"/>
      <c r="Z16" s="339"/>
      <c r="AA16" s="339"/>
      <c r="AB16" s="190"/>
    </row>
    <row r="17" spans="1:28" s="153" customFormat="1" ht="36" customHeight="1" thickBot="1">
      <c r="A17" s="375" t="s">
        <v>381</v>
      </c>
      <c r="B17" s="378"/>
      <c r="C17" s="377"/>
      <c r="D17" s="377"/>
      <c r="E17" s="377"/>
      <c r="F17" s="377"/>
      <c r="G17" s="377"/>
      <c r="H17" s="377"/>
      <c r="I17" s="377"/>
      <c r="J17" s="377"/>
      <c r="K17" s="377"/>
      <c r="L17" s="377"/>
      <c r="M17" s="377"/>
      <c r="N17" s="377"/>
      <c r="O17" s="377"/>
      <c r="P17" s="377"/>
      <c r="Q17" s="377"/>
      <c r="R17" s="377"/>
      <c r="S17" s="377"/>
      <c r="T17" s="377"/>
      <c r="U17" s="377"/>
      <c r="V17" s="377"/>
      <c r="W17" s="339"/>
      <c r="X17" s="339"/>
      <c r="Y17" s="339"/>
      <c r="Z17" s="339"/>
      <c r="AA17" s="339"/>
      <c r="AB17" s="190"/>
    </row>
    <row r="18" spans="1:28" s="153" customFormat="1" ht="36.6" customHeight="1" thickBot="1">
      <c r="A18" s="375" t="s">
        <v>382</v>
      </c>
      <c r="B18" s="378"/>
      <c r="C18" s="377"/>
      <c r="D18" s="377"/>
      <c r="E18" s="377"/>
      <c r="F18" s="377"/>
      <c r="G18" s="377"/>
      <c r="H18" s="377"/>
      <c r="I18" s="377"/>
      <c r="J18" s="377"/>
      <c r="K18" s="377"/>
      <c r="L18" s="377"/>
      <c r="M18" s="377"/>
      <c r="N18" s="377"/>
      <c r="O18" s="377"/>
      <c r="P18" s="377"/>
      <c r="Q18" s="377"/>
      <c r="R18" s="377"/>
      <c r="S18" s="377"/>
      <c r="T18" s="377"/>
      <c r="U18" s="377"/>
      <c r="V18" s="377"/>
      <c r="W18" s="339"/>
      <c r="X18" s="339"/>
      <c r="Y18" s="339"/>
      <c r="Z18" s="339"/>
      <c r="AA18" s="339"/>
      <c r="AB18" s="190"/>
    </row>
    <row r="19" spans="1:28" s="153" customFormat="1" ht="37.5" customHeight="1" thickBot="1">
      <c r="A19" s="375" t="s">
        <v>383</v>
      </c>
      <c r="B19" s="378"/>
      <c r="C19" s="377"/>
      <c r="D19" s="377"/>
      <c r="E19" s="377"/>
      <c r="F19" s="377"/>
      <c r="G19" s="377"/>
      <c r="H19" s="377"/>
      <c r="I19" s="377"/>
      <c r="J19" s="377"/>
      <c r="K19" s="377"/>
      <c r="L19" s="377"/>
      <c r="M19" s="377"/>
      <c r="N19" s="377"/>
      <c r="O19" s="377"/>
      <c r="P19" s="377"/>
      <c r="Q19" s="377"/>
      <c r="R19" s="377"/>
      <c r="S19" s="377"/>
      <c r="T19" s="377"/>
      <c r="U19" s="377"/>
      <c r="V19" s="377"/>
      <c r="W19" s="339"/>
      <c r="X19" s="339"/>
      <c r="Y19" s="339"/>
      <c r="Z19" s="339"/>
      <c r="AA19" s="339"/>
      <c r="AB19" s="190"/>
    </row>
    <row r="20" spans="1:28" ht="15.75" thickBot="1">
      <c r="A20" s="379"/>
      <c r="B20" s="380"/>
      <c r="C20" s="381"/>
      <c r="D20" s="381"/>
      <c r="E20" s="381"/>
      <c r="F20" s="381"/>
      <c r="G20" s="381"/>
      <c r="H20" s="381"/>
      <c r="I20" s="381"/>
      <c r="J20" s="381"/>
      <c r="K20" s="381"/>
      <c r="L20" s="381"/>
      <c r="M20" s="381"/>
      <c r="N20" s="381"/>
      <c r="O20" s="381"/>
      <c r="P20" s="381"/>
      <c r="Q20" s="381"/>
      <c r="R20" s="381"/>
      <c r="S20" s="381"/>
      <c r="T20" s="381"/>
      <c r="U20" s="381"/>
      <c r="V20" s="381"/>
      <c r="W20" s="339"/>
      <c r="X20" s="339"/>
      <c r="Y20" s="339"/>
      <c r="Z20" s="339"/>
      <c r="AA20" s="339"/>
      <c r="AB20" s="339"/>
    </row>
    <row r="21" spans="1:28" s="153" customFormat="1" ht="15.75" thickBot="1">
      <c r="A21" s="382" t="s">
        <v>384</v>
      </c>
      <c r="B21" s="383"/>
      <c r="C21" s="384">
        <f>C11+C12+C13+C14+C16+C17+C18+C19</f>
        <v>0</v>
      </c>
      <c r="D21" s="384">
        <f t="shared" ref="D21:U21" si="0">D11+D12+D13+D14+D16+D17+D18+D19</f>
        <v>0</v>
      </c>
      <c r="E21" s="384">
        <f t="shared" si="0"/>
        <v>0</v>
      </c>
      <c r="F21" s="384">
        <f t="shared" si="0"/>
        <v>0</v>
      </c>
      <c r="G21" s="384">
        <f t="shared" si="0"/>
        <v>0</v>
      </c>
      <c r="H21" s="384">
        <f t="shared" si="0"/>
        <v>0</v>
      </c>
      <c r="I21" s="384">
        <f t="shared" si="0"/>
        <v>0</v>
      </c>
      <c r="J21" s="384">
        <f t="shared" si="0"/>
        <v>0</v>
      </c>
      <c r="K21" s="384">
        <f t="shared" si="0"/>
        <v>0</v>
      </c>
      <c r="L21" s="384">
        <f t="shared" si="0"/>
        <v>0</v>
      </c>
      <c r="M21" s="384">
        <f t="shared" si="0"/>
        <v>0</v>
      </c>
      <c r="N21" s="384">
        <f t="shared" si="0"/>
        <v>0</v>
      </c>
      <c r="O21" s="384">
        <f t="shared" si="0"/>
        <v>0</v>
      </c>
      <c r="P21" s="384">
        <f t="shared" si="0"/>
        <v>0</v>
      </c>
      <c r="Q21" s="384">
        <f t="shared" si="0"/>
        <v>0</v>
      </c>
      <c r="R21" s="384">
        <f t="shared" si="0"/>
        <v>0</v>
      </c>
      <c r="S21" s="384">
        <f t="shared" si="0"/>
        <v>0</v>
      </c>
      <c r="T21" s="384">
        <f t="shared" si="0"/>
        <v>0</v>
      </c>
      <c r="U21" s="384">
        <f t="shared" si="0"/>
        <v>0</v>
      </c>
      <c r="V21" s="384">
        <f>V11+V12+V13+V14+V16+V17+V18+V19</f>
        <v>0</v>
      </c>
      <c r="W21" s="339"/>
      <c r="X21" s="190"/>
      <c r="Y21" s="190"/>
      <c r="Z21" s="190"/>
      <c r="AA21" s="190"/>
      <c r="AB21" s="190"/>
    </row>
    <row r="22" spans="1:28">
      <c r="A22" s="351"/>
      <c r="B22" s="190"/>
      <c r="C22" s="190"/>
      <c r="D22" s="190"/>
      <c r="E22" s="190"/>
      <c r="F22" s="190"/>
      <c r="G22" s="190"/>
      <c r="H22" s="190"/>
      <c r="I22" s="190"/>
      <c r="J22" s="190"/>
      <c r="K22" s="190"/>
      <c r="L22" s="190"/>
      <c r="M22" s="190"/>
      <c r="N22" s="190"/>
      <c r="O22" s="190"/>
      <c r="P22" s="190"/>
      <c r="Q22" s="190"/>
      <c r="R22" s="190"/>
      <c r="S22" s="190"/>
      <c r="T22" s="190"/>
      <c r="U22" s="190"/>
      <c r="V22" s="190"/>
      <c r="W22" s="339"/>
      <c r="X22" s="339"/>
      <c r="Y22" s="339"/>
      <c r="Z22" s="339"/>
      <c r="AA22" s="339"/>
      <c r="AB22" s="339"/>
    </row>
    <row r="23" spans="1:28" ht="15.75" thickBot="1">
      <c r="A23" s="352" t="s">
        <v>359</v>
      </c>
      <c r="B23" s="339"/>
      <c r="C23" s="339"/>
      <c r="D23" s="339"/>
      <c r="E23" s="339"/>
      <c r="F23" s="339"/>
      <c r="G23" s="339"/>
      <c r="H23" s="339"/>
      <c r="I23" s="339"/>
      <c r="J23" s="339"/>
      <c r="K23" s="339"/>
      <c r="L23" s="339"/>
      <c r="M23" s="339"/>
      <c r="N23" s="339"/>
      <c r="O23" s="339"/>
      <c r="P23" s="339"/>
      <c r="Q23" s="339"/>
      <c r="R23" s="339"/>
      <c r="S23" s="339"/>
      <c r="T23" s="339"/>
      <c r="U23" s="339"/>
      <c r="V23" s="353" t="s">
        <v>360</v>
      </c>
      <c r="W23" s="358"/>
      <c r="X23" s="339"/>
      <c r="Y23" s="339"/>
      <c r="Z23" s="339"/>
      <c r="AA23" s="339"/>
      <c r="AB23" s="339"/>
    </row>
    <row r="24" spans="1:28" ht="15.75" thickBot="1">
      <c r="A24" s="341"/>
      <c r="B24" s="339"/>
      <c r="C24" s="339"/>
      <c r="D24" s="339"/>
      <c r="E24" s="339"/>
      <c r="F24" s="339"/>
      <c r="G24" s="339"/>
      <c r="H24" s="339"/>
      <c r="I24" s="339"/>
      <c r="J24" s="339"/>
      <c r="K24" s="339"/>
      <c r="L24" s="339"/>
      <c r="M24" s="354"/>
      <c r="N24" s="354"/>
      <c r="O24" s="355"/>
      <c r="P24" s="355"/>
      <c r="Q24" s="355"/>
      <c r="R24" s="355"/>
      <c r="S24" s="355"/>
      <c r="T24" s="355"/>
      <c r="U24" s="385" t="s">
        <v>361</v>
      </c>
      <c r="V24" s="357"/>
      <c r="W24" s="358"/>
      <c r="X24" s="339"/>
      <c r="Y24" s="339"/>
      <c r="Z24" s="339"/>
      <c r="AA24" s="339"/>
      <c r="AB24" s="339"/>
    </row>
    <row r="25" spans="1:28">
      <c r="A25" s="341"/>
      <c r="B25" s="339"/>
      <c r="C25" s="339"/>
      <c r="D25" s="339"/>
      <c r="E25" s="339"/>
      <c r="F25" s="339"/>
      <c r="G25" s="339"/>
      <c r="H25" s="339"/>
      <c r="I25" s="339"/>
      <c r="J25" s="339"/>
      <c r="K25" s="339"/>
      <c r="L25" s="339"/>
      <c r="M25" s="339"/>
      <c r="N25" s="339"/>
      <c r="O25" s="339"/>
      <c r="P25" s="339"/>
      <c r="Q25" s="339"/>
      <c r="R25" s="339"/>
      <c r="S25" s="339"/>
      <c r="T25" s="339"/>
      <c r="U25" s="339"/>
      <c r="V25" s="339"/>
      <c r="W25" s="358" t="s">
        <v>362</v>
      </c>
      <c r="X25" s="339"/>
      <c r="Y25" s="339"/>
      <c r="Z25" s="339"/>
      <c r="AA25" s="339"/>
      <c r="AB25" s="339"/>
    </row>
    <row r="26" spans="1:28">
      <c r="A26" s="359" t="s">
        <v>385</v>
      </c>
      <c r="B26" s="386"/>
      <c r="C26" s="347"/>
      <c r="D26" s="360"/>
      <c r="E26" s="360"/>
      <c r="F26" s="360"/>
      <c r="G26" s="360"/>
      <c r="H26" s="360"/>
      <c r="I26" s="360"/>
      <c r="J26" s="360"/>
      <c r="K26" s="360"/>
      <c r="L26" s="360"/>
      <c r="M26" s="360"/>
      <c r="N26" s="360"/>
      <c r="O26" s="360"/>
      <c r="P26" s="360"/>
      <c r="Q26" s="360"/>
      <c r="R26" s="360"/>
      <c r="S26" s="360"/>
      <c r="T26" s="360"/>
      <c r="U26" s="360"/>
      <c r="V26" s="360"/>
      <c r="W26" s="361">
        <f>SUM(C26:V26)</f>
        <v>0</v>
      </c>
      <c r="X26" s="339"/>
      <c r="Y26" s="339"/>
      <c r="Z26" s="339"/>
      <c r="AA26" s="339"/>
      <c r="AB26" s="339"/>
    </row>
    <row r="27" spans="1:28">
      <c r="A27" s="345"/>
      <c r="B27" s="339"/>
      <c r="C27" s="339"/>
      <c r="D27" s="339"/>
      <c r="E27" s="339"/>
      <c r="F27" s="339"/>
      <c r="G27" s="339"/>
      <c r="H27" s="339"/>
      <c r="I27" s="339"/>
      <c r="J27" s="339"/>
      <c r="K27" s="339"/>
      <c r="L27" s="339"/>
      <c r="M27" s="339"/>
      <c r="N27" s="339"/>
      <c r="O27" s="339"/>
      <c r="P27" s="339"/>
      <c r="Q27" s="339"/>
      <c r="R27" s="339"/>
      <c r="S27" s="339"/>
      <c r="T27" s="339"/>
      <c r="U27" s="339"/>
      <c r="V27" s="339"/>
      <c r="W27" s="361"/>
      <c r="X27" s="339"/>
      <c r="Y27" s="339"/>
      <c r="Z27" s="339"/>
      <c r="AA27" s="339"/>
      <c r="AB27" s="339"/>
    </row>
    <row r="28" spans="1:28">
      <c r="A28" s="359" t="s">
        <v>386</v>
      </c>
      <c r="B28" s="386"/>
      <c r="C28" s="347"/>
      <c r="D28" s="360"/>
      <c r="E28" s="360"/>
      <c r="F28" s="360"/>
      <c r="G28" s="360"/>
      <c r="H28" s="360"/>
      <c r="I28" s="360"/>
      <c r="J28" s="360"/>
      <c r="K28" s="360"/>
      <c r="L28" s="360"/>
      <c r="M28" s="360"/>
      <c r="N28" s="360"/>
      <c r="O28" s="360"/>
      <c r="P28" s="360"/>
      <c r="Q28" s="360"/>
      <c r="R28" s="360"/>
      <c r="S28" s="360"/>
      <c r="T28" s="360"/>
      <c r="U28" s="360"/>
      <c r="V28" s="360"/>
      <c r="W28" s="361">
        <f t="shared" ref="W28:W39" si="1">SUM(C28:V28)</f>
        <v>0</v>
      </c>
      <c r="X28" s="339"/>
      <c r="Y28" s="339"/>
      <c r="Z28" s="339"/>
      <c r="AA28" s="339"/>
      <c r="AB28" s="339"/>
    </row>
    <row r="29" spans="1:28">
      <c r="A29" s="345"/>
      <c r="B29" s="339"/>
      <c r="C29" s="339"/>
      <c r="D29" s="339"/>
      <c r="E29" s="339"/>
      <c r="F29" s="339"/>
      <c r="G29" s="339"/>
      <c r="H29" s="339"/>
      <c r="I29" s="339"/>
      <c r="J29" s="339"/>
      <c r="K29" s="339"/>
      <c r="L29" s="339"/>
      <c r="M29" s="339"/>
      <c r="N29" s="339"/>
      <c r="O29" s="339"/>
      <c r="P29" s="339"/>
      <c r="Q29" s="339"/>
      <c r="R29" s="339"/>
      <c r="S29" s="339"/>
      <c r="T29" s="339"/>
      <c r="U29" s="339"/>
      <c r="V29" s="339"/>
      <c r="W29" s="361"/>
      <c r="X29" s="339"/>
      <c r="Y29" s="339"/>
      <c r="Z29" s="339"/>
      <c r="AA29" s="339"/>
      <c r="AB29" s="339"/>
    </row>
    <row r="30" spans="1:28" ht="33.950000000000003" customHeight="1">
      <c r="A30" s="362" t="s">
        <v>387</v>
      </c>
      <c r="B30" s="386"/>
      <c r="C30" s="347"/>
      <c r="D30" s="347"/>
      <c r="E30" s="347"/>
      <c r="F30" s="347"/>
      <c r="G30" s="347"/>
      <c r="H30" s="347"/>
      <c r="I30" s="347"/>
      <c r="J30" s="347"/>
      <c r="K30" s="347"/>
      <c r="L30" s="347"/>
      <c r="M30" s="347"/>
      <c r="N30" s="347"/>
      <c r="O30" s="347"/>
      <c r="P30" s="347"/>
      <c r="Q30" s="347"/>
      <c r="R30" s="347"/>
      <c r="S30" s="347"/>
      <c r="T30" s="347"/>
      <c r="U30" s="347"/>
      <c r="V30" s="347"/>
      <c r="W30" s="361">
        <f t="shared" si="1"/>
        <v>0</v>
      </c>
      <c r="X30" s="339"/>
      <c r="Y30" s="339"/>
      <c r="Z30" s="339"/>
      <c r="AA30" s="339"/>
      <c r="AB30" s="339"/>
    </row>
    <row r="31" spans="1:28">
      <c r="B31" s="339"/>
      <c r="C31" s="339"/>
      <c r="D31" s="339"/>
      <c r="E31" s="339"/>
      <c r="F31" s="339"/>
      <c r="G31" s="339"/>
      <c r="H31" s="339"/>
      <c r="I31" s="339"/>
      <c r="J31" s="339"/>
      <c r="K31" s="339"/>
      <c r="L31" s="339"/>
      <c r="M31" s="339"/>
      <c r="N31" s="339"/>
      <c r="O31" s="339"/>
      <c r="P31" s="339"/>
      <c r="Q31" s="339"/>
      <c r="R31" s="339"/>
      <c r="S31" s="339"/>
      <c r="T31" s="339"/>
      <c r="U31" s="339"/>
      <c r="V31" s="339"/>
      <c r="W31" s="361"/>
      <c r="X31" s="339"/>
      <c r="Y31" s="339"/>
      <c r="Z31" s="339"/>
      <c r="AA31" s="339"/>
      <c r="AB31" s="339"/>
    </row>
    <row r="32" spans="1:28">
      <c r="A32" s="363" t="s">
        <v>388</v>
      </c>
      <c r="B32" s="386"/>
      <c r="C32" s="364">
        <f>C21+C28+C30</f>
        <v>0</v>
      </c>
      <c r="D32" s="364">
        <f t="shared" ref="D32:U32" si="2">D21+D28+D30</f>
        <v>0</v>
      </c>
      <c r="E32" s="364">
        <f t="shared" si="2"/>
        <v>0</v>
      </c>
      <c r="F32" s="364">
        <f t="shared" si="2"/>
        <v>0</v>
      </c>
      <c r="G32" s="364">
        <f t="shared" si="2"/>
        <v>0</v>
      </c>
      <c r="H32" s="364">
        <f t="shared" si="2"/>
        <v>0</v>
      </c>
      <c r="I32" s="364">
        <f t="shared" si="2"/>
        <v>0</v>
      </c>
      <c r="J32" s="364">
        <f t="shared" si="2"/>
        <v>0</v>
      </c>
      <c r="K32" s="364">
        <f t="shared" si="2"/>
        <v>0</v>
      </c>
      <c r="L32" s="364">
        <f t="shared" si="2"/>
        <v>0</v>
      </c>
      <c r="M32" s="364">
        <f t="shared" si="2"/>
        <v>0</v>
      </c>
      <c r="N32" s="364">
        <f t="shared" si="2"/>
        <v>0</v>
      </c>
      <c r="O32" s="364">
        <f t="shared" si="2"/>
        <v>0</v>
      </c>
      <c r="P32" s="364">
        <f t="shared" si="2"/>
        <v>0</v>
      </c>
      <c r="Q32" s="364">
        <f t="shared" si="2"/>
        <v>0</v>
      </c>
      <c r="R32" s="364">
        <f t="shared" si="2"/>
        <v>0</v>
      </c>
      <c r="S32" s="364">
        <f t="shared" si="2"/>
        <v>0</v>
      </c>
      <c r="T32" s="364">
        <f t="shared" si="2"/>
        <v>0</v>
      </c>
      <c r="U32" s="364">
        <f t="shared" si="2"/>
        <v>0</v>
      </c>
      <c r="V32" s="364">
        <f>V21+V28+V30</f>
        <v>0</v>
      </c>
      <c r="W32" s="361">
        <f t="shared" si="1"/>
        <v>0</v>
      </c>
      <c r="X32" s="339"/>
      <c r="Y32" s="339"/>
      <c r="Z32" s="339"/>
      <c r="AA32" s="339"/>
      <c r="AB32" s="339"/>
    </row>
    <row r="33" spans="1:28">
      <c r="A33" s="345"/>
      <c r="B33" s="339"/>
      <c r="C33" s="339"/>
      <c r="D33" s="339"/>
      <c r="E33" s="339"/>
      <c r="F33" s="339"/>
      <c r="G33" s="339"/>
      <c r="H33" s="339"/>
      <c r="I33" s="339"/>
      <c r="J33" s="339"/>
      <c r="K33" s="339"/>
      <c r="L33" s="339"/>
      <c r="M33" s="339"/>
      <c r="N33" s="339"/>
      <c r="O33" s="339"/>
      <c r="P33" s="339"/>
      <c r="Q33" s="339"/>
      <c r="R33" s="339"/>
      <c r="S33" s="339"/>
      <c r="T33" s="339"/>
      <c r="U33" s="339"/>
      <c r="V33" s="339"/>
      <c r="W33" s="361"/>
      <c r="X33" s="339"/>
      <c r="Y33" s="339"/>
      <c r="Z33" s="339"/>
      <c r="AA33" s="339"/>
      <c r="AB33" s="339"/>
    </row>
    <row r="34" spans="1:28">
      <c r="A34" s="363" t="s">
        <v>389</v>
      </c>
      <c r="B34" s="386"/>
      <c r="C34" s="365">
        <f t="shared" ref="C34:U34" si="3">-IF(C32&gt;0,C32*0.25,0)</f>
        <v>0</v>
      </c>
      <c r="D34" s="365">
        <f t="shared" si="3"/>
        <v>0</v>
      </c>
      <c r="E34" s="365">
        <f t="shared" si="3"/>
        <v>0</v>
      </c>
      <c r="F34" s="365">
        <f t="shared" si="3"/>
        <v>0</v>
      </c>
      <c r="G34" s="365">
        <f t="shared" si="3"/>
        <v>0</v>
      </c>
      <c r="H34" s="365">
        <f t="shared" si="3"/>
        <v>0</v>
      </c>
      <c r="I34" s="365">
        <f t="shared" si="3"/>
        <v>0</v>
      </c>
      <c r="J34" s="365">
        <f t="shared" si="3"/>
        <v>0</v>
      </c>
      <c r="K34" s="365">
        <f t="shared" si="3"/>
        <v>0</v>
      </c>
      <c r="L34" s="365">
        <f t="shared" si="3"/>
        <v>0</v>
      </c>
      <c r="M34" s="365">
        <f t="shared" si="3"/>
        <v>0</v>
      </c>
      <c r="N34" s="365">
        <f t="shared" si="3"/>
        <v>0</v>
      </c>
      <c r="O34" s="365">
        <f t="shared" si="3"/>
        <v>0</v>
      </c>
      <c r="P34" s="365">
        <f t="shared" si="3"/>
        <v>0</v>
      </c>
      <c r="Q34" s="365">
        <f t="shared" si="3"/>
        <v>0</v>
      </c>
      <c r="R34" s="365">
        <f t="shared" si="3"/>
        <v>0</v>
      </c>
      <c r="S34" s="365">
        <f t="shared" si="3"/>
        <v>0</v>
      </c>
      <c r="T34" s="365">
        <f t="shared" si="3"/>
        <v>0</v>
      </c>
      <c r="U34" s="365">
        <f t="shared" si="3"/>
        <v>0</v>
      </c>
      <c r="V34" s="365">
        <f>-IF(V32&gt;0,V32*0.25,0)</f>
        <v>0</v>
      </c>
      <c r="W34" s="361">
        <f t="shared" si="1"/>
        <v>0</v>
      </c>
      <c r="X34" s="339"/>
      <c r="Y34" s="339"/>
      <c r="Z34" s="339"/>
      <c r="AA34" s="339"/>
      <c r="AB34" s="339"/>
    </row>
    <row r="35" spans="1:28">
      <c r="A35" s="345"/>
      <c r="B35" s="339"/>
      <c r="C35" s="339"/>
      <c r="D35" s="339"/>
      <c r="E35" s="339"/>
      <c r="F35" s="339"/>
      <c r="G35" s="339"/>
      <c r="H35" s="339"/>
      <c r="I35" s="339"/>
      <c r="J35" s="339"/>
      <c r="K35" s="339"/>
      <c r="L35" s="339"/>
      <c r="M35" s="339"/>
      <c r="N35" s="339"/>
      <c r="O35" s="339"/>
      <c r="P35" s="339"/>
      <c r="Q35" s="339"/>
      <c r="R35" s="339"/>
      <c r="S35" s="339"/>
      <c r="T35" s="339"/>
      <c r="U35" s="339"/>
      <c r="V35" s="339"/>
      <c r="W35" s="361"/>
      <c r="X35" s="339"/>
      <c r="Y35" s="339"/>
      <c r="Z35" s="339"/>
      <c r="AA35" s="339"/>
      <c r="AB35" s="339"/>
    </row>
    <row r="36" spans="1:28" ht="29.1" customHeight="1">
      <c r="A36" s="362" t="s">
        <v>390</v>
      </c>
      <c r="B36" s="387"/>
      <c r="C36" s="347"/>
      <c r="D36" s="360"/>
      <c r="E36" s="360"/>
      <c r="F36" s="360"/>
      <c r="G36" s="360"/>
      <c r="H36" s="360"/>
      <c r="I36" s="360"/>
      <c r="J36" s="360"/>
      <c r="K36" s="360"/>
      <c r="L36" s="360"/>
      <c r="M36" s="360"/>
      <c r="N36" s="360"/>
      <c r="O36" s="360"/>
      <c r="P36" s="360"/>
      <c r="Q36" s="360"/>
      <c r="R36" s="360"/>
      <c r="S36" s="360"/>
      <c r="T36" s="360"/>
      <c r="U36" s="360"/>
      <c r="V36" s="360"/>
      <c r="W36" s="361">
        <f t="shared" si="1"/>
        <v>0</v>
      </c>
      <c r="X36" s="339"/>
      <c r="Y36" s="339"/>
      <c r="Z36" s="339"/>
      <c r="AA36" s="339"/>
      <c r="AB36" s="339"/>
    </row>
    <row r="37" spans="1:28">
      <c r="A37" s="345"/>
      <c r="B37" s="339"/>
      <c r="C37" s="339"/>
      <c r="D37" s="339"/>
      <c r="E37" s="339"/>
      <c r="F37" s="339"/>
      <c r="G37" s="339"/>
      <c r="H37" s="339"/>
      <c r="I37" s="339"/>
      <c r="J37" s="339"/>
      <c r="K37" s="339"/>
      <c r="L37" s="339"/>
      <c r="M37" s="339"/>
      <c r="N37" s="339"/>
      <c r="O37" s="339"/>
      <c r="P37" s="339"/>
      <c r="Q37" s="339"/>
      <c r="R37" s="339"/>
      <c r="S37" s="339"/>
      <c r="T37" s="339"/>
      <c r="U37" s="339"/>
      <c r="V37" s="339"/>
      <c r="W37" s="361"/>
      <c r="X37" s="339"/>
      <c r="Y37" s="339"/>
      <c r="Z37" s="339"/>
      <c r="AA37" s="339"/>
      <c r="AB37" s="339"/>
    </row>
    <row r="38" spans="1:28">
      <c r="A38" s="363" t="s">
        <v>391</v>
      </c>
      <c r="B38" s="364"/>
      <c r="C38" s="364">
        <f t="shared" ref="C38:U38" si="4">C21+C26+C34</f>
        <v>0</v>
      </c>
      <c r="D38" s="364">
        <f t="shared" si="4"/>
        <v>0</v>
      </c>
      <c r="E38" s="364">
        <f t="shared" si="4"/>
        <v>0</v>
      </c>
      <c r="F38" s="364">
        <f t="shared" si="4"/>
        <v>0</v>
      </c>
      <c r="G38" s="364">
        <f t="shared" si="4"/>
        <v>0</v>
      </c>
      <c r="H38" s="364">
        <f t="shared" si="4"/>
        <v>0</v>
      </c>
      <c r="I38" s="364">
        <f t="shared" si="4"/>
        <v>0</v>
      </c>
      <c r="J38" s="364">
        <f t="shared" si="4"/>
        <v>0</v>
      </c>
      <c r="K38" s="364">
        <f t="shared" si="4"/>
        <v>0</v>
      </c>
      <c r="L38" s="364">
        <f t="shared" si="4"/>
        <v>0</v>
      </c>
      <c r="M38" s="364">
        <f t="shared" si="4"/>
        <v>0</v>
      </c>
      <c r="N38" s="364">
        <f t="shared" si="4"/>
        <v>0</v>
      </c>
      <c r="O38" s="364">
        <f t="shared" si="4"/>
        <v>0</v>
      </c>
      <c r="P38" s="364">
        <f t="shared" si="4"/>
        <v>0</v>
      </c>
      <c r="Q38" s="364">
        <f t="shared" si="4"/>
        <v>0</v>
      </c>
      <c r="R38" s="364">
        <f t="shared" si="4"/>
        <v>0</v>
      </c>
      <c r="S38" s="364">
        <f t="shared" si="4"/>
        <v>0</v>
      </c>
      <c r="T38" s="364">
        <f t="shared" si="4"/>
        <v>0</v>
      </c>
      <c r="U38" s="364">
        <f t="shared" si="4"/>
        <v>0</v>
      </c>
      <c r="V38" s="364">
        <f>V21+V26+V34+V24</f>
        <v>0</v>
      </c>
      <c r="W38" s="361">
        <f t="shared" si="1"/>
        <v>0</v>
      </c>
      <c r="X38" s="339"/>
      <c r="Y38" s="339"/>
      <c r="Z38" s="339"/>
      <c r="AA38" s="339"/>
      <c r="AB38" s="339"/>
    </row>
    <row r="39" spans="1:28">
      <c r="A39" s="363" t="s">
        <v>392</v>
      </c>
      <c r="B39" s="364"/>
      <c r="C39" s="364">
        <f>C38+C36</f>
        <v>0</v>
      </c>
      <c r="D39" s="364">
        <f t="shared" ref="D39:V39" si="5">D38+D36</f>
        <v>0</v>
      </c>
      <c r="E39" s="364">
        <f t="shared" si="5"/>
        <v>0</v>
      </c>
      <c r="F39" s="364">
        <f t="shared" si="5"/>
        <v>0</v>
      </c>
      <c r="G39" s="364">
        <f t="shared" si="5"/>
        <v>0</v>
      </c>
      <c r="H39" s="364">
        <f t="shared" si="5"/>
        <v>0</v>
      </c>
      <c r="I39" s="364">
        <f t="shared" si="5"/>
        <v>0</v>
      </c>
      <c r="J39" s="364">
        <f t="shared" si="5"/>
        <v>0</v>
      </c>
      <c r="K39" s="364">
        <f t="shared" si="5"/>
        <v>0</v>
      </c>
      <c r="L39" s="364">
        <f t="shared" si="5"/>
        <v>0</v>
      </c>
      <c r="M39" s="364">
        <f t="shared" si="5"/>
        <v>0</v>
      </c>
      <c r="N39" s="364">
        <f t="shared" si="5"/>
        <v>0</v>
      </c>
      <c r="O39" s="364">
        <f t="shared" si="5"/>
        <v>0</v>
      </c>
      <c r="P39" s="364">
        <f t="shared" si="5"/>
        <v>0</v>
      </c>
      <c r="Q39" s="364">
        <f t="shared" si="5"/>
        <v>0</v>
      </c>
      <c r="R39" s="364">
        <f t="shared" si="5"/>
        <v>0</v>
      </c>
      <c r="S39" s="364">
        <f t="shared" si="5"/>
        <v>0</v>
      </c>
      <c r="T39" s="364">
        <f t="shared" si="5"/>
        <v>0</v>
      </c>
      <c r="U39" s="364">
        <f t="shared" si="5"/>
        <v>0</v>
      </c>
      <c r="V39" s="364">
        <f t="shared" si="5"/>
        <v>0</v>
      </c>
      <c r="W39" s="361">
        <f t="shared" si="1"/>
        <v>0</v>
      </c>
      <c r="X39" s="339"/>
      <c r="Y39" s="339"/>
      <c r="Z39" s="339"/>
      <c r="AA39" s="339"/>
      <c r="AB39" s="339"/>
    </row>
    <row r="40" spans="1:28">
      <c r="A40" s="345"/>
      <c r="B40" s="388"/>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row>
    <row r="41" spans="1:28" ht="30">
      <c r="A41" s="366" t="s">
        <v>393</v>
      </c>
      <c r="B41" s="388"/>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row>
    <row r="42" spans="1:28">
      <c r="A42" s="473">
        <f>-NPV(0.0589,C38:V38)</f>
        <v>0</v>
      </c>
      <c r="B42" s="388"/>
      <c r="C42" s="339"/>
      <c r="D42" s="339"/>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row>
    <row r="43" spans="1:28">
      <c r="A43" s="366" t="s">
        <v>372</v>
      </c>
      <c r="B43" s="339"/>
      <c r="C43" s="339"/>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row>
    <row r="44" spans="1:28">
      <c r="A44" s="367" t="e">
        <f>IRR(C39:V39)</f>
        <v>#NUM!</v>
      </c>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row>
    <row r="45" spans="1:28">
      <c r="A45" s="345"/>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row>
    <row r="46" spans="1:28">
      <c r="A46" s="345"/>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row>
    <row r="47" spans="1:28">
      <c r="A47" s="345"/>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row>
    <row r="48" spans="1:28">
      <c r="A48" s="345"/>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row>
    <row r="49" spans="1:28">
      <c r="A49" s="345"/>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row>
    <row r="50" spans="1:28">
      <c r="A50" s="345"/>
      <c r="B50" s="339"/>
      <c r="C50" s="339"/>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row>
    <row r="51" spans="1:28">
      <c r="A51" s="345"/>
      <c r="B51" s="339"/>
      <c r="C51" s="339"/>
      <c r="D51" s="339"/>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row>
    <row r="52" spans="1:28">
      <c r="A52" s="345"/>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row>
    <row r="53" spans="1:28">
      <c r="A53" s="345"/>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row>
    <row r="54" spans="1:28">
      <c r="A54" s="345"/>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row>
    <row r="55" spans="1:28">
      <c r="A55" s="345"/>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row>
    <row r="56" spans="1:28">
      <c r="A56" s="345"/>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row>
    <row r="57" spans="1:28">
      <c r="A57" s="345"/>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row>
    <row r="58" spans="1:28">
      <c r="A58" s="345"/>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row>
    <row r="59" spans="1:28">
      <c r="A59" s="345"/>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row>
    <row r="60" spans="1:28">
      <c r="A60" s="345"/>
      <c r="B60" s="339"/>
      <c r="C60" s="339"/>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row>
    <row r="61" spans="1:28">
      <c r="A61" s="345"/>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row>
    <row r="62" spans="1:28">
      <c r="A62" s="345"/>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row>
    <row r="63" spans="1:28">
      <c r="A63" s="345"/>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row>
    <row r="64" spans="1:28">
      <c r="A64" s="345"/>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row>
    <row r="65" spans="1:28">
      <c r="A65" s="345"/>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row>
    <row r="66" spans="1:28">
      <c r="A66" s="345"/>
      <c r="B66" s="339"/>
      <c r="C66" s="339"/>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row>
    <row r="67" spans="1:28">
      <c r="A67" s="345"/>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row>
    <row r="68" spans="1:28">
      <c r="A68" s="345"/>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row>
    <row r="69" spans="1:28">
      <c r="A69" s="345"/>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row>
    <row r="70" spans="1:28">
      <c r="A70" s="345"/>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row>
    <row r="71" spans="1:28">
      <c r="A71" s="345"/>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row>
    <row r="72" spans="1:28">
      <c r="A72" s="345"/>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row>
    <row r="73" spans="1:28">
      <c r="A73" s="345"/>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row>
    <row r="74" spans="1:28">
      <c r="A74" s="345"/>
      <c r="B74" s="339"/>
      <c r="C74" s="339"/>
      <c r="D74" s="339"/>
      <c r="E74" s="339"/>
      <c r="F74" s="339"/>
      <c r="G74" s="339"/>
      <c r="H74" s="339"/>
      <c r="I74" s="339"/>
      <c r="J74" s="339"/>
      <c r="K74" s="339"/>
      <c r="L74" s="339"/>
      <c r="M74" s="339"/>
      <c r="N74" s="339"/>
      <c r="O74" s="339"/>
      <c r="P74" s="339"/>
      <c r="Q74" s="339"/>
      <c r="R74" s="339"/>
      <c r="S74" s="339"/>
      <c r="T74" s="339"/>
      <c r="U74" s="339"/>
      <c r="V74" s="339"/>
      <c r="W74" s="339"/>
      <c r="X74" s="339"/>
      <c r="Y74" s="339"/>
      <c r="Z74" s="339"/>
      <c r="AA74" s="339"/>
      <c r="AB74" s="339"/>
    </row>
    <row r="75" spans="1:28">
      <c r="A75" s="345"/>
      <c r="B75" s="339"/>
      <c r="C75" s="339"/>
      <c r="D75" s="339"/>
      <c r="E75" s="339"/>
      <c r="F75" s="339"/>
      <c r="G75" s="339"/>
      <c r="H75" s="339"/>
      <c r="I75" s="339"/>
      <c r="J75" s="339"/>
      <c r="K75" s="339"/>
      <c r="L75" s="339"/>
      <c r="M75" s="339"/>
      <c r="N75" s="339"/>
      <c r="O75" s="339"/>
      <c r="P75" s="339"/>
      <c r="Q75" s="339"/>
      <c r="R75" s="339"/>
      <c r="S75" s="339"/>
      <c r="T75" s="339"/>
      <c r="U75" s="339"/>
      <c r="V75" s="339"/>
      <c r="W75" s="339"/>
      <c r="X75" s="339"/>
      <c r="Y75" s="339"/>
      <c r="Z75" s="339"/>
      <c r="AA75" s="339"/>
      <c r="AB75" s="339"/>
    </row>
    <row r="76" spans="1:28">
      <c r="A76" s="345"/>
      <c r="B76" s="339"/>
      <c r="C76" s="339"/>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row>
    <row r="77" spans="1:28">
      <c r="A77" s="345"/>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row>
    <row r="78" spans="1:28">
      <c r="A78" s="345"/>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row>
    <row r="79" spans="1:28">
      <c r="A79" s="345"/>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row>
    <row r="80" spans="1:28">
      <c r="A80" s="345"/>
      <c r="B80" s="339"/>
      <c r="C80" s="339"/>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row>
    <row r="81" spans="1:28">
      <c r="A81" s="345"/>
      <c r="B81" s="339"/>
      <c r="C81" s="339"/>
      <c r="D81" s="339"/>
      <c r="E81" s="339"/>
      <c r="F81" s="339"/>
      <c r="G81" s="339"/>
      <c r="H81" s="339"/>
      <c r="I81" s="339"/>
      <c r="J81" s="339"/>
      <c r="K81" s="339"/>
      <c r="L81" s="339"/>
      <c r="M81" s="339"/>
      <c r="N81" s="339"/>
      <c r="O81" s="339"/>
      <c r="P81" s="339"/>
      <c r="Q81" s="339"/>
      <c r="R81" s="339"/>
      <c r="S81" s="339"/>
      <c r="T81" s="339"/>
      <c r="U81" s="339"/>
      <c r="V81" s="339"/>
      <c r="W81" s="339"/>
      <c r="X81" s="339"/>
      <c r="Y81" s="339"/>
      <c r="Z81" s="339"/>
      <c r="AA81" s="339"/>
      <c r="AB81" s="339"/>
    </row>
    <row r="82" spans="1:28">
      <c r="A82" s="345"/>
      <c r="B82" s="339"/>
      <c r="C82" s="339"/>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row>
    <row r="83" spans="1:28">
      <c r="A83" s="345"/>
      <c r="B83" s="339"/>
      <c r="C83" s="339"/>
      <c r="D83" s="339"/>
      <c r="E83" s="339"/>
      <c r="F83" s="339"/>
      <c r="G83" s="339"/>
      <c r="H83" s="339"/>
      <c r="I83" s="339"/>
      <c r="J83" s="339"/>
      <c r="K83" s="339"/>
      <c r="L83" s="339"/>
      <c r="M83" s="339"/>
      <c r="N83" s="339"/>
      <c r="O83" s="339"/>
      <c r="P83" s="339"/>
      <c r="Q83" s="339"/>
      <c r="R83" s="339"/>
      <c r="S83" s="339"/>
      <c r="T83" s="339"/>
      <c r="U83" s="339"/>
      <c r="V83" s="339"/>
      <c r="W83" s="339"/>
      <c r="X83" s="339"/>
      <c r="Y83" s="339"/>
      <c r="Z83" s="339"/>
      <c r="AA83" s="339"/>
      <c r="AB83" s="339"/>
    </row>
    <row r="84" spans="1:28">
      <c r="A84" s="345"/>
      <c r="B84" s="339"/>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row>
    <row r="85" spans="1:28">
      <c r="A85" s="345"/>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row>
    <row r="86" spans="1:28">
      <c r="A86" s="345"/>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row>
    <row r="87" spans="1:28">
      <c r="A87" s="345"/>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row>
    <row r="88" spans="1:28">
      <c r="A88" s="345"/>
      <c r="B88" s="339"/>
      <c r="C88" s="339"/>
      <c r="D88" s="339"/>
      <c r="E88" s="339"/>
      <c r="F88" s="339"/>
      <c r="G88" s="339"/>
      <c r="H88" s="339"/>
      <c r="I88" s="339"/>
      <c r="J88" s="339"/>
      <c r="K88" s="339"/>
      <c r="L88" s="339"/>
      <c r="M88" s="339"/>
      <c r="N88" s="339"/>
      <c r="O88" s="339"/>
      <c r="P88" s="339"/>
      <c r="Q88" s="339"/>
      <c r="R88" s="339"/>
      <c r="S88" s="339"/>
      <c r="T88" s="339"/>
      <c r="U88" s="339"/>
      <c r="V88" s="339"/>
      <c r="W88" s="339"/>
      <c r="X88" s="339"/>
      <c r="Y88" s="339"/>
      <c r="Z88" s="339"/>
      <c r="AA88" s="339"/>
      <c r="AB88" s="339"/>
    </row>
    <row r="89" spans="1:28">
      <c r="A89" s="345"/>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row>
    <row r="90" spans="1:28">
      <c r="A90" s="345"/>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row>
    <row r="91" spans="1:28">
      <c r="A91" s="345"/>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row>
    <row r="92" spans="1:28">
      <c r="A92" s="345"/>
      <c r="B92" s="339"/>
      <c r="C92" s="339"/>
      <c r="D92" s="339"/>
      <c r="E92" s="339"/>
      <c r="F92" s="339"/>
      <c r="G92" s="339"/>
      <c r="H92" s="339"/>
      <c r="I92" s="339"/>
      <c r="J92" s="339"/>
      <c r="K92" s="339"/>
      <c r="L92" s="339"/>
      <c r="M92" s="339"/>
      <c r="N92" s="339"/>
      <c r="O92" s="339"/>
      <c r="P92" s="339"/>
      <c r="Q92" s="339"/>
      <c r="R92" s="339"/>
      <c r="S92" s="339"/>
      <c r="T92" s="339"/>
      <c r="U92" s="339"/>
      <c r="V92" s="339"/>
      <c r="W92" s="339"/>
      <c r="X92" s="339"/>
      <c r="Y92" s="339"/>
      <c r="Z92" s="339"/>
      <c r="AA92" s="339"/>
      <c r="AB92" s="339"/>
    </row>
    <row r="93" spans="1:28">
      <c r="A93" s="345"/>
      <c r="B93" s="339"/>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row>
    <row r="94" spans="1:28">
      <c r="A94" s="345"/>
      <c r="B94" s="339"/>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row>
    <row r="95" spans="1:28">
      <c r="A95" s="345"/>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row>
    <row r="96" spans="1:28">
      <c r="A96" s="345"/>
      <c r="B96" s="339"/>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row>
    <row r="97" spans="1:28">
      <c r="A97" s="345"/>
      <c r="B97" s="339"/>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row>
    <row r="98" spans="1:28">
      <c r="A98" s="345"/>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row>
    <row r="99" spans="1:28">
      <c r="A99" s="345"/>
      <c r="B99" s="339"/>
      <c r="C99" s="339"/>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39"/>
    </row>
    <row r="100" spans="1:28">
      <c r="A100" s="345"/>
      <c r="B100" s="339"/>
      <c r="C100" s="339"/>
      <c r="D100" s="339"/>
      <c r="E100" s="339"/>
      <c r="F100" s="339"/>
      <c r="G100" s="339"/>
      <c r="H100" s="339"/>
      <c r="I100" s="339"/>
      <c r="J100" s="339"/>
      <c r="K100" s="339"/>
      <c r="L100" s="339"/>
      <c r="M100" s="339"/>
      <c r="N100" s="339"/>
      <c r="O100" s="339"/>
      <c r="P100" s="339"/>
      <c r="Q100" s="339"/>
      <c r="R100" s="339"/>
      <c r="S100" s="339"/>
      <c r="T100" s="339"/>
      <c r="U100" s="339"/>
      <c r="V100" s="339"/>
      <c r="W100" s="339"/>
      <c r="X100" s="339"/>
      <c r="Y100" s="339"/>
      <c r="Z100" s="339"/>
      <c r="AA100" s="339"/>
      <c r="AB100" s="339"/>
    </row>
    <row r="101" spans="1:28">
      <c r="A101" s="345"/>
      <c r="B101" s="339"/>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row>
    <row r="102" spans="1:28">
      <c r="A102" s="345"/>
      <c r="B102" s="339"/>
      <c r="C102" s="339"/>
      <c r="D102" s="339"/>
      <c r="E102" s="339"/>
      <c r="F102" s="339"/>
      <c r="G102" s="339"/>
      <c r="H102" s="339"/>
      <c r="I102" s="339"/>
      <c r="J102" s="339"/>
      <c r="K102" s="339"/>
      <c r="L102" s="339"/>
      <c r="M102" s="339"/>
      <c r="N102" s="339"/>
      <c r="O102" s="339"/>
      <c r="P102" s="339"/>
      <c r="Q102" s="339"/>
      <c r="R102" s="339"/>
      <c r="S102" s="339"/>
      <c r="T102" s="339"/>
      <c r="U102" s="339"/>
      <c r="V102" s="339"/>
      <c r="W102" s="339"/>
      <c r="X102" s="339"/>
      <c r="Y102" s="339"/>
      <c r="Z102" s="339"/>
      <c r="AA102" s="339"/>
      <c r="AB102" s="339"/>
    </row>
    <row r="103" spans="1:28">
      <c r="A103" s="345"/>
      <c r="B103" s="339"/>
      <c r="C103" s="339"/>
      <c r="D103" s="339"/>
      <c r="E103" s="339"/>
      <c r="F103" s="339"/>
      <c r="G103" s="339"/>
      <c r="H103" s="339"/>
      <c r="I103" s="339"/>
      <c r="J103" s="339"/>
      <c r="K103" s="339"/>
      <c r="L103" s="339"/>
      <c r="M103" s="339"/>
      <c r="N103" s="339"/>
      <c r="O103" s="339"/>
      <c r="P103" s="339"/>
      <c r="Q103" s="339"/>
      <c r="R103" s="339"/>
      <c r="S103" s="339"/>
      <c r="T103" s="339"/>
      <c r="U103" s="339"/>
      <c r="V103" s="339"/>
      <c r="W103" s="339"/>
      <c r="X103" s="339"/>
      <c r="Y103" s="339"/>
      <c r="Z103" s="339"/>
      <c r="AA103" s="339"/>
      <c r="AB103" s="339"/>
    </row>
    <row r="104" spans="1:28">
      <c r="A104" s="345"/>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row>
    <row r="105" spans="1:28">
      <c r="A105" s="345"/>
      <c r="B105" s="339"/>
      <c r="C105" s="339"/>
      <c r="D105" s="339"/>
      <c r="E105" s="339"/>
      <c r="F105" s="339"/>
      <c r="G105" s="339"/>
      <c r="H105" s="339"/>
      <c r="I105" s="339"/>
      <c r="J105" s="339"/>
      <c r="K105" s="339"/>
      <c r="L105" s="339"/>
      <c r="M105" s="339"/>
      <c r="N105" s="339"/>
      <c r="O105" s="339"/>
      <c r="P105" s="339"/>
      <c r="Q105" s="339"/>
      <c r="R105" s="339"/>
      <c r="S105" s="339"/>
      <c r="T105" s="339"/>
      <c r="U105" s="339"/>
      <c r="V105" s="339"/>
      <c r="W105" s="339"/>
      <c r="X105" s="339"/>
      <c r="Y105" s="339"/>
      <c r="Z105" s="339"/>
      <c r="AA105" s="339"/>
      <c r="AB105" s="339"/>
    </row>
    <row r="106" spans="1:28">
      <c r="A106" s="345"/>
      <c r="B106" s="339"/>
      <c r="C106" s="339"/>
      <c r="D106" s="339"/>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row>
    <row r="107" spans="1:28">
      <c r="A107" s="345"/>
      <c r="B107" s="339"/>
      <c r="C107" s="339"/>
      <c r="D107" s="339"/>
      <c r="E107" s="339"/>
      <c r="F107" s="339"/>
      <c r="G107" s="339"/>
      <c r="H107" s="339"/>
      <c r="I107" s="339"/>
      <c r="J107" s="339"/>
      <c r="K107" s="339"/>
      <c r="L107" s="339"/>
      <c r="M107" s="339"/>
      <c r="N107" s="339"/>
      <c r="O107" s="339"/>
      <c r="P107" s="339"/>
      <c r="Q107" s="339"/>
      <c r="R107" s="339"/>
      <c r="S107" s="339"/>
      <c r="T107" s="339"/>
      <c r="U107" s="339"/>
      <c r="V107" s="339"/>
    </row>
  </sheetData>
  <mergeCells count="1">
    <mergeCell ref="A1:V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E8"/>
  <sheetViews>
    <sheetView topLeftCell="A3" zoomScaleNormal="100" workbookViewId="0">
      <selection activeCell="E9" sqref="A9:E10"/>
    </sheetView>
  </sheetViews>
  <sheetFormatPr defaultColWidth="11.42578125" defaultRowHeight="15"/>
  <cols>
    <col min="1" max="1" width="15.5703125" customWidth="1"/>
    <col min="2" max="2" width="16.42578125" customWidth="1"/>
    <col min="3" max="3" width="18.140625" customWidth="1"/>
    <col min="4" max="4" width="19.140625" customWidth="1"/>
    <col min="5" max="5" width="22.7109375" customWidth="1"/>
  </cols>
  <sheetData>
    <row r="1" spans="1:5" s="306" customFormat="1">
      <c r="A1" s="306" t="s">
        <v>394</v>
      </c>
    </row>
    <row r="2" spans="1:5" s="306" customFormat="1">
      <c r="A2" s="309"/>
    </row>
    <row r="3" spans="1:5" ht="45" customHeight="1">
      <c r="A3" s="569" t="s">
        <v>395</v>
      </c>
      <c r="B3" s="569"/>
      <c r="C3" s="569"/>
      <c r="D3" s="569"/>
      <c r="E3" s="569"/>
    </row>
    <row r="4" spans="1:5" ht="45">
      <c r="A4" s="306" t="s">
        <v>396</v>
      </c>
      <c r="B4" s="307" t="s">
        <v>397</v>
      </c>
      <c r="C4" s="307" t="s">
        <v>398</v>
      </c>
      <c r="D4" s="307" t="s">
        <v>399</v>
      </c>
      <c r="E4" s="307" t="s">
        <v>400</v>
      </c>
    </row>
    <row r="5" spans="1:5">
      <c r="A5" t="s">
        <v>401</v>
      </c>
    </row>
    <row r="6" spans="1:5">
      <c r="A6" t="s">
        <v>402</v>
      </c>
    </row>
    <row r="7" spans="1:5">
      <c r="A7" t="s">
        <v>403</v>
      </c>
    </row>
    <row r="8" spans="1:5">
      <c r="A8" t="s">
        <v>320</v>
      </c>
    </row>
  </sheetData>
  <mergeCells count="1">
    <mergeCell ref="A3:E3"/>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F036-D7EB-46C6-A84F-B9B4FB32FA06}">
  <sheetPr>
    <tabColor theme="5"/>
  </sheetPr>
  <dimension ref="B1:C99"/>
  <sheetViews>
    <sheetView topLeftCell="A83" workbookViewId="0">
      <selection activeCell="H99" sqref="H99"/>
    </sheetView>
  </sheetViews>
  <sheetFormatPr defaultColWidth="11.42578125" defaultRowHeight="15"/>
  <sheetData>
    <row r="1" spans="2:3" ht="15.75" thickBot="1"/>
    <row r="2" spans="2:3" ht="15.75" thickBot="1">
      <c r="B2" s="393" t="s">
        <v>404</v>
      </c>
      <c r="C2" s="394" t="s">
        <v>91</v>
      </c>
    </row>
    <row r="3" spans="2:3" ht="15.75" thickBot="1">
      <c r="B3" s="395"/>
      <c r="C3" s="396"/>
    </row>
    <row r="4" spans="2:3" ht="15.75" thickBot="1">
      <c r="B4" s="397" t="s">
        <v>89</v>
      </c>
      <c r="C4" s="396" t="s">
        <v>147</v>
      </c>
    </row>
    <row r="5" spans="2:3" ht="15.75" thickBot="1">
      <c r="B5" s="398" t="s">
        <v>405</v>
      </c>
      <c r="C5" s="396" t="s">
        <v>145</v>
      </c>
    </row>
    <row r="6" spans="2:3" ht="15.75" thickBot="1">
      <c r="B6" s="398" t="s">
        <v>406</v>
      </c>
      <c r="C6" s="396" t="s">
        <v>147</v>
      </c>
    </row>
    <row r="7" spans="2:3" ht="15.75" thickBot="1">
      <c r="B7" s="398" t="s">
        <v>407</v>
      </c>
      <c r="C7" s="396" t="s">
        <v>151</v>
      </c>
    </row>
    <row r="8" spans="2:3" ht="15.75" thickBot="1">
      <c r="B8" s="398" t="s">
        <v>408</v>
      </c>
      <c r="C8" s="396" t="s">
        <v>147</v>
      </c>
    </row>
    <row r="9" spans="2:3" ht="15.75" thickBot="1">
      <c r="B9" s="398" t="s">
        <v>409</v>
      </c>
      <c r="C9" s="396" t="s">
        <v>152</v>
      </c>
    </row>
    <row r="10" spans="2:3" ht="15.75" thickBot="1">
      <c r="B10" s="398" t="s">
        <v>410</v>
      </c>
      <c r="C10" s="396" t="s">
        <v>151</v>
      </c>
    </row>
    <row r="11" spans="2:3" ht="15.75" thickBot="1">
      <c r="B11" s="398" t="s">
        <v>411</v>
      </c>
      <c r="C11" s="396" t="s">
        <v>146</v>
      </c>
    </row>
    <row r="12" spans="2:3" ht="15.75" thickBot="1">
      <c r="B12" s="398" t="s">
        <v>412</v>
      </c>
      <c r="C12" s="396" t="s">
        <v>150</v>
      </c>
    </row>
    <row r="13" spans="2:3" ht="15.75" thickBot="1">
      <c r="B13" s="398" t="s">
        <v>413</v>
      </c>
      <c r="C13" s="396" t="s">
        <v>146</v>
      </c>
    </row>
    <row r="14" spans="2:3" ht="15.75" thickBot="1">
      <c r="B14" s="398" t="s">
        <v>414</v>
      </c>
      <c r="C14" s="396" t="s">
        <v>152</v>
      </c>
    </row>
    <row r="15" spans="2:3" ht="15.75" thickBot="1">
      <c r="B15" s="398" t="s">
        <v>415</v>
      </c>
      <c r="C15" s="396" t="s">
        <v>150</v>
      </c>
    </row>
    <row r="16" spans="2:3" ht="15.75" thickBot="1">
      <c r="B16" s="398" t="s">
        <v>416</v>
      </c>
      <c r="C16" s="396" t="s">
        <v>152</v>
      </c>
    </row>
    <row r="17" spans="2:3" ht="15.75" thickBot="1">
      <c r="B17" s="398" t="s">
        <v>417</v>
      </c>
      <c r="C17" s="396" t="s">
        <v>145</v>
      </c>
    </row>
    <row r="18" spans="2:3" ht="15.75" thickBot="1">
      <c r="B18" s="398" t="s">
        <v>418</v>
      </c>
      <c r="C18" s="396" t="s">
        <v>147</v>
      </c>
    </row>
    <row r="19" spans="2:3" ht="15.75" thickBot="1">
      <c r="B19" s="398" t="s">
        <v>419</v>
      </c>
      <c r="C19" s="396" t="s">
        <v>149</v>
      </c>
    </row>
    <row r="20" spans="2:3" ht="15.75" thickBot="1">
      <c r="B20" s="398" t="s">
        <v>420</v>
      </c>
      <c r="C20" s="396" t="s">
        <v>149</v>
      </c>
    </row>
    <row r="21" spans="2:3" ht="15.75" thickBot="1">
      <c r="B21" s="398" t="s">
        <v>421</v>
      </c>
      <c r="C21" s="396" t="s">
        <v>149</v>
      </c>
    </row>
    <row r="22" spans="2:3" ht="15.75" thickBot="1">
      <c r="B22" s="398" t="s">
        <v>422</v>
      </c>
      <c r="C22" s="396" t="s">
        <v>147</v>
      </c>
    </row>
    <row r="23" spans="2:3" ht="15.75" thickBot="1">
      <c r="B23" s="398" t="s">
        <v>423</v>
      </c>
      <c r="C23" s="396" t="s">
        <v>152</v>
      </c>
    </row>
    <row r="24" spans="2:3" ht="15.75" thickBot="1">
      <c r="B24" s="398" t="s">
        <v>424</v>
      </c>
      <c r="C24" s="396" t="s">
        <v>152</v>
      </c>
    </row>
    <row r="25" spans="2:3" ht="15.75" thickBot="1">
      <c r="B25" s="398" t="s">
        <v>425</v>
      </c>
      <c r="C25" s="396" t="s">
        <v>147</v>
      </c>
    </row>
    <row r="26" spans="2:3" ht="15.75" thickBot="1">
      <c r="B26" s="398" t="s">
        <v>426</v>
      </c>
      <c r="C26" s="396" t="s">
        <v>148</v>
      </c>
    </row>
    <row r="27" spans="2:3" ht="15.75" thickBot="1">
      <c r="B27" s="398" t="s">
        <v>427</v>
      </c>
      <c r="C27" s="396" t="s">
        <v>147</v>
      </c>
    </row>
    <row r="28" spans="2:3" ht="15.75" thickBot="1">
      <c r="B28" s="398" t="s">
        <v>428</v>
      </c>
      <c r="C28" s="396" t="s">
        <v>150</v>
      </c>
    </row>
    <row r="29" spans="2:3" ht="15.75" thickBot="1">
      <c r="B29" s="398" t="s">
        <v>429</v>
      </c>
      <c r="C29" s="396" t="s">
        <v>147</v>
      </c>
    </row>
    <row r="30" spans="2:3" ht="15.75" thickBot="1">
      <c r="B30" s="398" t="s">
        <v>430</v>
      </c>
      <c r="C30" s="396" t="s">
        <v>151</v>
      </c>
    </row>
    <row r="31" spans="2:3" ht="15.75" thickBot="1">
      <c r="B31" s="398" t="s">
        <v>431</v>
      </c>
      <c r="C31" s="396" t="s">
        <v>145</v>
      </c>
    </row>
    <row r="32" spans="2:3" ht="15.75" thickBot="1">
      <c r="B32" s="398" t="s">
        <v>432</v>
      </c>
      <c r="C32" s="396" t="s">
        <v>145</v>
      </c>
    </row>
    <row r="33" spans="2:3" ht="15.75" thickBot="1">
      <c r="B33" s="398" t="s">
        <v>433</v>
      </c>
      <c r="C33" s="396" t="s">
        <v>148</v>
      </c>
    </row>
    <row r="34" spans="2:3" ht="15.75" thickBot="1">
      <c r="B34" s="398" t="s">
        <v>434</v>
      </c>
      <c r="C34" s="396" t="s">
        <v>152</v>
      </c>
    </row>
    <row r="35" spans="2:3" ht="15.75" thickBot="1">
      <c r="B35" s="398" t="s">
        <v>435</v>
      </c>
      <c r="C35" s="396" t="s">
        <v>150</v>
      </c>
    </row>
    <row r="36" spans="2:3" ht="15.75" thickBot="1">
      <c r="B36" s="398" t="s">
        <v>436</v>
      </c>
      <c r="C36" s="396" t="s">
        <v>150</v>
      </c>
    </row>
    <row r="37" spans="2:3" ht="15.75" thickBot="1">
      <c r="B37" s="398" t="s">
        <v>437</v>
      </c>
      <c r="C37" s="396" t="s">
        <v>150</v>
      </c>
    </row>
    <row r="38" spans="2:3" ht="15.75" thickBot="1">
      <c r="B38" s="398" t="s">
        <v>438</v>
      </c>
      <c r="C38" s="396" t="s">
        <v>152</v>
      </c>
    </row>
    <row r="39" spans="2:3" ht="15.75" thickBot="1">
      <c r="B39" s="398" t="s">
        <v>439</v>
      </c>
      <c r="C39" s="396" t="s">
        <v>148</v>
      </c>
    </row>
    <row r="40" spans="2:3" ht="15.75" thickBot="1">
      <c r="B40" s="398" t="s">
        <v>440</v>
      </c>
      <c r="C40" s="396" t="s">
        <v>149</v>
      </c>
    </row>
    <row r="41" spans="2:3" ht="15.75" thickBot="1">
      <c r="B41" s="398" t="s">
        <v>441</v>
      </c>
      <c r="C41" s="396" t="s">
        <v>149</v>
      </c>
    </row>
    <row r="42" spans="2:3" ht="15.75" thickBot="1">
      <c r="B42" s="398" t="s">
        <v>442</v>
      </c>
      <c r="C42" s="396" t="s">
        <v>147</v>
      </c>
    </row>
    <row r="43" spans="2:3" ht="15.75" thickBot="1">
      <c r="B43" s="398" t="s">
        <v>443</v>
      </c>
      <c r="C43" s="396" t="s">
        <v>147</v>
      </c>
    </row>
    <row r="44" spans="2:3" ht="15.75" thickBot="1">
      <c r="B44" s="398" t="s">
        <v>444</v>
      </c>
      <c r="C44" s="396" t="s">
        <v>150</v>
      </c>
    </row>
    <row r="45" spans="2:3" ht="15.75" thickBot="1">
      <c r="B45" s="398" t="s">
        <v>445</v>
      </c>
      <c r="C45" s="396" t="s">
        <v>149</v>
      </c>
    </row>
    <row r="46" spans="2:3" ht="15.75" thickBot="1">
      <c r="B46" s="398" t="s">
        <v>446</v>
      </c>
      <c r="C46" s="396" t="s">
        <v>147</v>
      </c>
    </row>
    <row r="47" spans="2:3" ht="15.75" thickBot="1">
      <c r="B47" s="398" t="s">
        <v>447</v>
      </c>
      <c r="C47" s="396" t="s">
        <v>147</v>
      </c>
    </row>
    <row r="48" spans="2:3" ht="15.75" thickBot="1">
      <c r="B48" s="398" t="s">
        <v>448</v>
      </c>
      <c r="C48" s="396" t="s">
        <v>149</v>
      </c>
    </row>
    <row r="49" spans="2:3" ht="15.75" thickBot="1">
      <c r="B49" s="398" t="s">
        <v>449</v>
      </c>
      <c r="C49" s="396" t="s">
        <v>146</v>
      </c>
    </row>
    <row r="50" spans="2:3" ht="15.75" thickBot="1">
      <c r="B50" s="398" t="s">
        <v>450</v>
      </c>
      <c r="C50" s="396" t="s">
        <v>150</v>
      </c>
    </row>
    <row r="51" spans="2:3" ht="15.75" thickBot="1">
      <c r="B51" s="398" t="s">
        <v>451</v>
      </c>
      <c r="C51" s="396" t="s">
        <v>150</v>
      </c>
    </row>
    <row r="52" spans="2:3" ht="15.75" thickBot="1">
      <c r="B52" s="398" t="s">
        <v>452</v>
      </c>
      <c r="C52" s="396" t="s">
        <v>151</v>
      </c>
    </row>
    <row r="53" spans="2:3" ht="15.75" thickBot="1">
      <c r="B53" s="398" t="s">
        <v>453</v>
      </c>
      <c r="C53" s="396" t="s">
        <v>149</v>
      </c>
    </row>
    <row r="54" spans="2:3" ht="15.75" thickBot="1">
      <c r="B54" s="398" t="s">
        <v>454</v>
      </c>
      <c r="C54" s="396" t="s">
        <v>148</v>
      </c>
    </row>
    <row r="55" spans="2:3" ht="15.75" thickBot="1">
      <c r="B55" s="398" t="s">
        <v>455</v>
      </c>
      <c r="C55" s="396" t="s">
        <v>146</v>
      </c>
    </row>
    <row r="56" spans="2:3" ht="15.75" thickBot="1">
      <c r="B56" s="398" t="s">
        <v>456</v>
      </c>
      <c r="C56" s="396" t="s">
        <v>146</v>
      </c>
    </row>
    <row r="57" spans="2:3" ht="15.75" thickBot="1">
      <c r="B57" s="398" t="s">
        <v>457</v>
      </c>
      <c r="C57" s="396" t="s">
        <v>149</v>
      </c>
    </row>
    <row r="58" spans="2:3" ht="15.75" thickBot="1">
      <c r="B58" s="398" t="s">
        <v>458</v>
      </c>
      <c r="C58" s="396" t="s">
        <v>146</v>
      </c>
    </row>
    <row r="59" spans="2:3" ht="15.75" thickBot="1">
      <c r="B59" s="398" t="s">
        <v>459</v>
      </c>
      <c r="C59" s="396" t="s">
        <v>146</v>
      </c>
    </row>
    <row r="60" spans="2:3" ht="15.75" thickBot="1">
      <c r="B60" s="398" t="s">
        <v>460</v>
      </c>
      <c r="C60" s="396" t="s">
        <v>148</v>
      </c>
    </row>
    <row r="61" spans="2:3" ht="15.75" thickBot="1">
      <c r="B61" s="398" t="s">
        <v>461</v>
      </c>
      <c r="C61" s="396" t="s">
        <v>146</v>
      </c>
    </row>
    <row r="62" spans="2:3" ht="15.75" thickBot="1">
      <c r="B62" s="398" t="s">
        <v>462</v>
      </c>
      <c r="C62" s="396" t="s">
        <v>146</v>
      </c>
    </row>
    <row r="63" spans="2:3" ht="15.75" thickBot="1">
      <c r="B63" s="398" t="s">
        <v>463</v>
      </c>
      <c r="C63" s="396" t="s">
        <v>145</v>
      </c>
    </row>
    <row r="64" spans="2:3" ht="15.75" thickBot="1">
      <c r="B64" s="398" t="s">
        <v>464</v>
      </c>
      <c r="C64" s="396" t="s">
        <v>145</v>
      </c>
    </row>
    <row r="65" spans="2:3" ht="15.75" thickBot="1">
      <c r="B65" s="398" t="s">
        <v>465</v>
      </c>
      <c r="C65" s="396" t="s">
        <v>145</v>
      </c>
    </row>
    <row r="66" spans="2:3" ht="15.75" thickBot="1">
      <c r="B66" s="398" t="s">
        <v>466</v>
      </c>
      <c r="C66" s="396" t="s">
        <v>145</v>
      </c>
    </row>
    <row r="67" spans="2:3" ht="15.75" thickBot="1">
      <c r="B67" s="398" t="s">
        <v>467</v>
      </c>
      <c r="C67" s="396" t="s">
        <v>147</v>
      </c>
    </row>
    <row r="68" spans="2:3" ht="15.75" thickBot="1">
      <c r="B68" s="398" t="s">
        <v>468</v>
      </c>
      <c r="C68" s="396" t="s">
        <v>150</v>
      </c>
    </row>
    <row r="69" spans="2:3" ht="15.75" thickBot="1">
      <c r="B69" s="398" t="s">
        <v>469</v>
      </c>
      <c r="C69" s="396" t="s">
        <v>150</v>
      </c>
    </row>
    <row r="70" spans="2:3" ht="15.75" thickBot="1">
      <c r="B70" s="398" t="s">
        <v>470</v>
      </c>
      <c r="C70" s="396" t="s">
        <v>152</v>
      </c>
    </row>
    <row r="71" spans="2:3" ht="15.75" thickBot="1">
      <c r="B71" s="398" t="s">
        <v>471</v>
      </c>
      <c r="C71" s="396" t="s">
        <v>146</v>
      </c>
    </row>
    <row r="72" spans="2:3" ht="15.75" thickBot="1">
      <c r="B72" s="398" t="s">
        <v>472</v>
      </c>
      <c r="C72" s="396" t="s">
        <v>146</v>
      </c>
    </row>
    <row r="73" spans="2:3" ht="15.75" thickBot="1">
      <c r="B73" s="398" t="s">
        <v>473</v>
      </c>
      <c r="C73" s="396" t="s">
        <v>147</v>
      </c>
    </row>
    <row r="74" spans="2:3" ht="15.75" thickBot="1">
      <c r="B74" s="398" t="s">
        <v>474</v>
      </c>
      <c r="C74" s="396" t="s">
        <v>146</v>
      </c>
    </row>
    <row r="75" spans="2:3" ht="15.75" thickBot="1">
      <c r="B75" s="398" t="s">
        <v>475</v>
      </c>
      <c r="C75" s="396" t="s">
        <v>147</v>
      </c>
    </row>
    <row r="76" spans="2:3" ht="15.75" thickBot="1">
      <c r="B76" s="398" t="s">
        <v>476</v>
      </c>
      <c r="C76" s="396" t="s">
        <v>149</v>
      </c>
    </row>
    <row r="77" spans="2:3" ht="15.75" thickBot="1">
      <c r="B77" s="398" t="s">
        <v>477</v>
      </c>
      <c r="C77" s="396" t="s">
        <v>147</v>
      </c>
    </row>
    <row r="78" spans="2:3" ht="15.75" thickBot="1">
      <c r="B78" s="398" t="s">
        <v>478</v>
      </c>
      <c r="C78" s="396" t="s">
        <v>147</v>
      </c>
    </row>
    <row r="79" spans="2:3" ht="15.75" thickBot="1">
      <c r="B79" s="398" t="s">
        <v>479</v>
      </c>
      <c r="C79" s="396" t="s">
        <v>145</v>
      </c>
    </row>
    <row r="80" spans="2:3" ht="15.75" thickBot="1">
      <c r="B80" s="398" t="s">
        <v>480</v>
      </c>
      <c r="C80" s="396" t="s">
        <v>145</v>
      </c>
    </row>
    <row r="81" spans="2:3" ht="15.75" thickBot="1">
      <c r="B81" s="398" t="s">
        <v>481</v>
      </c>
      <c r="C81" s="396" t="s">
        <v>145</v>
      </c>
    </row>
    <row r="82" spans="2:3" ht="15.75" thickBot="1">
      <c r="B82" s="398" t="s">
        <v>482</v>
      </c>
      <c r="C82" s="396" t="s">
        <v>145</v>
      </c>
    </row>
    <row r="83" spans="2:3" ht="15.75" thickBot="1">
      <c r="B83" s="398" t="s">
        <v>483</v>
      </c>
      <c r="C83" s="396" t="s">
        <v>149</v>
      </c>
    </row>
    <row r="84" spans="2:3" ht="15.75" thickBot="1">
      <c r="B84" s="398" t="s">
        <v>484</v>
      </c>
      <c r="C84" s="396" t="s">
        <v>145</v>
      </c>
    </row>
    <row r="85" spans="2:3" ht="15.75" thickBot="1">
      <c r="B85" s="398" t="s">
        <v>485</v>
      </c>
      <c r="C85" s="396" t="s">
        <v>150</v>
      </c>
    </row>
    <row r="86" spans="2:3" ht="15.75" thickBot="1">
      <c r="B86" s="398" t="s">
        <v>486</v>
      </c>
      <c r="C86" s="396" t="s">
        <v>150</v>
      </c>
    </row>
    <row r="87" spans="2:3" ht="15.75" thickBot="1">
      <c r="B87" s="398" t="s">
        <v>487</v>
      </c>
      <c r="C87" s="396" t="s">
        <v>152</v>
      </c>
    </row>
    <row r="88" spans="2:3" ht="15.75" thickBot="1">
      <c r="B88" s="398" t="s">
        <v>488</v>
      </c>
      <c r="C88" s="396" t="s">
        <v>151</v>
      </c>
    </row>
    <row r="89" spans="2:3" ht="15.75" thickBot="1">
      <c r="B89" s="398" t="s">
        <v>489</v>
      </c>
      <c r="C89" s="396" t="s">
        <v>149</v>
      </c>
    </row>
    <row r="90" spans="2:3" ht="15.75" thickBot="1">
      <c r="B90" s="398" t="s">
        <v>490</v>
      </c>
      <c r="C90" s="396" t="s">
        <v>149</v>
      </c>
    </row>
    <row r="91" spans="2:3" ht="15.75" thickBot="1">
      <c r="B91" s="398" t="s">
        <v>491</v>
      </c>
      <c r="C91" s="396" t="s">
        <v>147</v>
      </c>
    </row>
    <row r="92" spans="2:3" ht="15.75" thickBot="1">
      <c r="B92" s="398" t="s">
        <v>492</v>
      </c>
      <c r="C92" s="396" t="s">
        <v>146</v>
      </c>
    </row>
    <row r="93" spans="2:3" ht="15.75" thickBot="1">
      <c r="B93" s="398" t="s">
        <v>493</v>
      </c>
      <c r="C93" s="396" t="s">
        <v>146</v>
      </c>
    </row>
    <row r="94" spans="2:3" ht="15.75" thickBot="1">
      <c r="B94" s="398" t="s">
        <v>494</v>
      </c>
      <c r="C94" s="396" t="s">
        <v>146</v>
      </c>
    </row>
    <row r="95" spans="2:3" ht="15.75" thickBot="1">
      <c r="B95" s="398" t="s">
        <v>495</v>
      </c>
      <c r="C95" s="396" t="s">
        <v>145</v>
      </c>
    </row>
    <row r="96" spans="2:3" ht="15.75" thickBot="1">
      <c r="B96" s="398" t="s">
        <v>496</v>
      </c>
      <c r="C96" s="396" t="s">
        <v>145</v>
      </c>
    </row>
    <row r="97" spans="2:3" ht="15.75" thickBot="1">
      <c r="B97" s="398" t="s">
        <v>497</v>
      </c>
      <c r="C97" s="396" t="s">
        <v>145</v>
      </c>
    </row>
    <row r="98" spans="2:3" ht="15.75" thickBot="1">
      <c r="B98" s="398" t="s">
        <v>498</v>
      </c>
      <c r="C98" s="396" t="s">
        <v>145</v>
      </c>
    </row>
    <row r="99" spans="2:3" ht="15.75" thickBot="1">
      <c r="B99" s="398" t="s">
        <v>499</v>
      </c>
      <c r="C99" s="396" t="s">
        <v>145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57"/>
  <sheetViews>
    <sheetView topLeftCell="A34" workbookViewId="0">
      <selection activeCell="B57" sqref="B57"/>
    </sheetView>
  </sheetViews>
  <sheetFormatPr defaultColWidth="11.42578125" defaultRowHeight="15"/>
  <cols>
    <col min="2" max="2" width="33.5703125" style="106" customWidth="1"/>
    <col min="3" max="3" width="30.85546875" customWidth="1"/>
  </cols>
  <sheetData>
    <row r="2" spans="1:2">
      <c r="A2" s="105">
        <v>1</v>
      </c>
      <c r="B2" s="100" t="s">
        <v>32</v>
      </c>
    </row>
    <row r="3" spans="1:2">
      <c r="A3" s="105">
        <v>2</v>
      </c>
      <c r="B3" s="101" t="s">
        <v>33</v>
      </c>
    </row>
    <row r="4" spans="1:2">
      <c r="A4" s="105">
        <v>3</v>
      </c>
      <c r="B4" s="101" t="s">
        <v>34</v>
      </c>
    </row>
    <row r="5" spans="1:2">
      <c r="A5" s="105">
        <v>4</v>
      </c>
      <c r="B5" s="101" t="s">
        <v>35</v>
      </c>
    </row>
    <row r="6" spans="1:2">
      <c r="A6" s="105">
        <v>5</v>
      </c>
      <c r="B6" s="101" t="s">
        <v>37</v>
      </c>
    </row>
    <row r="7" spans="1:2">
      <c r="A7" s="105">
        <v>6</v>
      </c>
      <c r="B7" s="100" t="s">
        <v>39</v>
      </c>
    </row>
    <row r="8" spans="1:2">
      <c r="A8" s="105">
        <v>7</v>
      </c>
      <c r="B8" s="101" t="s">
        <v>33</v>
      </c>
    </row>
    <row r="9" spans="1:2">
      <c r="A9" s="105">
        <v>8</v>
      </c>
      <c r="B9" s="101" t="s">
        <v>40</v>
      </c>
    </row>
    <row r="10" spans="1:2">
      <c r="A10" s="105">
        <v>9</v>
      </c>
      <c r="B10" s="101" t="s">
        <v>41</v>
      </c>
    </row>
    <row r="11" spans="1:2">
      <c r="A11" s="105">
        <v>10</v>
      </c>
      <c r="B11" s="101" t="s">
        <v>37</v>
      </c>
    </row>
    <row r="12" spans="1:2">
      <c r="A12" s="105">
        <v>11</v>
      </c>
      <c r="B12" s="100" t="s">
        <v>43</v>
      </c>
    </row>
    <row r="13" spans="1:2">
      <c r="A13" s="105">
        <v>12</v>
      </c>
      <c r="B13" s="101" t="s">
        <v>33</v>
      </c>
    </row>
    <row r="14" spans="1:2">
      <c r="A14" s="105">
        <v>13</v>
      </c>
      <c r="B14" s="101" t="s">
        <v>44</v>
      </c>
    </row>
    <row r="15" spans="1:2">
      <c r="A15" s="105">
        <v>14</v>
      </c>
      <c r="B15" s="101" t="s">
        <v>45</v>
      </c>
    </row>
    <row r="16" spans="1:2">
      <c r="A16" s="105">
        <v>15</v>
      </c>
      <c r="B16" s="101" t="s">
        <v>37</v>
      </c>
    </row>
    <row r="17" spans="1:2" ht="23.25">
      <c r="A17" s="105">
        <v>16</v>
      </c>
      <c r="B17" s="100" t="s">
        <v>500</v>
      </c>
    </row>
    <row r="18" spans="1:2" ht="23.25">
      <c r="A18" s="105">
        <v>17</v>
      </c>
      <c r="B18" s="100" t="s">
        <v>501</v>
      </c>
    </row>
    <row r="19" spans="1:2">
      <c r="A19" s="105">
        <v>18</v>
      </c>
      <c r="B19" s="100" t="s">
        <v>502</v>
      </c>
    </row>
    <row r="20" spans="1:2">
      <c r="A20" s="105">
        <v>19</v>
      </c>
      <c r="B20" s="100" t="s">
        <v>503</v>
      </c>
    </row>
    <row r="21" spans="1:2">
      <c r="A21" s="105">
        <v>20</v>
      </c>
      <c r="B21" s="102" t="s">
        <v>504</v>
      </c>
    </row>
    <row r="22" spans="1:2">
      <c r="A22" s="105">
        <v>21</v>
      </c>
      <c r="B22" s="103" t="s">
        <v>505</v>
      </c>
    </row>
    <row r="23" spans="1:2">
      <c r="A23" s="105">
        <v>22</v>
      </c>
      <c r="B23" s="103" t="s">
        <v>506</v>
      </c>
    </row>
    <row r="24" spans="1:2">
      <c r="A24" s="105">
        <v>23</v>
      </c>
      <c r="B24" s="103" t="s">
        <v>85</v>
      </c>
    </row>
    <row r="25" spans="1:2">
      <c r="A25" s="105">
        <v>24</v>
      </c>
      <c r="B25" s="103" t="s">
        <v>70</v>
      </c>
    </row>
    <row r="26" spans="1:2">
      <c r="A26" s="105">
        <v>25</v>
      </c>
      <c r="B26" s="107" t="s">
        <v>71</v>
      </c>
    </row>
    <row r="27" spans="1:2">
      <c r="A27" s="105">
        <v>26</v>
      </c>
      <c r="B27" s="107" t="s">
        <v>72</v>
      </c>
    </row>
    <row r="28" spans="1:2">
      <c r="A28" s="105">
        <v>27</v>
      </c>
      <c r="B28" s="107" t="s">
        <v>73</v>
      </c>
    </row>
    <row r="29" spans="1:2">
      <c r="A29" s="105">
        <v>28</v>
      </c>
      <c r="B29" s="103" t="s">
        <v>79</v>
      </c>
    </row>
    <row r="30" spans="1:2">
      <c r="A30" s="105">
        <v>29</v>
      </c>
      <c r="B30" s="107" t="s">
        <v>507</v>
      </c>
    </row>
    <row r="31" spans="1:2">
      <c r="A31" s="105">
        <v>30</v>
      </c>
      <c r="B31" s="107" t="s">
        <v>81</v>
      </c>
    </row>
    <row r="32" spans="1:2" ht="22.5">
      <c r="A32" s="105">
        <v>31</v>
      </c>
      <c r="B32" s="102" t="s">
        <v>82</v>
      </c>
    </row>
    <row r="33" spans="1:2" ht="22.5">
      <c r="A33" s="105">
        <v>32</v>
      </c>
      <c r="B33" s="102" t="s">
        <v>84</v>
      </c>
    </row>
    <row r="34" spans="1:2">
      <c r="A34" s="105">
        <v>33</v>
      </c>
      <c r="B34" s="102" t="s">
        <v>68</v>
      </c>
    </row>
    <row r="35" spans="1:2">
      <c r="A35" s="105">
        <v>34</v>
      </c>
      <c r="B35" s="108" t="s">
        <v>508</v>
      </c>
    </row>
    <row r="36" spans="1:2">
      <c r="A36" s="105">
        <v>35</v>
      </c>
      <c r="B36" s="73" t="s">
        <v>509</v>
      </c>
    </row>
    <row r="37" spans="1:2">
      <c r="A37" s="105">
        <v>36</v>
      </c>
      <c r="B37" s="104" t="s">
        <v>510</v>
      </c>
    </row>
    <row r="38" spans="1:2">
      <c r="A38" s="105">
        <v>37</v>
      </c>
      <c r="B38" s="74" t="s">
        <v>511</v>
      </c>
    </row>
    <row r="39" spans="1:2">
      <c r="A39" s="105">
        <v>38</v>
      </c>
      <c r="B39" s="75" t="s">
        <v>512</v>
      </c>
    </row>
    <row r="40" spans="1:2">
      <c r="A40" s="105">
        <v>39</v>
      </c>
      <c r="B40" s="109" t="s">
        <v>513</v>
      </c>
    </row>
    <row r="41" spans="1:2" ht="22.5">
      <c r="A41" s="105">
        <v>40</v>
      </c>
      <c r="B41" s="109" t="s">
        <v>514</v>
      </c>
    </row>
    <row r="42" spans="1:2">
      <c r="A42" s="105">
        <v>41</v>
      </c>
      <c r="B42" s="109" t="s">
        <v>515</v>
      </c>
    </row>
    <row r="43" spans="1:2">
      <c r="A43" s="105">
        <v>42</v>
      </c>
      <c r="B43" s="109" t="s">
        <v>516</v>
      </c>
    </row>
    <row r="44" spans="1:2" ht="22.5">
      <c r="A44" s="105">
        <v>43</v>
      </c>
      <c r="B44" s="109" t="s">
        <v>517</v>
      </c>
    </row>
    <row r="45" spans="1:2">
      <c r="A45" s="105">
        <v>44</v>
      </c>
      <c r="B45" s="109" t="s">
        <v>518</v>
      </c>
    </row>
    <row r="46" spans="1:2">
      <c r="A46" s="105">
        <v>45</v>
      </c>
      <c r="B46" s="109" t="s">
        <v>519</v>
      </c>
    </row>
    <row r="47" spans="1:2">
      <c r="A47" s="105">
        <v>46</v>
      </c>
      <c r="B47" s="110" t="s">
        <v>520</v>
      </c>
    </row>
    <row r="48" spans="1:2">
      <c r="A48" s="105">
        <v>47</v>
      </c>
      <c r="B48" s="111" t="s">
        <v>521</v>
      </c>
    </row>
    <row r="49" spans="1:2">
      <c r="A49" s="105">
        <v>48</v>
      </c>
      <c r="B49" s="111" t="s">
        <v>522</v>
      </c>
    </row>
    <row r="50" spans="1:2">
      <c r="A50" s="105">
        <v>49</v>
      </c>
      <c r="B50" s="111" t="s">
        <v>523</v>
      </c>
    </row>
    <row r="51" spans="1:2">
      <c r="A51" s="105">
        <v>50</v>
      </c>
      <c r="B51" s="111" t="s">
        <v>524</v>
      </c>
    </row>
    <row r="52" spans="1:2">
      <c r="A52" s="105">
        <v>51</v>
      </c>
      <c r="B52" s="112" t="s">
        <v>525</v>
      </c>
    </row>
    <row r="53" spans="1:2">
      <c r="A53" s="105">
        <v>52</v>
      </c>
      <c r="B53" s="113" t="s">
        <v>526</v>
      </c>
    </row>
    <row r="54" spans="1:2">
      <c r="A54" s="105">
        <v>53</v>
      </c>
      <c r="B54" s="114" t="s">
        <v>219</v>
      </c>
    </row>
    <row r="55" spans="1:2">
      <c r="A55" s="105">
        <v>54</v>
      </c>
      <c r="B55" s="114" t="s">
        <v>220</v>
      </c>
    </row>
    <row r="56" spans="1:2" ht="24">
      <c r="A56" s="105">
        <v>55</v>
      </c>
      <c r="B56" s="114" t="s">
        <v>221</v>
      </c>
    </row>
    <row r="57" spans="1:2">
      <c r="A57" s="105">
        <v>56</v>
      </c>
      <c r="B57" s="114" t="s">
        <v>222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3:D14"/>
  <sheetViews>
    <sheetView workbookViewId="0">
      <selection activeCell="F11" sqref="F11"/>
    </sheetView>
  </sheetViews>
  <sheetFormatPr defaultColWidth="11.42578125" defaultRowHeight="15"/>
  <cols>
    <col min="1" max="1" width="30.85546875" customWidth="1"/>
    <col min="2" max="2" width="28.85546875" customWidth="1"/>
    <col min="3" max="3" width="22.85546875" customWidth="1"/>
    <col min="4" max="4" width="33.85546875" customWidth="1"/>
  </cols>
  <sheetData>
    <row r="3" spans="1:4">
      <c r="A3" s="127"/>
      <c r="B3" s="127"/>
      <c r="C3" s="127"/>
      <c r="D3" s="128" t="s">
        <v>87</v>
      </c>
    </row>
    <row r="4" spans="1:4">
      <c r="A4" s="570" t="s">
        <v>527</v>
      </c>
      <c r="B4" s="130" t="s">
        <v>528</v>
      </c>
      <c r="C4" s="124"/>
      <c r="D4" s="124"/>
    </row>
    <row r="5" spans="1:4" ht="105">
      <c r="A5" s="571"/>
      <c r="B5" s="130" t="s">
        <v>529</v>
      </c>
      <c r="C5" s="124"/>
      <c r="D5" s="125" t="s">
        <v>530</v>
      </c>
    </row>
    <row r="6" spans="1:4">
      <c r="A6" s="131" t="s">
        <v>531</v>
      </c>
      <c r="B6" s="132"/>
      <c r="C6" s="124"/>
      <c r="D6" s="126"/>
    </row>
    <row r="7" spans="1:4">
      <c r="A7" s="570" t="s">
        <v>532</v>
      </c>
      <c r="B7" s="130" t="s">
        <v>533</v>
      </c>
      <c r="C7" s="124"/>
      <c r="D7" s="126" t="s">
        <v>534</v>
      </c>
    </row>
    <row r="8" spans="1:4">
      <c r="A8" s="572"/>
      <c r="B8" s="130" t="s">
        <v>535</v>
      </c>
      <c r="C8" s="124"/>
      <c r="D8" s="126" t="s">
        <v>536</v>
      </c>
    </row>
    <row r="9" spans="1:4">
      <c r="A9" s="572"/>
      <c r="B9" s="130" t="s">
        <v>537</v>
      </c>
      <c r="C9" s="124"/>
      <c r="D9" s="126" t="s">
        <v>538</v>
      </c>
    </row>
    <row r="10" spans="1:4" ht="30">
      <c r="A10" s="572"/>
      <c r="B10" s="129" t="s">
        <v>539</v>
      </c>
      <c r="C10" s="130">
        <f>C9/'Tableau 1 descript prod RC'!F21</f>
        <v>0</v>
      </c>
      <c r="D10" s="124"/>
    </row>
    <row r="11" spans="1:4" ht="30">
      <c r="A11" s="572"/>
      <c r="B11" s="129" t="s">
        <v>540</v>
      </c>
      <c r="C11" s="130">
        <f>C7/'Tableau 1 descript prod RC'!F4</f>
        <v>0</v>
      </c>
      <c r="D11" s="124"/>
    </row>
    <row r="12" spans="1:4" ht="60">
      <c r="A12" s="572"/>
      <c r="B12" s="129" t="s">
        <v>541</v>
      </c>
      <c r="C12" s="130">
        <f>C8/'Tableau 1 descript prod RC'!F21</f>
        <v>0</v>
      </c>
      <c r="D12" s="124"/>
    </row>
    <row r="13" spans="1:4" ht="30">
      <c r="A13" s="572"/>
      <c r="B13" s="129" t="s">
        <v>542</v>
      </c>
      <c r="C13" s="130">
        <f>C8/'Tableau 1 descript prod RC'!F31</f>
        <v>0</v>
      </c>
      <c r="D13" s="124"/>
    </row>
    <row r="14" spans="1:4">
      <c r="A14" s="571"/>
      <c r="B14" s="129" t="s">
        <v>543</v>
      </c>
      <c r="C14" s="130">
        <f>C9/'Tableau 1 descript prod RC'!E25</f>
        <v>0</v>
      </c>
      <c r="D14" s="124"/>
    </row>
  </sheetData>
  <mergeCells count="2">
    <mergeCell ref="A4:A5"/>
    <mergeCell ref="A7:A1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workbookViewId="0">
      <selection activeCell="H19" sqref="H19"/>
    </sheetView>
  </sheetViews>
  <sheetFormatPr defaultColWidth="11.42578125" defaultRowHeight="15"/>
  <cols>
    <col min="1" max="1" width="19.5703125" customWidth="1"/>
    <col min="2" max="5" width="18" customWidth="1"/>
    <col min="6" max="6" width="13.140625" customWidth="1"/>
  </cols>
  <sheetData>
    <row r="1" spans="1:6" ht="46.5" customHeight="1" thickBot="1">
      <c r="A1" s="577" t="s">
        <v>544</v>
      </c>
      <c r="B1" s="578"/>
      <c r="C1" s="578"/>
      <c r="D1" s="578"/>
      <c r="E1" s="578"/>
      <c r="F1" s="578"/>
    </row>
    <row r="2" spans="1:6" ht="33.75" thickBot="1">
      <c r="A2" s="10" t="s">
        <v>545</v>
      </c>
      <c r="B2" s="11" t="s">
        <v>546</v>
      </c>
      <c r="C2" s="11" t="s">
        <v>547</v>
      </c>
      <c r="D2" s="11" t="s">
        <v>548</v>
      </c>
      <c r="E2" s="12" t="s">
        <v>549</v>
      </c>
      <c r="F2" s="13" t="s">
        <v>550</v>
      </c>
    </row>
    <row r="3" spans="1:6" ht="16.5" thickTop="1" thickBot="1">
      <c r="A3" s="14" t="s">
        <v>60</v>
      </c>
      <c r="B3" s="2"/>
      <c r="C3" s="2"/>
      <c r="D3" s="2"/>
      <c r="E3" s="8"/>
      <c r="F3" s="15"/>
    </row>
    <row r="4" spans="1:6" ht="15.75" thickBot="1">
      <c r="A4" s="14" t="s">
        <v>58</v>
      </c>
      <c r="B4" s="2"/>
      <c r="C4" s="2"/>
      <c r="D4" s="2"/>
      <c r="E4" s="8"/>
      <c r="F4" s="15"/>
    </row>
    <row r="5" spans="1:6" ht="15.75" thickBot="1">
      <c r="A5" s="14" t="s">
        <v>551</v>
      </c>
      <c r="B5" s="2"/>
      <c r="C5" s="2"/>
      <c r="D5" s="2"/>
      <c r="E5" s="8"/>
      <c r="F5" s="15"/>
    </row>
    <row r="6" spans="1:6" ht="15.75" thickBot="1">
      <c r="A6" s="14" t="s">
        <v>552</v>
      </c>
      <c r="B6" s="2"/>
      <c r="C6" s="2"/>
      <c r="D6" s="2"/>
      <c r="E6" s="8"/>
      <c r="F6" s="15"/>
    </row>
    <row r="7" spans="1:6" ht="30.75" thickBot="1">
      <c r="A7" s="14" t="s">
        <v>553</v>
      </c>
      <c r="B7" s="2"/>
      <c r="C7" s="2"/>
      <c r="D7" s="2"/>
      <c r="E7" s="8"/>
      <c r="F7" s="15"/>
    </row>
    <row r="8" spans="1:6" ht="30.75" thickBot="1">
      <c r="A8" s="14" t="s">
        <v>554</v>
      </c>
      <c r="B8" s="2"/>
      <c r="C8" s="2"/>
      <c r="D8" s="2"/>
      <c r="E8" s="8"/>
      <c r="F8" s="15"/>
    </row>
    <row r="9" spans="1:6" ht="30">
      <c r="A9" s="16" t="s">
        <v>555</v>
      </c>
      <c r="B9" s="4"/>
      <c r="C9" s="4"/>
      <c r="D9" s="4"/>
      <c r="E9" s="9"/>
      <c r="F9" s="15"/>
    </row>
    <row r="10" spans="1:6" ht="15.75" thickBot="1">
      <c r="A10" s="17"/>
      <c r="B10" s="5"/>
      <c r="C10" s="5"/>
      <c r="D10" s="5"/>
      <c r="E10" s="7"/>
      <c r="F10" s="15"/>
    </row>
    <row r="11" spans="1:6" ht="16.5" thickTop="1" thickBot="1">
      <c r="A11" s="18" t="s">
        <v>46</v>
      </c>
      <c r="B11" s="6"/>
      <c r="C11" s="6"/>
      <c r="D11" s="6"/>
      <c r="E11" s="7"/>
      <c r="F11" s="15"/>
    </row>
    <row r="12" spans="1:6" ht="30" customHeight="1" thickTop="1" thickBot="1">
      <c r="A12" s="573" t="s">
        <v>556</v>
      </c>
      <c r="B12" s="574"/>
      <c r="C12" s="575"/>
      <c r="D12" s="576"/>
      <c r="E12" s="576"/>
      <c r="F12" s="19"/>
    </row>
  </sheetData>
  <mergeCells count="3">
    <mergeCell ref="A12:B12"/>
    <mergeCell ref="C12:E12"/>
    <mergeCell ref="A1:F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9"/>
  <sheetViews>
    <sheetView workbookViewId="0">
      <selection activeCell="H19" sqref="H19"/>
    </sheetView>
  </sheetViews>
  <sheetFormatPr defaultColWidth="11.42578125" defaultRowHeight="15"/>
  <cols>
    <col min="1" max="1" width="49.28515625" customWidth="1"/>
    <col min="2" max="2" width="39.28515625" customWidth="1"/>
  </cols>
  <sheetData>
    <row r="1" spans="1:2" ht="18" thickTop="1" thickBot="1">
      <c r="A1" s="20" t="s">
        <v>557</v>
      </c>
      <c r="B1" s="21"/>
    </row>
    <row r="2" spans="1:2" ht="18" thickTop="1" thickBot="1">
      <c r="A2" s="22" t="s">
        <v>558</v>
      </c>
      <c r="B2" s="23"/>
    </row>
    <row r="3" spans="1:2" ht="17.25" thickBot="1">
      <c r="A3" s="22" t="s">
        <v>559</v>
      </c>
      <c r="B3" s="23"/>
    </row>
    <row r="4" spans="1:2" ht="17.25" thickBot="1">
      <c r="A4" s="22" t="s">
        <v>560</v>
      </c>
      <c r="B4" s="23"/>
    </row>
    <row r="5" spans="1:2" ht="17.25" thickBot="1">
      <c r="A5" s="22" t="s">
        <v>561</v>
      </c>
      <c r="B5" s="23"/>
    </row>
    <row r="6" spans="1:2" ht="17.25" thickBot="1">
      <c r="A6" s="22" t="s">
        <v>68</v>
      </c>
      <c r="B6" s="23"/>
    </row>
    <row r="7" spans="1:2" ht="17.25" thickBot="1">
      <c r="A7" s="22" t="s">
        <v>562</v>
      </c>
      <c r="B7" s="23"/>
    </row>
    <row r="8" spans="1:2" ht="17.25" thickBot="1">
      <c r="A8" s="22" t="s">
        <v>563</v>
      </c>
      <c r="B8" s="23"/>
    </row>
    <row r="9" spans="1:2" ht="17.25" thickBot="1">
      <c r="A9" s="22" t="s">
        <v>547</v>
      </c>
      <c r="B9" s="23"/>
    </row>
    <row r="10" spans="1:2" ht="17.25" thickBot="1">
      <c r="A10" s="22" t="s">
        <v>564</v>
      </c>
      <c r="B10" s="23"/>
    </row>
    <row r="11" spans="1:2" ht="17.25" thickBot="1">
      <c r="A11" s="22" t="s">
        <v>565</v>
      </c>
      <c r="B11" s="23"/>
    </row>
    <row r="12" spans="1:2" ht="33.75" thickBot="1">
      <c r="A12" s="22" t="s">
        <v>566</v>
      </c>
      <c r="B12" s="23"/>
    </row>
    <row r="13" spans="1:2" ht="17.25" thickBot="1">
      <c r="A13" s="22" t="s">
        <v>567</v>
      </c>
      <c r="B13" s="23"/>
    </row>
    <row r="14" spans="1:2" ht="17.25" thickBot="1">
      <c r="A14" s="24" t="s">
        <v>568</v>
      </c>
      <c r="B14" s="25"/>
    </row>
    <row r="15" spans="1:2" ht="18" thickTop="1" thickBot="1">
      <c r="A15" s="26" t="s">
        <v>569</v>
      </c>
      <c r="B15" s="27"/>
    </row>
    <row r="16" spans="1:2" ht="16.5" thickTop="1" thickBot="1"/>
    <row r="17" spans="1:4" ht="16.5" thickTop="1" thickBot="1">
      <c r="A17" s="28" t="s">
        <v>570</v>
      </c>
      <c r="B17" s="7"/>
      <c r="C17" s="7"/>
      <c r="D17" s="7"/>
    </row>
    <row r="18" spans="1:4" ht="31.5" thickTop="1" thickBot="1">
      <c r="A18" s="29" t="s">
        <v>571</v>
      </c>
      <c r="B18" s="30" t="s">
        <v>572</v>
      </c>
      <c r="C18" s="30" t="s">
        <v>573</v>
      </c>
      <c r="D18" s="30" t="s">
        <v>574</v>
      </c>
    </row>
    <row r="19" spans="1:4" ht="16.5" thickTop="1" thickBot="1">
      <c r="A19" s="1" t="s">
        <v>575</v>
      </c>
      <c r="B19" s="31" t="s">
        <v>576</v>
      </c>
      <c r="C19" s="31" t="s">
        <v>577</v>
      </c>
      <c r="D19" s="32" t="s">
        <v>578</v>
      </c>
    </row>
    <row r="20" spans="1:4" ht="15.75" thickBot="1">
      <c r="A20" s="1" t="s">
        <v>562</v>
      </c>
      <c r="B20" s="2"/>
      <c r="C20" s="2"/>
      <c r="D20" s="3"/>
    </row>
    <row r="21" spans="1:4" ht="15.75" thickBot="1">
      <c r="A21" s="1" t="s">
        <v>563</v>
      </c>
      <c r="B21" s="2"/>
      <c r="C21" s="2"/>
      <c r="D21" s="3"/>
    </row>
    <row r="22" spans="1:4" ht="15.75" thickBot="1">
      <c r="A22" s="1" t="s">
        <v>547</v>
      </c>
      <c r="B22" s="2"/>
      <c r="C22" s="2"/>
      <c r="D22" s="3"/>
    </row>
    <row r="23" spans="1:4" ht="15.75" thickBot="1">
      <c r="A23" s="1" t="s">
        <v>564</v>
      </c>
      <c r="B23" s="2"/>
      <c r="C23" s="2"/>
      <c r="D23" s="3"/>
    </row>
    <row r="24" spans="1:4" ht="15.75" thickBot="1">
      <c r="A24" s="1" t="s">
        <v>579</v>
      </c>
      <c r="B24" s="2"/>
      <c r="C24" s="2"/>
      <c r="D24" s="3"/>
    </row>
    <row r="25" spans="1:4" ht="30.75" thickBot="1">
      <c r="A25" s="33" t="s">
        <v>580</v>
      </c>
      <c r="B25" s="2"/>
      <c r="C25" s="2"/>
      <c r="D25" s="3"/>
    </row>
    <row r="26" spans="1:4" ht="30.75" thickBot="1">
      <c r="A26" s="33" t="s">
        <v>581</v>
      </c>
      <c r="B26" s="2"/>
      <c r="C26" s="2"/>
      <c r="D26" s="3"/>
    </row>
    <row r="27" spans="1:4" ht="15.75" thickBot="1">
      <c r="A27" s="1" t="s">
        <v>567</v>
      </c>
      <c r="B27" s="2"/>
      <c r="C27" s="2"/>
      <c r="D27" s="3"/>
    </row>
    <row r="28" spans="1:4" ht="15.75" thickBot="1">
      <c r="A28" s="34" t="s">
        <v>556</v>
      </c>
      <c r="B28" s="5"/>
      <c r="C28" s="5"/>
      <c r="D28" s="6"/>
    </row>
    <row r="29" spans="1:4" ht="15.75" thickTop="1"/>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Q52"/>
  <sheetViews>
    <sheetView zoomScale="110" zoomScaleNormal="110" workbookViewId="0">
      <selection activeCell="L18" sqref="L18"/>
    </sheetView>
  </sheetViews>
  <sheetFormatPr defaultColWidth="11.42578125" defaultRowHeight="15"/>
  <cols>
    <col min="1" max="1" width="4.5703125" customWidth="1"/>
    <col min="2" max="2" width="4.42578125" customWidth="1"/>
    <col min="3" max="3" width="34.7109375" customWidth="1"/>
    <col min="4" max="4" width="17.5703125" customWidth="1"/>
    <col min="5" max="5" width="14.7109375" customWidth="1"/>
    <col min="6" max="6" width="19.28515625" customWidth="1"/>
    <col min="7" max="7" width="4.85546875" customWidth="1"/>
    <col min="8" max="11" width="11.42578125" style="222"/>
  </cols>
  <sheetData>
    <row r="1" spans="1:12" ht="15.75">
      <c r="A1" s="180" t="s">
        <v>4</v>
      </c>
      <c r="B1" s="153"/>
      <c r="C1" s="153"/>
      <c r="D1" s="153"/>
      <c r="E1" s="153"/>
      <c r="F1" s="153"/>
      <c r="G1" s="153"/>
      <c r="H1" s="148"/>
      <c r="I1" s="148"/>
      <c r="J1" s="148"/>
      <c r="K1" s="148"/>
      <c r="L1" s="153"/>
    </row>
    <row r="2" spans="1:12" ht="15.75" thickBot="1">
      <c r="A2" s="153"/>
      <c r="B2" s="153"/>
      <c r="C2" s="153"/>
      <c r="D2" s="153"/>
      <c r="E2" s="153"/>
      <c r="F2" s="153"/>
      <c r="G2" s="153"/>
      <c r="H2" s="148"/>
      <c r="I2" s="148"/>
      <c r="J2" s="148"/>
      <c r="K2" s="148"/>
      <c r="L2" s="153"/>
    </row>
    <row r="3" spans="1:12" ht="21.75" customHeight="1" thickBot="1">
      <c r="A3" s="41"/>
      <c r="B3" s="42"/>
      <c r="C3" s="142" t="s">
        <v>26</v>
      </c>
      <c r="D3" s="117" t="s">
        <v>27</v>
      </c>
      <c r="E3" s="117" t="s">
        <v>28</v>
      </c>
      <c r="F3" s="118" t="s">
        <v>29</v>
      </c>
      <c r="G3" s="153"/>
      <c r="H3" s="148"/>
      <c r="I3" s="148"/>
      <c r="J3" s="148"/>
      <c r="K3" s="148"/>
      <c r="L3" s="153"/>
    </row>
    <row r="4" spans="1:12" ht="13.5" customHeight="1">
      <c r="A4" s="482" t="s">
        <v>30</v>
      </c>
      <c r="B4" s="486" t="s">
        <v>31</v>
      </c>
      <c r="C4" s="43" t="s">
        <v>32</v>
      </c>
      <c r="D4" s="44">
        <v>0</v>
      </c>
      <c r="E4" s="44">
        <v>20000</v>
      </c>
      <c r="F4" s="45">
        <f>E4-D4</f>
        <v>20000</v>
      </c>
      <c r="G4" s="153"/>
      <c r="H4" s="148"/>
      <c r="I4" s="148"/>
      <c r="J4" s="148"/>
      <c r="K4" s="148"/>
      <c r="L4" s="153"/>
    </row>
    <row r="5" spans="1:12" ht="13.5" customHeight="1">
      <c r="A5" s="483"/>
      <c r="B5" s="487"/>
      <c r="C5" s="46" t="s">
        <v>33</v>
      </c>
      <c r="D5" s="47">
        <v>0</v>
      </c>
      <c r="E5" s="47">
        <v>23000</v>
      </c>
      <c r="F5" s="48">
        <f>E5-D5</f>
        <v>23000</v>
      </c>
      <c r="G5" s="153"/>
      <c r="H5" s="148"/>
      <c r="I5" s="148"/>
      <c r="J5" s="148"/>
      <c r="K5" s="148"/>
      <c r="L5" s="153"/>
    </row>
    <row r="6" spans="1:12" ht="13.5" customHeight="1">
      <c r="A6" s="483"/>
      <c r="B6" s="487"/>
      <c r="C6" s="46" t="s">
        <v>34</v>
      </c>
      <c r="D6" s="47">
        <v>0</v>
      </c>
      <c r="E6" s="49">
        <f>E4/E5</f>
        <v>0.86956521739130432</v>
      </c>
      <c r="F6" s="48"/>
      <c r="G6" s="153"/>
      <c r="H6" s="148"/>
      <c r="I6" s="148"/>
      <c r="J6" s="148"/>
      <c r="K6" s="148"/>
      <c r="L6" s="153"/>
    </row>
    <row r="7" spans="1:12" ht="13.5" customHeight="1">
      <c r="A7" s="483"/>
      <c r="B7" s="487"/>
      <c r="C7" s="46" t="s">
        <v>35</v>
      </c>
      <c r="D7" s="50">
        <v>0</v>
      </c>
      <c r="E7" s="50">
        <v>2.4</v>
      </c>
      <c r="F7" s="51">
        <f>E7-D7</f>
        <v>2.4</v>
      </c>
      <c r="G7" s="153"/>
      <c r="H7" s="148"/>
      <c r="I7" s="148"/>
      <c r="J7" s="148"/>
      <c r="K7" s="148"/>
      <c r="L7" s="153"/>
    </row>
    <row r="8" spans="1:12" ht="13.5" customHeight="1">
      <c r="A8" s="483"/>
      <c r="B8" s="487"/>
      <c r="C8" s="325" t="s">
        <v>36</v>
      </c>
      <c r="D8" s="326"/>
      <c r="E8" s="326"/>
      <c r="F8" s="327"/>
      <c r="G8" s="153"/>
      <c r="H8" s="148"/>
      <c r="I8" s="148"/>
      <c r="J8" s="148"/>
      <c r="K8" s="148"/>
      <c r="L8" s="153"/>
    </row>
    <row r="9" spans="1:12" ht="13.5" customHeight="1" thickBot="1">
      <c r="A9" s="483"/>
      <c r="B9" s="487"/>
      <c r="C9" s="52" t="s">
        <v>37</v>
      </c>
      <c r="D9" s="53">
        <f>D4/$D$20</f>
        <v>0</v>
      </c>
      <c r="E9" s="53">
        <f>E4/$E$20</f>
        <v>0.66666666666666663</v>
      </c>
      <c r="F9" s="115"/>
      <c r="G9" s="153"/>
      <c r="H9" s="148"/>
      <c r="I9" s="148"/>
      <c r="J9" s="148"/>
      <c r="K9" s="148"/>
      <c r="L9" s="153"/>
    </row>
    <row r="10" spans="1:12" ht="13.5" customHeight="1">
      <c r="A10" s="483"/>
      <c r="B10" s="488" t="s">
        <v>38</v>
      </c>
      <c r="C10" s="43" t="s">
        <v>39</v>
      </c>
      <c r="D10" s="44">
        <v>30000</v>
      </c>
      <c r="E10" s="44">
        <v>10000</v>
      </c>
      <c r="F10" s="45">
        <f>E10-D10</f>
        <v>-20000</v>
      </c>
      <c r="G10" s="153"/>
      <c r="H10" s="148"/>
      <c r="I10" s="148"/>
      <c r="J10" s="148"/>
      <c r="K10" s="148"/>
      <c r="L10" s="153"/>
    </row>
    <row r="11" spans="1:12" ht="13.5" customHeight="1">
      <c r="A11" s="483"/>
      <c r="B11" s="489"/>
      <c r="C11" s="46" t="s">
        <v>33</v>
      </c>
      <c r="D11" s="47">
        <v>33000</v>
      </c>
      <c r="E11" s="47">
        <v>11000</v>
      </c>
      <c r="F11" s="48">
        <f>E11-D11</f>
        <v>-22000</v>
      </c>
      <c r="G11" s="153"/>
      <c r="H11" s="148"/>
      <c r="I11" s="148"/>
      <c r="J11" s="148"/>
      <c r="K11" s="148"/>
      <c r="L11" s="153"/>
    </row>
    <row r="12" spans="1:12" ht="13.5" customHeight="1">
      <c r="A12" s="483"/>
      <c r="B12" s="489"/>
      <c r="C12" s="46" t="s">
        <v>40</v>
      </c>
      <c r="D12" s="49">
        <f>D10/D11</f>
        <v>0.90909090909090906</v>
      </c>
      <c r="E12" s="49">
        <f>E10/E11</f>
        <v>0.90909090909090906</v>
      </c>
      <c r="F12" s="48"/>
      <c r="G12" s="153"/>
      <c r="H12" s="148"/>
      <c r="I12" s="148"/>
      <c r="J12" s="148"/>
      <c r="K12" s="148"/>
      <c r="L12" s="153"/>
    </row>
    <row r="13" spans="1:12" ht="13.5" customHeight="1">
      <c r="A13" s="483"/>
      <c r="B13" s="489"/>
      <c r="C13" s="46" t="s">
        <v>41</v>
      </c>
      <c r="D13" s="50">
        <v>5</v>
      </c>
      <c r="E13" s="50">
        <v>5</v>
      </c>
      <c r="F13" s="51">
        <f>E13-D13</f>
        <v>0</v>
      </c>
      <c r="G13" s="153"/>
      <c r="H13" s="148"/>
      <c r="I13" s="148"/>
      <c r="J13" s="148"/>
      <c r="K13" s="148"/>
      <c r="L13" s="153"/>
    </row>
    <row r="14" spans="1:12" ht="13.5" customHeight="1" thickBot="1">
      <c r="A14" s="483"/>
      <c r="B14" s="489"/>
      <c r="C14" s="46" t="s">
        <v>37</v>
      </c>
      <c r="D14" s="50">
        <f>D10/$D$20</f>
        <v>1</v>
      </c>
      <c r="E14" s="50">
        <f>E10/$E$20</f>
        <v>0.33333333333333331</v>
      </c>
      <c r="F14" s="178"/>
      <c r="G14" s="153"/>
      <c r="H14" s="148"/>
      <c r="I14" s="148"/>
      <c r="J14" s="148"/>
      <c r="K14" s="148"/>
      <c r="L14" s="153"/>
    </row>
    <row r="15" spans="1:12" ht="13.5" customHeight="1">
      <c r="A15" s="483"/>
      <c r="B15" s="492" t="s">
        <v>42</v>
      </c>
      <c r="C15" s="43" t="s">
        <v>43</v>
      </c>
      <c r="D15" s="44">
        <v>0</v>
      </c>
      <c r="E15" s="44">
        <v>0</v>
      </c>
      <c r="F15" s="45">
        <f>E15-D15</f>
        <v>0</v>
      </c>
      <c r="G15" s="153"/>
      <c r="H15" s="148"/>
      <c r="I15" s="148"/>
      <c r="J15" s="148"/>
      <c r="K15" s="148"/>
      <c r="L15" s="153"/>
    </row>
    <row r="16" spans="1:12" ht="13.5" customHeight="1">
      <c r="A16" s="483"/>
      <c r="B16" s="493"/>
      <c r="C16" s="46" t="s">
        <v>33</v>
      </c>
      <c r="D16" s="47">
        <v>0</v>
      </c>
      <c r="E16" s="47">
        <v>0</v>
      </c>
      <c r="F16" s="48">
        <f>E16-D16</f>
        <v>0</v>
      </c>
      <c r="G16" s="153"/>
      <c r="H16" s="148"/>
      <c r="I16" s="148"/>
      <c r="J16" s="148"/>
      <c r="K16" s="148"/>
      <c r="L16" s="153"/>
    </row>
    <row r="17" spans="1:17" ht="13.5" customHeight="1">
      <c r="A17" s="483"/>
      <c r="B17" s="493"/>
      <c r="C17" s="46" t="s">
        <v>44</v>
      </c>
      <c r="D17" s="49" t="e">
        <f>D15/D16</f>
        <v>#DIV/0!</v>
      </c>
      <c r="E17" s="49" t="e">
        <f>E15/E16</f>
        <v>#DIV/0!</v>
      </c>
      <c r="F17" s="48"/>
      <c r="G17" s="153"/>
      <c r="H17" s="148"/>
      <c r="I17" s="148"/>
      <c r="J17" s="148"/>
      <c r="K17" s="148"/>
      <c r="L17" s="153"/>
    </row>
    <row r="18" spans="1:17" ht="13.5" customHeight="1">
      <c r="A18" s="483"/>
      <c r="B18" s="493"/>
      <c r="C18" s="46" t="s">
        <v>45</v>
      </c>
      <c r="D18" s="50">
        <v>0</v>
      </c>
      <c r="E18" s="50">
        <v>0</v>
      </c>
      <c r="F18" s="51">
        <f>E18-D18</f>
        <v>0</v>
      </c>
      <c r="G18" s="153"/>
      <c r="H18" s="148"/>
      <c r="I18" s="148"/>
      <c r="J18" s="148"/>
      <c r="K18" s="148"/>
      <c r="L18" s="153"/>
    </row>
    <row r="19" spans="1:17" ht="13.5" customHeight="1" thickBot="1">
      <c r="A19" s="483"/>
      <c r="B19" s="493"/>
      <c r="C19" s="46" t="s">
        <v>37</v>
      </c>
      <c r="D19" s="50">
        <v>0</v>
      </c>
      <c r="E19" s="50">
        <f>E15/$E$20</f>
        <v>0</v>
      </c>
      <c r="F19" s="178"/>
      <c r="G19" s="153"/>
      <c r="H19" s="148"/>
      <c r="I19" s="148"/>
      <c r="J19" s="148"/>
      <c r="K19" s="148"/>
      <c r="L19" s="153"/>
    </row>
    <row r="20" spans="1:17" ht="22.5">
      <c r="A20" s="483"/>
      <c r="B20" s="486" t="s">
        <v>46</v>
      </c>
      <c r="C20" s="116" t="s">
        <v>47</v>
      </c>
      <c r="D20" s="54">
        <v>30000</v>
      </c>
      <c r="E20" s="55">
        <f>E4+E10+E15</f>
        <v>30000</v>
      </c>
      <c r="F20" s="56">
        <f>E20-D20</f>
        <v>0</v>
      </c>
      <c r="G20" s="153"/>
      <c r="H20" s="469" t="s">
        <v>48</v>
      </c>
      <c r="I20" s="148"/>
      <c r="J20" s="148"/>
      <c r="K20" s="148"/>
      <c r="L20" s="153"/>
    </row>
    <row r="21" spans="1:17" ht="18.75" customHeight="1">
      <c r="A21" s="483"/>
      <c r="B21" s="487"/>
      <c r="C21" s="485" t="s">
        <v>49</v>
      </c>
      <c r="D21" s="478">
        <v>0</v>
      </c>
      <c r="E21" s="478">
        <v>20000</v>
      </c>
      <c r="F21" s="133">
        <f>E21-D21</f>
        <v>20000</v>
      </c>
      <c r="G21" s="153"/>
      <c r="H21" s="470" t="s">
        <v>50</v>
      </c>
      <c r="J21" s="148"/>
      <c r="K21" s="470" t="s">
        <v>51</v>
      </c>
      <c r="L21" s="153"/>
    </row>
    <row r="22" spans="1:17" ht="72" customHeight="1">
      <c r="A22" s="483"/>
      <c r="B22" s="487"/>
      <c r="C22" s="481"/>
      <c r="D22" s="479"/>
      <c r="E22" s="479"/>
      <c r="F22" s="119" t="s">
        <v>52</v>
      </c>
      <c r="G22" s="153"/>
      <c r="H22" s="471">
        <f>F21-E24*F20</f>
        <v>20000</v>
      </c>
      <c r="I22" s="148"/>
      <c r="J22" s="148"/>
      <c r="K22" s="472">
        <f>H22/F21</f>
        <v>1</v>
      </c>
      <c r="L22" s="153"/>
    </row>
    <row r="23" spans="1:17">
      <c r="A23" s="483"/>
      <c r="B23" s="487"/>
      <c r="C23" s="57" t="s">
        <v>53</v>
      </c>
      <c r="D23" s="60"/>
      <c r="E23" s="61">
        <f>E7+E13+E18</f>
        <v>7.4</v>
      </c>
      <c r="F23" s="59"/>
      <c r="G23" s="153"/>
      <c r="H23" s="148"/>
      <c r="I23" s="148"/>
      <c r="J23" s="148"/>
      <c r="K23" s="148"/>
      <c r="L23" s="153"/>
    </row>
    <row r="24" spans="1:17" ht="32.25">
      <c r="A24" s="483"/>
      <c r="B24" s="487"/>
      <c r="C24" s="68" t="s">
        <v>54</v>
      </c>
      <c r="D24" s="121">
        <v>0</v>
      </c>
      <c r="E24" s="122">
        <f>E21/E20</f>
        <v>0.66666666666666663</v>
      </c>
      <c r="F24" s="123">
        <v>0.66700000000000004</v>
      </c>
      <c r="G24" s="153"/>
      <c r="I24" s="148"/>
      <c r="J24" s="148"/>
      <c r="K24" s="148"/>
      <c r="L24" s="153"/>
    </row>
    <row r="25" spans="1:17" ht="50.25" customHeight="1">
      <c r="A25" s="483"/>
      <c r="B25" s="487"/>
      <c r="C25" s="480" t="s">
        <v>55</v>
      </c>
      <c r="D25" s="478">
        <f>D4/0.9*0.204</f>
        <v>0</v>
      </c>
      <c r="E25" s="478">
        <f>E4/0.9*0.201*I26+E4/0.9*0.272*J26+E4/0.9*0.345*K26</f>
        <v>4466.666666666667</v>
      </c>
      <c r="F25" s="476">
        <f>E25-D25</f>
        <v>4466.666666666667</v>
      </c>
      <c r="G25" s="226" t="s">
        <v>56</v>
      </c>
      <c r="H25" s="225" t="s">
        <v>57</v>
      </c>
      <c r="I25" s="224" t="s">
        <v>58</v>
      </c>
      <c r="J25" s="224" t="s">
        <v>59</v>
      </c>
      <c r="K25" s="224" t="s">
        <v>60</v>
      </c>
      <c r="L25" s="153"/>
    </row>
    <row r="26" spans="1:17" ht="9" customHeight="1">
      <c r="A26" s="483"/>
      <c r="B26" s="490"/>
      <c r="C26" s="481"/>
      <c r="D26" s="479"/>
      <c r="E26" s="479"/>
      <c r="F26" s="477"/>
      <c r="G26" s="221"/>
      <c r="H26" s="225" t="s">
        <v>61</v>
      </c>
      <c r="I26" s="223">
        <v>1</v>
      </c>
      <c r="J26" s="223">
        <v>0</v>
      </c>
      <c r="K26" s="223">
        <v>0</v>
      </c>
      <c r="L26" s="153"/>
    </row>
    <row r="27" spans="1:17" ht="23.25" customHeight="1">
      <c r="A27" s="484"/>
      <c r="B27" s="491"/>
      <c r="C27" s="62" t="s">
        <v>62</v>
      </c>
      <c r="D27" s="63"/>
      <c r="E27" s="134" t="s">
        <v>63</v>
      </c>
      <c r="F27" s="64"/>
      <c r="G27" s="153"/>
      <c r="H27" s="148"/>
      <c r="I27" s="148"/>
      <c r="J27" s="148"/>
      <c r="K27" s="148"/>
      <c r="L27" s="153"/>
    </row>
    <row r="28" spans="1:17" ht="22.5" customHeight="1">
      <c r="A28" s="505" t="s">
        <v>64</v>
      </c>
      <c r="B28" s="506"/>
      <c r="C28" s="135"/>
      <c r="D28" s="117" t="s">
        <v>27</v>
      </c>
      <c r="E28" s="117" t="s">
        <v>28</v>
      </c>
      <c r="F28" s="118" t="s">
        <v>65</v>
      </c>
      <c r="G28" s="474" t="s">
        <v>66</v>
      </c>
      <c r="H28" s="475" t="s">
        <v>67</v>
      </c>
      <c r="I28" s="148"/>
      <c r="J28" s="148"/>
      <c r="K28" s="148"/>
      <c r="L28" s="153"/>
    </row>
    <row r="29" spans="1:17" ht="13.5" customHeight="1">
      <c r="A29" s="507"/>
      <c r="B29" s="508"/>
      <c r="C29" s="136" t="s">
        <v>68</v>
      </c>
      <c r="D29" s="71"/>
      <c r="E29" s="71"/>
      <c r="F29" s="72"/>
      <c r="G29" s="474"/>
      <c r="H29" s="475"/>
      <c r="I29" s="148"/>
      <c r="J29" s="148"/>
      <c r="K29" s="148"/>
      <c r="L29" s="153"/>
    </row>
    <row r="30" spans="1:17" ht="13.5" customHeight="1">
      <c r="A30" s="507"/>
      <c r="B30" s="508"/>
      <c r="C30" s="399" t="s">
        <v>69</v>
      </c>
      <c r="D30" s="400"/>
      <c r="E30" s="400"/>
      <c r="F30" s="401"/>
      <c r="G30" s="474"/>
      <c r="H30" s="475"/>
      <c r="I30" s="153"/>
      <c r="J30" s="153"/>
      <c r="K30" s="153"/>
      <c r="L30" s="153"/>
      <c r="M30" s="153"/>
      <c r="N30" s="153"/>
      <c r="O30" s="153"/>
      <c r="P30" s="153"/>
      <c r="Q30" s="153"/>
    </row>
    <row r="31" spans="1:17" ht="13.5" customHeight="1">
      <c r="A31" s="507"/>
      <c r="B31" s="508"/>
      <c r="C31" s="137" t="s">
        <v>70</v>
      </c>
      <c r="D31" s="58"/>
      <c r="E31" s="58">
        <v>5000</v>
      </c>
      <c r="F31" s="120">
        <f>E31-D31</f>
        <v>5000</v>
      </c>
      <c r="G31" s="474"/>
      <c r="H31" s="475"/>
      <c r="I31" s="148"/>
      <c r="J31" s="148"/>
      <c r="K31" s="148"/>
      <c r="L31" s="153"/>
    </row>
    <row r="32" spans="1:17" ht="13.5" customHeight="1">
      <c r="A32" s="507"/>
      <c r="B32" s="508"/>
      <c r="C32" s="138" t="s">
        <v>71</v>
      </c>
      <c r="D32" s="67"/>
      <c r="E32" s="67"/>
      <c r="F32" s="59"/>
      <c r="G32" s="474"/>
      <c r="H32" s="475"/>
      <c r="I32" s="148"/>
      <c r="J32" s="148"/>
      <c r="K32" s="148"/>
      <c r="L32" s="153"/>
    </row>
    <row r="33" spans="1:12" ht="13.5" customHeight="1">
      <c r="A33" s="507"/>
      <c r="B33" s="508"/>
      <c r="C33" s="138" t="s">
        <v>72</v>
      </c>
      <c r="D33" s="67"/>
      <c r="E33" s="67"/>
      <c r="F33" s="59"/>
      <c r="G33" s="474"/>
      <c r="H33" s="475"/>
      <c r="I33" s="148"/>
      <c r="J33" s="148"/>
      <c r="K33" s="148"/>
      <c r="L33" s="153"/>
    </row>
    <row r="34" spans="1:12" ht="13.5" customHeight="1">
      <c r="A34" s="507"/>
      <c r="B34" s="508"/>
      <c r="C34" s="138" t="s">
        <v>73</v>
      </c>
      <c r="D34" s="67"/>
      <c r="E34" s="67"/>
      <c r="F34" s="59"/>
      <c r="G34" s="474"/>
      <c r="H34" s="475"/>
      <c r="I34" s="148"/>
      <c r="J34" s="148"/>
      <c r="K34" s="148"/>
      <c r="L34" s="153"/>
    </row>
    <row r="35" spans="1:12" ht="13.5" customHeight="1">
      <c r="A35" s="507"/>
      <c r="B35" s="508"/>
      <c r="C35" s="137" t="s">
        <v>74</v>
      </c>
      <c r="D35" s="65"/>
      <c r="E35" s="65">
        <v>27000</v>
      </c>
      <c r="F35" s="59">
        <f>E35-D35</f>
        <v>27000</v>
      </c>
      <c r="G35" s="474"/>
      <c r="H35" s="475"/>
      <c r="I35" s="148"/>
      <c r="J35" s="148"/>
      <c r="K35" s="148"/>
      <c r="L35" s="153"/>
    </row>
    <row r="36" spans="1:12" ht="13.5" customHeight="1">
      <c r="A36" s="507"/>
      <c r="B36" s="508"/>
      <c r="C36" s="511" t="s">
        <v>75</v>
      </c>
      <c r="D36" s="227" t="s">
        <v>76</v>
      </c>
      <c r="E36" s="228">
        <v>20000</v>
      </c>
      <c r="F36" s="229"/>
      <c r="G36" s="474"/>
      <c r="H36" s="475"/>
      <c r="I36" s="148"/>
      <c r="J36" s="148"/>
      <c r="K36" s="148"/>
      <c r="L36" s="153"/>
    </row>
    <row r="37" spans="1:12" ht="13.5" customHeight="1">
      <c r="A37" s="507"/>
      <c r="B37" s="508"/>
      <c r="C37" s="512"/>
      <c r="D37" s="230" t="s">
        <v>77</v>
      </c>
      <c r="E37" s="228">
        <v>7000</v>
      </c>
      <c r="F37" s="229"/>
      <c r="G37" s="474"/>
      <c r="H37" s="475"/>
      <c r="I37" s="148"/>
      <c r="J37" s="148"/>
      <c r="K37" s="148"/>
      <c r="L37" s="153"/>
    </row>
    <row r="38" spans="1:12" ht="13.5" customHeight="1">
      <c r="A38" s="507"/>
      <c r="B38" s="508"/>
      <c r="C38" s="137" t="s">
        <v>78</v>
      </c>
      <c r="D38" s="65"/>
      <c r="E38" s="65">
        <f>E24*E35</f>
        <v>18000</v>
      </c>
      <c r="F38" s="59">
        <f>E38-D38</f>
        <v>18000</v>
      </c>
      <c r="G38" s="474"/>
      <c r="H38" s="475"/>
      <c r="I38" s="148"/>
      <c r="J38" s="148"/>
      <c r="K38" s="148"/>
      <c r="L38" s="153"/>
    </row>
    <row r="39" spans="1:12" ht="21" customHeight="1">
      <c r="A39" s="507"/>
      <c r="B39" s="508"/>
      <c r="C39" s="137" t="s">
        <v>79</v>
      </c>
      <c r="D39" s="58"/>
      <c r="E39" s="58">
        <v>25</v>
      </c>
      <c r="F39" s="119" t="str">
        <f>E39-D39&amp;" sous stations supplémentaires"</f>
        <v>25 sous stations supplémentaires</v>
      </c>
      <c r="G39" s="474"/>
      <c r="H39" s="475"/>
      <c r="I39" s="148"/>
      <c r="J39" s="148"/>
      <c r="K39" s="148"/>
      <c r="L39" s="153"/>
    </row>
    <row r="40" spans="1:12" ht="13.5" customHeight="1">
      <c r="A40" s="507"/>
      <c r="B40" s="508"/>
      <c r="C40" s="137" t="s">
        <v>80</v>
      </c>
      <c r="D40" s="67"/>
      <c r="E40" s="67"/>
      <c r="F40" s="59"/>
      <c r="G40" s="474"/>
      <c r="H40" s="475"/>
      <c r="I40" s="148"/>
      <c r="J40" s="148"/>
      <c r="K40" s="148"/>
      <c r="L40" s="153"/>
    </row>
    <row r="41" spans="1:12" ht="13.5" customHeight="1">
      <c r="A41" s="507"/>
      <c r="B41" s="508"/>
      <c r="C41" s="137" t="s">
        <v>81</v>
      </c>
      <c r="D41" s="67"/>
      <c r="E41" s="67"/>
      <c r="F41" s="59" t="str">
        <f>E41-D41&amp;" eq logts supplémentaires"</f>
        <v>0 eq logts supplémentaires</v>
      </c>
      <c r="G41" s="474"/>
      <c r="H41" s="475"/>
      <c r="I41" s="148"/>
      <c r="J41" s="148"/>
      <c r="K41" s="148"/>
      <c r="L41" s="153"/>
    </row>
    <row r="42" spans="1:12" ht="9.75" customHeight="1">
      <c r="A42" s="507"/>
      <c r="B42" s="508"/>
      <c r="C42" s="494" t="s">
        <v>82</v>
      </c>
      <c r="D42" s="69"/>
      <c r="E42" s="69">
        <f>E35/E31</f>
        <v>5.4</v>
      </c>
      <c r="F42" s="70">
        <f>F35/F31</f>
        <v>5.4</v>
      </c>
      <c r="G42" s="474"/>
      <c r="H42" s="475"/>
      <c r="I42" s="148"/>
      <c r="J42" s="148"/>
      <c r="K42" s="148"/>
      <c r="L42" s="153"/>
    </row>
    <row r="43" spans="1:12" ht="12" customHeight="1">
      <c r="A43" s="507"/>
      <c r="B43" s="508"/>
      <c r="C43" s="495"/>
      <c r="D43" s="496" t="s">
        <v>83</v>
      </c>
      <c r="E43" s="497"/>
      <c r="F43" s="498"/>
      <c r="G43" s="474"/>
      <c r="H43" s="475"/>
      <c r="I43" s="148"/>
      <c r="J43" s="148"/>
      <c r="K43" s="148"/>
      <c r="L43" s="153"/>
    </row>
    <row r="44" spans="1:12" ht="21.75" customHeight="1">
      <c r="A44" s="507"/>
      <c r="B44" s="508"/>
      <c r="C44" s="139" t="s">
        <v>84</v>
      </c>
      <c r="D44" s="69"/>
      <c r="E44" s="69">
        <f>E38/E31</f>
        <v>3.6</v>
      </c>
      <c r="F44" s="70">
        <f>E44-D44</f>
        <v>3.6</v>
      </c>
      <c r="G44" s="474"/>
      <c r="H44" s="475"/>
      <c r="I44" s="148"/>
      <c r="J44" s="148"/>
      <c r="K44" s="148"/>
      <c r="L44" s="153"/>
    </row>
    <row r="45" spans="1:12" ht="13.5" customHeight="1">
      <c r="A45" s="507"/>
      <c r="B45" s="508"/>
      <c r="C45" s="137" t="s">
        <v>85</v>
      </c>
      <c r="D45" s="66"/>
      <c r="E45" s="66">
        <f>E35/E20</f>
        <v>0.9</v>
      </c>
      <c r="F45" s="59"/>
      <c r="G45" s="474"/>
      <c r="H45" s="475"/>
      <c r="I45" s="148"/>
      <c r="J45" s="148"/>
      <c r="K45" s="148"/>
      <c r="L45" s="153"/>
    </row>
    <row r="46" spans="1:12" ht="13.5" customHeight="1">
      <c r="A46" s="507"/>
      <c r="B46" s="508"/>
      <c r="C46" s="140" t="s">
        <v>86</v>
      </c>
      <c r="D46" s="499">
        <v>2016</v>
      </c>
      <c r="E46" s="500"/>
      <c r="F46" s="501"/>
      <c r="G46" s="474"/>
      <c r="H46" s="475"/>
      <c r="I46" s="148"/>
      <c r="J46" s="148"/>
      <c r="K46" s="148"/>
      <c r="L46" s="153"/>
    </row>
    <row r="47" spans="1:12" ht="16.5" customHeight="1" thickBot="1">
      <c r="A47" s="509"/>
      <c r="B47" s="510"/>
      <c r="C47" s="141" t="s">
        <v>87</v>
      </c>
      <c r="D47" s="502"/>
      <c r="E47" s="503"/>
      <c r="F47" s="504"/>
      <c r="G47" s="474"/>
      <c r="H47" s="475"/>
      <c r="I47" s="148"/>
      <c r="J47" s="148"/>
      <c r="K47" s="148"/>
      <c r="L47" s="153"/>
    </row>
    <row r="48" spans="1:12" ht="24" customHeight="1">
      <c r="A48" s="153"/>
      <c r="B48" s="153"/>
      <c r="C48" s="153"/>
      <c r="D48" s="153"/>
      <c r="E48" s="153"/>
      <c r="F48" s="153"/>
      <c r="G48" s="153"/>
      <c r="H48" s="148"/>
      <c r="I48" s="148"/>
      <c r="J48" s="148"/>
      <c r="K48" s="148"/>
      <c r="L48" s="153"/>
    </row>
    <row r="49" spans="1:12">
      <c r="A49" s="153"/>
      <c r="B49" s="153"/>
      <c r="C49" s="153"/>
      <c r="D49" s="153"/>
      <c r="E49" s="153"/>
      <c r="F49" s="153"/>
      <c r="G49" s="153"/>
      <c r="H49" s="148"/>
      <c r="I49" s="148"/>
      <c r="J49" s="148"/>
      <c r="K49" s="148"/>
      <c r="L49" s="153"/>
    </row>
    <row r="50" spans="1:12">
      <c r="A50" s="153"/>
      <c r="B50" s="153"/>
      <c r="C50" s="153"/>
      <c r="D50" s="153"/>
      <c r="E50" s="153"/>
      <c r="F50" s="153"/>
      <c r="G50" s="153"/>
      <c r="H50" s="148"/>
      <c r="I50" s="148"/>
      <c r="J50" s="148"/>
      <c r="K50" s="148"/>
      <c r="L50" s="153"/>
    </row>
    <row r="51" spans="1:12">
      <c r="A51" s="153"/>
      <c r="B51" s="153"/>
      <c r="C51" s="153"/>
      <c r="D51" s="153"/>
      <c r="E51" s="153"/>
      <c r="F51" s="153"/>
      <c r="G51" s="153"/>
      <c r="H51" s="148"/>
      <c r="I51" s="148"/>
      <c r="J51" s="148"/>
      <c r="K51" s="148"/>
      <c r="L51" s="153"/>
    </row>
    <row r="52" spans="1:12">
      <c r="A52" s="153"/>
      <c r="B52" s="153"/>
      <c r="C52" s="153"/>
      <c r="D52" s="153"/>
      <c r="E52" s="153"/>
      <c r="F52" s="153"/>
      <c r="G52" s="153"/>
      <c r="H52" s="148"/>
    </row>
  </sheetData>
  <mergeCells count="20">
    <mergeCell ref="C42:C43"/>
    <mergeCell ref="D43:F43"/>
    <mergeCell ref="D46:F46"/>
    <mergeCell ref="D47:F47"/>
    <mergeCell ref="A28:B47"/>
    <mergeCell ref="C36:C37"/>
    <mergeCell ref="C25:C26"/>
    <mergeCell ref="A4:A27"/>
    <mergeCell ref="C21:C22"/>
    <mergeCell ref="E21:E22"/>
    <mergeCell ref="D21:D22"/>
    <mergeCell ref="B4:B9"/>
    <mergeCell ref="B10:B14"/>
    <mergeCell ref="B20:B27"/>
    <mergeCell ref="B15:B19"/>
    <mergeCell ref="G28:G47"/>
    <mergeCell ref="H28:H47"/>
    <mergeCell ref="F25:F26"/>
    <mergeCell ref="E25:E26"/>
    <mergeCell ref="D25:D2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7"/>
  <sheetViews>
    <sheetView workbookViewId="0">
      <selection activeCell="H19" sqref="H19"/>
    </sheetView>
  </sheetViews>
  <sheetFormatPr defaultColWidth="11.42578125" defaultRowHeight="15"/>
  <cols>
    <col min="1" max="1" width="58.5703125" customWidth="1"/>
  </cols>
  <sheetData>
    <row r="1" spans="1:5">
      <c r="A1" s="580" t="s">
        <v>582</v>
      </c>
      <c r="B1" s="580"/>
      <c r="C1" s="580"/>
      <c r="D1" s="580"/>
    </row>
    <row r="2" spans="1:5" ht="16.5" customHeight="1">
      <c r="A2" s="36" t="s">
        <v>583</v>
      </c>
      <c r="B2" s="579"/>
      <c r="C2" s="579"/>
      <c r="D2" s="579"/>
      <c r="E2">
        <v>1</v>
      </c>
    </row>
    <row r="3" spans="1:5">
      <c r="A3" s="37" t="s">
        <v>584</v>
      </c>
      <c r="B3" s="583"/>
      <c r="C3" s="583"/>
      <c r="D3" s="583"/>
      <c r="E3" s="38">
        <v>0</v>
      </c>
    </row>
    <row r="4" spans="1:5">
      <c r="A4" s="36" t="s">
        <v>585</v>
      </c>
      <c r="B4" s="579"/>
      <c r="C4" s="579"/>
      <c r="D4" s="579"/>
      <c r="E4">
        <v>1</v>
      </c>
    </row>
    <row r="5" spans="1:5">
      <c r="A5" s="36" t="s">
        <v>586</v>
      </c>
      <c r="B5" s="579"/>
      <c r="C5" s="579"/>
      <c r="D5" s="579"/>
      <c r="E5">
        <v>1</v>
      </c>
    </row>
    <row r="6" spans="1:5">
      <c r="A6" s="36" t="s">
        <v>587</v>
      </c>
      <c r="B6" s="579"/>
      <c r="C6" s="579"/>
      <c r="D6" s="579"/>
      <c r="E6">
        <v>1</v>
      </c>
    </row>
    <row r="7" spans="1:5">
      <c r="A7" s="36" t="s">
        <v>588</v>
      </c>
      <c r="B7" s="579"/>
      <c r="C7" s="579"/>
      <c r="D7" s="579"/>
      <c r="E7">
        <v>1</v>
      </c>
    </row>
    <row r="8" spans="1:5">
      <c r="A8" s="36" t="s">
        <v>589</v>
      </c>
      <c r="B8" s="579"/>
      <c r="C8" s="579"/>
      <c r="D8" s="579"/>
      <c r="E8">
        <v>1</v>
      </c>
    </row>
    <row r="9" spans="1:5">
      <c r="A9" s="36" t="s">
        <v>590</v>
      </c>
      <c r="B9" s="579"/>
      <c r="C9" s="579"/>
      <c r="D9" s="579"/>
      <c r="E9">
        <v>1</v>
      </c>
    </row>
    <row r="10" spans="1:5">
      <c r="A10" s="37" t="s">
        <v>591</v>
      </c>
      <c r="B10" s="583"/>
      <c r="C10" s="583"/>
      <c r="D10" s="583"/>
      <c r="E10" s="38">
        <v>0</v>
      </c>
    </row>
    <row r="11" spans="1:5">
      <c r="A11" s="36" t="s">
        <v>592</v>
      </c>
      <c r="B11" s="579"/>
      <c r="C11" s="579"/>
      <c r="D11" s="579"/>
      <c r="E11">
        <v>1</v>
      </c>
    </row>
    <row r="12" spans="1:5">
      <c r="A12" s="36" t="s">
        <v>593</v>
      </c>
      <c r="B12" s="36">
        <v>1</v>
      </c>
      <c r="C12" s="36">
        <v>2</v>
      </c>
      <c r="D12" s="36" t="s">
        <v>189</v>
      </c>
    </row>
    <row r="13" spans="1:5">
      <c r="A13" s="36" t="s">
        <v>594</v>
      </c>
      <c r="B13" s="36"/>
      <c r="C13" s="36"/>
      <c r="D13" s="36"/>
      <c r="E13">
        <v>1</v>
      </c>
    </row>
    <row r="14" spans="1:5">
      <c r="A14" s="36" t="s">
        <v>595</v>
      </c>
      <c r="B14" s="36"/>
      <c r="C14" s="36"/>
      <c r="D14" s="36"/>
      <c r="E14">
        <v>1</v>
      </c>
    </row>
    <row r="15" spans="1:5">
      <c r="A15" s="36" t="s">
        <v>596</v>
      </c>
      <c r="B15" s="36"/>
      <c r="C15" s="36"/>
      <c r="D15" s="36"/>
      <c r="E15">
        <v>1</v>
      </c>
    </row>
    <row r="16" spans="1:5">
      <c r="A16" s="36" t="s">
        <v>597</v>
      </c>
      <c r="B16" s="36"/>
      <c r="C16" s="36"/>
      <c r="D16" s="36"/>
      <c r="E16">
        <v>1</v>
      </c>
    </row>
    <row r="17" spans="1:5">
      <c r="A17" s="39" t="s">
        <v>598</v>
      </c>
      <c r="B17" s="39"/>
      <c r="C17" s="39"/>
      <c r="D17" s="39"/>
      <c r="E17" s="40">
        <v>0</v>
      </c>
    </row>
    <row r="18" spans="1:5">
      <c r="A18" s="36" t="s">
        <v>599</v>
      </c>
      <c r="B18" s="579"/>
      <c r="C18" s="579"/>
      <c r="D18" s="579"/>
    </row>
    <row r="19" spans="1:5">
      <c r="A19" s="580" t="s">
        <v>600</v>
      </c>
      <c r="B19" s="580"/>
      <c r="C19" s="580"/>
      <c r="D19" s="580"/>
    </row>
    <row r="20" spans="1:5">
      <c r="A20" s="39" t="s">
        <v>601</v>
      </c>
      <c r="B20" s="581"/>
      <c r="C20" s="581"/>
      <c r="D20" s="581"/>
      <c r="E20" s="40">
        <v>0</v>
      </c>
    </row>
    <row r="21" spans="1:5">
      <c r="A21" s="39" t="s">
        <v>602</v>
      </c>
      <c r="B21" s="39">
        <v>1</v>
      </c>
      <c r="C21" s="39">
        <v>2</v>
      </c>
      <c r="D21" s="39" t="s">
        <v>189</v>
      </c>
      <c r="E21" s="40">
        <v>0</v>
      </c>
    </row>
    <row r="22" spans="1:5">
      <c r="A22" s="39" t="s">
        <v>603</v>
      </c>
      <c r="B22" s="39"/>
      <c r="C22" s="39"/>
      <c r="D22" s="39"/>
      <c r="E22" s="40">
        <v>0</v>
      </c>
    </row>
    <row r="23" spans="1:5">
      <c r="A23" s="39" t="s">
        <v>604</v>
      </c>
      <c r="B23" s="39"/>
      <c r="C23" s="39"/>
      <c r="D23" s="39"/>
      <c r="E23" s="40">
        <v>0</v>
      </c>
    </row>
    <row r="24" spans="1:5">
      <c r="A24" s="39" t="s">
        <v>605</v>
      </c>
      <c r="B24" s="39"/>
      <c r="C24" s="39"/>
      <c r="D24" s="39"/>
      <c r="E24" s="40">
        <v>0</v>
      </c>
    </row>
    <row r="25" spans="1:5">
      <c r="A25" s="39" t="s">
        <v>606</v>
      </c>
      <c r="B25" s="39"/>
      <c r="C25" s="39"/>
      <c r="D25" s="39"/>
      <c r="E25" s="40">
        <v>0</v>
      </c>
    </row>
    <row r="26" spans="1:5">
      <c r="A26" s="39" t="s">
        <v>607</v>
      </c>
      <c r="B26" s="39"/>
      <c r="C26" s="39"/>
      <c r="D26" s="39"/>
      <c r="E26" s="40">
        <v>0</v>
      </c>
    </row>
    <row r="27" spans="1:5">
      <c r="A27" s="582" t="s">
        <v>608</v>
      </c>
      <c r="B27" s="582"/>
      <c r="C27" s="582"/>
      <c r="D27" s="582"/>
    </row>
  </sheetData>
  <mergeCells count="15">
    <mergeCell ref="B10:D10"/>
    <mergeCell ref="A1:D1"/>
    <mergeCell ref="B2:D2"/>
    <mergeCell ref="B3:D3"/>
    <mergeCell ref="B4:D4"/>
    <mergeCell ref="B5:D5"/>
    <mergeCell ref="B6:D6"/>
    <mergeCell ref="B7:D7"/>
    <mergeCell ref="B8:D8"/>
    <mergeCell ref="B9:D9"/>
    <mergeCell ref="B11:D11"/>
    <mergeCell ref="B18:D18"/>
    <mergeCell ref="A19:D19"/>
    <mergeCell ref="B20:D20"/>
    <mergeCell ref="A27:D2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2:AD180"/>
  <sheetViews>
    <sheetView topLeftCell="A7" zoomScale="85" zoomScaleNormal="85" workbookViewId="0">
      <selection activeCell="AD7" sqref="AD7"/>
    </sheetView>
  </sheetViews>
  <sheetFormatPr defaultColWidth="11.42578125" defaultRowHeight="15"/>
  <cols>
    <col min="2" max="2" width="10.5703125" customWidth="1"/>
    <col min="3" max="3" width="10.85546875" customWidth="1"/>
    <col min="4" max="4" width="10.42578125" customWidth="1"/>
    <col min="5" max="5" width="12.7109375" customWidth="1"/>
    <col min="6" max="6" width="8.28515625" customWidth="1"/>
    <col min="7" max="7" width="9.7109375" customWidth="1"/>
    <col min="8" max="8" width="7.5703125" customWidth="1"/>
    <col min="9" max="9" width="8" customWidth="1"/>
    <col min="10" max="10" width="11.5703125" customWidth="1"/>
    <col min="11" max="11" width="12.85546875" customWidth="1"/>
    <col min="12" max="12" width="12.42578125" customWidth="1"/>
    <col min="13" max="13" width="10.85546875" customWidth="1"/>
    <col min="14" max="14" width="6.42578125" customWidth="1"/>
    <col min="15" max="15" width="8.140625" customWidth="1"/>
    <col min="16" max="16" width="8.85546875" customWidth="1"/>
    <col min="17" max="18" width="17.5703125" customWidth="1"/>
    <col min="19" max="19" width="17.42578125" customWidth="1"/>
    <col min="20" max="20" width="14" bestFit="1" customWidth="1"/>
  </cols>
  <sheetData>
    <row r="2" spans="2:30">
      <c r="T2" s="124" t="s">
        <v>88</v>
      </c>
      <c r="U2" s="336" t="s">
        <v>89</v>
      </c>
    </row>
    <row r="3" spans="2:30" ht="15.75">
      <c r="B3" s="180" t="s">
        <v>90</v>
      </c>
      <c r="C3" s="181"/>
      <c r="D3" s="181"/>
      <c r="E3" s="181"/>
      <c r="F3" s="181"/>
      <c r="G3" s="181"/>
      <c r="H3" s="181"/>
      <c r="I3" s="181"/>
      <c r="J3" s="181"/>
      <c r="K3" s="181"/>
      <c r="L3" s="181"/>
      <c r="M3" s="181"/>
      <c r="N3" s="181"/>
      <c r="O3" s="181"/>
      <c r="P3" s="181"/>
      <c r="Q3" s="153"/>
      <c r="R3" s="153"/>
      <c r="S3" s="153"/>
      <c r="T3" s="124" t="s">
        <v>91</v>
      </c>
      <c r="U3" s="127" t="str">
        <f>VLOOKUP(U2,'Zones climatiques'!B3:C99,2,FALSE)</f>
        <v>H1c</v>
      </c>
      <c r="V3" s="153"/>
      <c r="W3" s="153"/>
      <c r="X3" s="153"/>
      <c r="Y3" s="153"/>
      <c r="Z3" s="153"/>
      <c r="AA3" s="153"/>
      <c r="AB3" s="153"/>
      <c r="AC3" s="153"/>
      <c r="AD3" s="153"/>
    </row>
    <row r="4" spans="2:30" ht="15.75">
      <c r="B4" s="182" t="s">
        <v>92</v>
      </c>
      <c r="C4" s="181"/>
      <c r="D4" s="181"/>
      <c r="E4" s="181"/>
      <c r="F4" s="181"/>
      <c r="G4" s="181"/>
      <c r="H4" s="181"/>
      <c r="I4" s="181"/>
      <c r="J4" s="181"/>
      <c r="K4" s="181"/>
      <c r="L4" s="181"/>
      <c r="M4" s="181"/>
      <c r="N4" s="181"/>
      <c r="O4" s="181"/>
      <c r="P4" s="181"/>
      <c r="Q4" s="153"/>
      <c r="R4" s="153"/>
      <c r="S4" s="153"/>
      <c r="T4" s="124" t="s">
        <v>93</v>
      </c>
      <c r="U4" s="336" t="s">
        <v>94</v>
      </c>
      <c r="V4" s="153"/>
      <c r="W4" s="153"/>
      <c r="X4" s="153"/>
      <c r="Y4" s="153"/>
      <c r="Z4" s="153"/>
      <c r="AA4" s="153"/>
      <c r="AB4" s="153"/>
      <c r="AC4" s="153"/>
      <c r="AD4" s="153"/>
    </row>
    <row r="5" spans="2:30">
      <c r="B5" t="s">
        <v>95</v>
      </c>
      <c r="C5" s="181"/>
      <c r="D5" s="181"/>
      <c r="E5" s="181"/>
      <c r="F5" s="181"/>
      <c r="G5" s="181"/>
      <c r="H5" s="181"/>
      <c r="I5" s="181"/>
      <c r="J5" s="181"/>
      <c r="K5" s="181"/>
      <c r="L5" s="181"/>
      <c r="M5" s="181"/>
      <c r="N5" s="181"/>
      <c r="O5" s="181"/>
      <c r="P5" s="181"/>
      <c r="Q5" s="153"/>
      <c r="R5" s="153"/>
      <c r="S5" s="153"/>
      <c r="T5" s="153"/>
      <c r="U5" s="153"/>
      <c r="V5" s="153"/>
      <c r="W5" s="153"/>
      <c r="X5" s="153"/>
      <c r="Y5" s="153"/>
      <c r="Z5" s="153"/>
      <c r="AA5" s="153"/>
      <c r="AB5" s="153"/>
      <c r="AC5" s="153"/>
      <c r="AD5" s="153"/>
    </row>
    <row r="6" spans="2:30" ht="15.75">
      <c r="B6" s="182"/>
      <c r="C6" s="181"/>
      <c r="D6" s="181"/>
      <c r="E6" s="181"/>
      <c r="F6" s="181"/>
      <c r="G6" s="181"/>
      <c r="H6" s="181"/>
      <c r="I6" s="181"/>
      <c r="J6" s="181"/>
      <c r="K6" s="181"/>
      <c r="L6" s="181"/>
      <c r="M6" s="181"/>
      <c r="N6" s="181"/>
      <c r="O6" s="181"/>
      <c r="P6" s="181"/>
      <c r="Q6" s="153"/>
      <c r="R6" s="153"/>
      <c r="S6" s="153"/>
      <c r="T6" s="153"/>
      <c r="U6" s="153"/>
      <c r="V6" s="153"/>
      <c r="W6" s="153"/>
      <c r="X6" s="153"/>
      <c r="Y6" s="153"/>
      <c r="Z6" s="153"/>
      <c r="AA6" s="153"/>
      <c r="AB6" s="153"/>
      <c r="AC6" s="153"/>
      <c r="AD6" s="153"/>
    </row>
    <row r="7" spans="2:30" ht="236.25">
      <c r="B7" s="79" t="s">
        <v>96</v>
      </c>
      <c r="C7" s="79" t="s">
        <v>97</v>
      </c>
      <c r="D7" s="79" t="s">
        <v>98</v>
      </c>
      <c r="E7" s="79" t="s">
        <v>99</v>
      </c>
      <c r="F7" s="79" t="s">
        <v>100</v>
      </c>
      <c r="G7" s="79" t="s">
        <v>101</v>
      </c>
      <c r="H7" s="79" t="s">
        <v>102</v>
      </c>
      <c r="I7" s="79" t="s">
        <v>103</v>
      </c>
      <c r="J7" s="80" t="s">
        <v>104</v>
      </c>
      <c r="K7" s="304" t="s">
        <v>105</v>
      </c>
      <c r="L7" s="82" t="s">
        <v>106</v>
      </c>
      <c r="M7" s="82" t="s">
        <v>107</v>
      </c>
      <c r="N7" s="79" t="s">
        <v>108</v>
      </c>
      <c r="O7" s="79" t="s">
        <v>109</v>
      </c>
      <c r="P7" s="311" t="s">
        <v>110</v>
      </c>
      <c r="Q7" s="311" t="s">
        <v>111</v>
      </c>
      <c r="R7" s="79" t="s">
        <v>112</v>
      </c>
      <c r="S7" s="153"/>
      <c r="T7" s="153"/>
      <c r="U7" s="153"/>
      <c r="V7" s="153"/>
      <c r="W7" s="153"/>
      <c r="X7" s="153"/>
      <c r="Y7" s="153"/>
      <c r="Z7" s="153"/>
      <c r="AA7" s="153"/>
      <c r="AB7" s="153"/>
      <c r="AC7" s="153"/>
    </row>
    <row r="8" spans="2:30">
      <c r="B8" s="83" t="s">
        <v>113</v>
      </c>
      <c r="C8" s="83" t="s">
        <v>114</v>
      </c>
      <c r="D8" s="83" t="s">
        <v>115</v>
      </c>
      <c r="E8" s="83" t="s">
        <v>116</v>
      </c>
      <c r="F8" s="88">
        <v>2012</v>
      </c>
      <c r="G8" s="83" t="s">
        <v>117</v>
      </c>
      <c r="H8" s="83"/>
      <c r="I8" s="83">
        <v>375</v>
      </c>
      <c r="J8" s="83">
        <v>55</v>
      </c>
      <c r="K8" s="83">
        <v>55</v>
      </c>
      <c r="L8" s="185">
        <v>50</v>
      </c>
      <c r="M8" s="84">
        <v>5</v>
      </c>
      <c r="N8" s="83"/>
      <c r="O8" s="83">
        <v>146.66666666666666</v>
      </c>
      <c r="P8" s="83"/>
      <c r="Q8" s="183"/>
      <c r="R8" s="84">
        <f>VLOOKUP(G8,'Données efficacité énergétique'!$A$5:$M$13,2,FALSE)*(VLOOKUP(G8,'Données efficacité énergétique'!$A$5:$M$13,HLOOKUP($U$3,'Données efficacité énergétique'!$C$2:$M$3,2,FALSE),FALSE)+VLOOKUP('Tableau 2 besoins'!G8,'Données efficacité énergétique'!$A$5:$M$13,HLOOKUP($U$4,'Données efficacité énergétique'!$C$2:$M$3,2,FALSE),FALSE))*I8/1000</f>
        <v>39.15</v>
      </c>
      <c r="S8" s="338" t="str">
        <f>IF(L8&gt;R8,"faible efficacité énergétique","")</f>
        <v>faible efficacité énergétique</v>
      </c>
      <c r="T8" s="153"/>
      <c r="U8" s="153"/>
      <c r="V8" s="153"/>
      <c r="W8" s="153"/>
      <c r="X8" s="153"/>
      <c r="Y8" s="153"/>
      <c r="Z8" s="153"/>
      <c r="AA8" s="153"/>
      <c r="AB8" s="153"/>
      <c r="AC8" s="153"/>
    </row>
    <row r="9" spans="2:30" ht="11.25" customHeight="1">
      <c r="B9" s="83" t="s">
        <v>118</v>
      </c>
      <c r="C9" s="83"/>
      <c r="D9" s="83"/>
      <c r="E9" s="83"/>
      <c r="F9" s="83"/>
      <c r="G9" s="83" t="s">
        <v>117</v>
      </c>
      <c r="H9" s="83"/>
      <c r="I9" s="83">
        <v>375</v>
      </c>
      <c r="J9" s="83">
        <v>55</v>
      </c>
      <c r="K9" s="83">
        <v>55</v>
      </c>
      <c r="L9" s="185">
        <v>50</v>
      </c>
      <c r="M9" s="84">
        <v>5</v>
      </c>
      <c r="N9" s="83"/>
      <c r="O9" s="83">
        <v>146.66666666666666</v>
      </c>
      <c r="P9" s="84"/>
      <c r="Q9" s="83"/>
      <c r="R9" s="84">
        <f>VLOOKUP(G9,'Données efficacité énergétique'!$A$5:$M$13,2,FALSE)*(VLOOKUP(G9,'Données efficacité énergétique'!$A$5:$M$13,HLOOKUP($U$3,'Données efficacité énergétique'!$C$2:$M$3,2,FALSE),FALSE)+VLOOKUP('Tableau 2 besoins'!G9,'Données efficacité énergétique'!$A$5:$M$13,HLOOKUP($U$4,'Données efficacité énergétique'!$C$2:$M$3,2,FALSE),FALSE))*I9/1000</f>
        <v>39.15</v>
      </c>
      <c r="S9" s="338" t="str">
        <f>IF(L9&gt;R9,"faible efficacité énergétique","")</f>
        <v>faible efficacité énergétique</v>
      </c>
      <c r="T9" s="153"/>
      <c r="U9" s="153"/>
      <c r="V9" s="153"/>
      <c r="W9" s="153"/>
      <c r="X9" s="153"/>
      <c r="Y9" s="153"/>
      <c r="Z9" s="153"/>
      <c r="AA9" s="153"/>
      <c r="AB9" s="153"/>
      <c r="AC9" s="153"/>
    </row>
    <row r="10" spans="2:30" ht="54.6" customHeight="1">
      <c r="B10" s="83" t="s">
        <v>119</v>
      </c>
      <c r="C10" s="83" t="s">
        <v>120</v>
      </c>
      <c r="D10" s="83" t="s">
        <v>121</v>
      </c>
      <c r="E10" s="83" t="s">
        <v>116</v>
      </c>
      <c r="F10" s="88">
        <v>2014</v>
      </c>
      <c r="G10" s="83" t="s">
        <v>122</v>
      </c>
      <c r="H10" s="84"/>
      <c r="I10" s="84"/>
      <c r="J10" s="83"/>
      <c r="K10" s="83"/>
      <c r="L10" s="185"/>
      <c r="M10" s="84"/>
      <c r="N10" s="83"/>
      <c r="O10" s="83" t="e">
        <f t="shared" ref="O10:O12" si="0">K10/I10</f>
        <v>#DIV/0!</v>
      </c>
      <c r="P10" s="83"/>
      <c r="Q10" s="83"/>
      <c r="R10" s="84">
        <f>VLOOKUP(G10,'Données efficacité énergétique'!$A$5:$M$13,2,FALSE)*(VLOOKUP(G10,'Données efficacité énergétique'!$A$5:$M$13,HLOOKUP($U$3,'Données efficacité énergétique'!$C$2:$M$3,2,FALSE),FALSE)+VLOOKUP('Tableau 2 besoins'!G10,'Données efficacité énergétique'!$A$5:$M$13,HLOOKUP($U$4,'Données efficacité énergétique'!$C$2:$M$3,2,FALSE),FALSE))*I10/1000</f>
        <v>0</v>
      </c>
      <c r="S10" s="338" t="str">
        <f>IF(L10&gt;R10,"faible efficacité énergétique","")</f>
        <v/>
      </c>
      <c r="T10" s="153"/>
      <c r="U10" s="153"/>
      <c r="V10" s="153"/>
      <c r="W10" s="153"/>
      <c r="X10" s="153"/>
      <c r="Y10" s="153"/>
      <c r="Z10" s="153"/>
      <c r="AA10" s="153"/>
      <c r="AB10" s="153"/>
      <c r="AC10" s="153"/>
    </row>
    <row r="11" spans="2:30" ht="24.75" customHeight="1">
      <c r="B11" s="83"/>
      <c r="C11" s="83" t="s">
        <v>123</v>
      </c>
      <c r="D11" s="83" t="s">
        <v>124</v>
      </c>
      <c r="E11" s="83" t="s">
        <v>125</v>
      </c>
      <c r="F11" s="88">
        <v>2014</v>
      </c>
      <c r="G11" s="83"/>
      <c r="H11" s="83"/>
      <c r="I11" s="83"/>
      <c r="J11" s="83"/>
      <c r="K11" s="83"/>
      <c r="L11" s="185"/>
      <c r="M11" s="84"/>
      <c r="N11" s="83"/>
      <c r="O11" s="83" t="e">
        <f t="shared" si="0"/>
        <v>#DIV/0!</v>
      </c>
      <c r="P11" s="83"/>
      <c r="Q11" s="83"/>
      <c r="R11" s="84" t="e">
        <f>VLOOKUP(G11,'Données efficacité énergétique'!$A$5:$M$13,2,FALSE)*(VLOOKUP(G11,'Données efficacité énergétique'!$A$5:$M$13,HLOOKUP($U$3,'Données efficacité énergétique'!$C$2:$M$3,2,FALSE),FALSE)+VLOOKUP('Tableau 2 besoins'!G11,'Données efficacité énergétique'!$A$5:$M$13,HLOOKUP($U$4,'Données efficacité énergétique'!$C$2:$M$3,2,FALSE),FALSE))*I11/1000</f>
        <v>#N/A</v>
      </c>
      <c r="S11" s="338" t="e">
        <f>IF(L11&gt;R11,"faible efficacité énergétique","")</f>
        <v>#N/A</v>
      </c>
      <c r="T11" s="153"/>
      <c r="U11" s="153"/>
      <c r="V11" s="153"/>
      <c r="W11" s="153"/>
      <c r="X11" s="153"/>
      <c r="Y11" s="153"/>
      <c r="Z11" s="153"/>
      <c r="AA11" s="153"/>
      <c r="AB11" s="153"/>
      <c r="AC11" s="153"/>
    </row>
    <row r="12" spans="2:30" ht="24.75" customHeight="1">
      <c r="B12" s="83"/>
      <c r="C12" s="83"/>
      <c r="D12" s="83"/>
      <c r="E12" s="83"/>
      <c r="F12" s="88"/>
      <c r="G12" s="83"/>
      <c r="H12" s="83"/>
      <c r="I12" s="83"/>
      <c r="J12" s="83"/>
      <c r="K12" s="83"/>
      <c r="L12" s="185"/>
      <c r="M12" s="84"/>
      <c r="N12" s="83"/>
      <c r="O12" s="83" t="e">
        <f t="shared" si="0"/>
        <v>#DIV/0!</v>
      </c>
      <c r="P12" s="183"/>
      <c r="Q12" s="83"/>
      <c r="R12" s="84" t="e">
        <f>VLOOKUP(G12,'Données efficacité énergétique'!$A$5:$M$13,2,FALSE)*(VLOOKUP(G12,'Données efficacité énergétique'!$A$5:$M$13,HLOOKUP($U$3,'Données efficacité énergétique'!$C$2:$M$3,2,FALSE),FALSE)+VLOOKUP('Tableau 2 besoins'!G12,'Données efficacité énergétique'!$A$5:$M$13,HLOOKUP($U$4,'Données efficacité énergétique'!$C$2:$M$3,2,FALSE),FALSE))*I12/1000</f>
        <v>#N/A</v>
      </c>
      <c r="S12" s="338" t="e">
        <f>IF(L12&gt;R12,"faible efficacité énergétique","")</f>
        <v>#N/A</v>
      </c>
      <c r="T12" s="153"/>
      <c r="U12" s="153"/>
      <c r="V12" s="153"/>
      <c r="W12" s="153"/>
      <c r="X12" s="153"/>
      <c r="Y12" s="153"/>
      <c r="Z12" s="153"/>
      <c r="AA12" s="153"/>
      <c r="AB12" s="153"/>
      <c r="AC12" s="153"/>
    </row>
    <row r="13" spans="2:30">
      <c r="B13" s="79" t="s">
        <v>126</v>
      </c>
      <c r="C13" s="79"/>
      <c r="D13" s="79"/>
      <c r="E13" s="79"/>
      <c r="F13" s="79"/>
      <c r="G13" s="79"/>
      <c r="H13" s="79"/>
      <c r="I13" s="79"/>
      <c r="J13" s="80"/>
      <c r="K13" s="81"/>
      <c r="L13" s="186">
        <f>SUM(L8:L12)</f>
        <v>100</v>
      </c>
      <c r="M13" s="82"/>
      <c r="N13" s="79"/>
      <c r="O13" s="79"/>
      <c r="P13" s="310">
        <f>SUM(P8:P12)</f>
        <v>0</v>
      </c>
      <c r="Q13" s="310">
        <f>SUM(Q8:Q12)</f>
        <v>0</v>
      </c>
      <c r="R13" s="82" t="e">
        <f>SUM(R8:R12)</f>
        <v>#N/A</v>
      </c>
      <c r="S13" s="153"/>
      <c r="T13" s="153"/>
      <c r="U13" s="153"/>
      <c r="V13" s="153"/>
      <c r="W13" s="153"/>
      <c r="X13" s="153"/>
      <c r="Y13" s="153"/>
      <c r="Z13" s="153"/>
      <c r="AA13" s="153"/>
      <c r="AB13" s="153"/>
      <c r="AC13" s="153"/>
    </row>
    <row r="14" spans="2:30">
      <c r="B14" s="181"/>
      <c r="C14" s="181"/>
      <c r="D14" s="181"/>
      <c r="E14" s="181"/>
      <c r="F14" s="181"/>
      <c r="G14" s="181"/>
      <c r="H14" s="181"/>
      <c r="I14" s="181"/>
      <c r="J14" s="181"/>
      <c r="K14" s="181"/>
      <c r="L14" s="181"/>
      <c r="M14" s="181"/>
      <c r="N14" s="181"/>
      <c r="O14" s="181"/>
      <c r="P14" s="181"/>
      <c r="Q14" s="153"/>
      <c r="R14" s="153"/>
      <c r="S14" s="153"/>
      <c r="T14" s="153"/>
      <c r="U14" s="153"/>
      <c r="V14" s="153"/>
      <c r="W14" s="153"/>
      <c r="X14" s="153"/>
      <c r="Y14" s="153"/>
      <c r="Z14" s="153"/>
      <c r="AA14" s="153"/>
      <c r="AB14" s="153"/>
      <c r="AC14" s="153"/>
      <c r="AD14" s="153"/>
    </row>
    <row r="15" spans="2:30" ht="15.75">
      <c r="B15" s="182" t="s">
        <v>127</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row>
    <row r="16" spans="2:30">
      <c r="B16" t="s">
        <v>128</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row>
    <row r="17" spans="2:30" ht="15.75">
      <c r="B17" s="18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row>
    <row r="18" spans="2:30" ht="123.75">
      <c r="B18" s="79" t="s">
        <v>129</v>
      </c>
      <c r="C18" s="79" t="s">
        <v>96</v>
      </c>
      <c r="D18" s="79" t="s">
        <v>97</v>
      </c>
      <c r="E18" s="79" t="s">
        <v>98</v>
      </c>
      <c r="F18" s="79" t="s">
        <v>99</v>
      </c>
      <c r="G18" s="79" t="s">
        <v>100</v>
      </c>
      <c r="H18" s="79" t="s">
        <v>101</v>
      </c>
      <c r="I18" s="79" t="s">
        <v>102</v>
      </c>
      <c r="J18" s="79" t="s">
        <v>103</v>
      </c>
      <c r="K18" s="80" t="s">
        <v>104</v>
      </c>
      <c r="L18" s="304" t="s">
        <v>105</v>
      </c>
      <c r="M18" s="82" t="s">
        <v>106</v>
      </c>
      <c r="N18" s="82" t="s">
        <v>107</v>
      </c>
      <c r="O18" s="79" t="s">
        <v>108</v>
      </c>
      <c r="P18" s="79" t="s">
        <v>130</v>
      </c>
      <c r="Q18" s="311" t="s">
        <v>110</v>
      </c>
      <c r="R18" s="311" t="s">
        <v>111</v>
      </c>
      <c r="S18" s="79" t="s">
        <v>112</v>
      </c>
      <c r="T18" s="153"/>
      <c r="U18" s="153"/>
      <c r="V18" s="153"/>
      <c r="W18" s="153"/>
      <c r="X18" s="153"/>
      <c r="Y18" s="153"/>
      <c r="Z18" s="153"/>
      <c r="AA18" s="153"/>
      <c r="AB18" s="153"/>
      <c r="AC18" s="153"/>
    </row>
    <row r="19" spans="2:30" ht="22.5">
      <c r="B19" s="183" t="s">
        <v>131</v>
      </c>
      <c r="C19" s="183" t="s">
        <v>113</v>
      </c>
      <c r="D19" s="183" t="s">
        <v>114</v>
      </c>
      <c r="E19" s="183" t="s">
        <v>115</v>
      </c>
      <c r="F19" s="183" t="s">
        <v>116</v>
      </c>
      <c r="G19" s="184">
        <v>2012</v>
      </c>
      <c r="H19" s="83" t="s">
        <v>132</v>
      </c>
      <c r="I19" s="183"/>
      <c r="J19" s="183">
        <v>375</v>
      </c>
      <c r="K19" s="183">
        <v>55</v>
      </c>
      <c r="L19" s="183">
        <v>55</v>
      </c>
      <c r="M19" s="185">
        <v>50</v>
      </c>
      <c r="N19" s="185">
        <v>5</v>
      </c>
      <c r="O19" s="183"/>
      <c r="P19" s="183">
        <f>L19/J19</f>
        <v>0.14666666666666667</v>
      </c>
      <c r="Q19" s="83"/>
      <c r="R19" s="83"/>
      <c r="S19" s="84" t="e">
        <f>VLOOKUP(H19,'Données efficacité énergétique'!$A$5:$M$13,2,FALSE)*(VLOOKUP(H19,'Données efficacité énergétique'!$A$5:$M$13,HLOOKUP($U$3,'Données efficacité énergétique'!$C$2:$M$3,2,FALSE),FALSE)+VLOOKUP('Tableau 2 besoins'!H19,'Données efficacité énergétique'!$A$5:$M$13,HLOOKUP($U$4,'Données efficacité énergétique'!$C$2:$M$3,2,FALSE),FALSE))*J19/1000</f>
        <v>#N/A</v>
      </c>
      <c r="T19" s="338" t="e">
        <f t="shared" ref="T19:T26" si="1">IF(M19&gt;S19,"faible efficacité énergétique","")</f>
        <v>#N/A</v>
      </c>
      <c r="U19" s="153"/>
      <c r="V19" s="153"/>
      <c r="W19" s="153"/>
      <c r="X19" s="153"/>
      <c r="Y19" s="153"/>
      <c r="Z19" s="153"/>
      <c r="AA19" s="153"/>
      <c r="AB19" s="153"/>
      <c r="AC19" s="153"/>
    </row>
    <row r="20" spans="2:30" ht="22.5">
      <c r="B20" s="183" t="s">
        <v>131</v>
      </c>
      <c r="C20" s="183" t="s">
        <v>118</v>
      </c>
      <c r="D20" s="183"/>
      <c r="E20" s="183"/>
      <c r="F20" s="183"/>
      <c r="G20" s="183"/>
      <c r="H20" s="83" t="s">
        <v>133</v>
      </c>
      <c r="I20" s="183"/>
      <c r="J20" s="183">
        <v>375</v>
      </c>
      <c r="K20" s="183">
        <v>55</v>
      </c>
      <c r="L20" s="183">
        <v>55</v>
      </c>
      <c r="M20" s="185">
        <v>50</v>
      </c>
      <c r="N20" s="185">
        <v>5</v>
      </c>
      <c r="O20" s="183"/>
      <c r="P20" s="183">
        <f t="shared" ref="P20:P21" si="2">L20/J20</f>
        <v>0.14666666666666667</v>
      </c>
      <c r="Q20" s="83"/>
      <c r="R20" s="83"/>
      <c r="S20" s="84" t="e">
        <f>VLOOKUP(H20,'Données efficacité énergétique'!$A$5:$M$13,2,FALSE)*(VLOOKUP(H20,'Données efficacité énergétique'!$A$5:$M$13,HLOOKUP($U$3,'Données efficacité énergétique'!$C$2:$M$3,2,FALSE),FALSE)+VLOOKUP('Tableau 2 besoins'!H20,'Données efficacité énergétique'!$A$5:$M$13,HLOOKUP($U$4,'Données efficacité énergétique'!$C$2:$M$3,2,FALSE),FALSE))*J20/1000</f>
        <v>#N/A</v>
      </c>
      <c r="T20" s="338" t="e">
        <f t="shared" si="1"/>
        <v>#N/A</v>
      </c>
      <c r="U20" s="153"/>
      <c r="V20" s="153"/>
      <c r="W20" s="153"/>
      <c r="X20" s="153"/>
      <c r="Y20" s="153"/>
      <c r="Z20" s="153"/>
      <c r="AA20" s="153"/>
      <c r="AB20" s="153"/>
      <c r="AC20" s="153"/>
    </row>
    <row r="21" spans="2:30" ht="33.75">
      <c r="B21" s="186" t="s">
        <v>134</v>
      </c>
      <c r="C21" s="186"/>
      <c r="D21" s="186"/>
      <c r="E21" s="186"/>
      <c r="F21" s="186"/>
      <c r="G21" s="186"/>
      <c r="H21" s="186"/>
      <c r="I21" s="186">
        <f>SUM(I19:I20)</f>
        <v>0</v>
      </c>
      <c r="J21" s="186">
        <f>SUM(J19:J20)</f>
        <v>750</v>
      </c>
      <c r="K21" s="187">
        <f t="shared" ref="K21:N21" si="3">SUM(K19:K20)</f>
        <v>110</v>
      </c>
      <c r="L21" s="305">
        <f t="shared" si="3"/>
        <v>110</v>
      </c>
      <c r="M21" s="186">
        <f t="shared" si="3"/>
        <v>100</v>
      </c>
      <c r="N21" s="186">
        <f t="shared" si="3"/>
        <v>10</v>
      </c>
      <c r="O21" s="186">
        <f>SUM(O19:O20)</f>
        <v>0</v>
      </c>
      <c r="P21" s="188">
        <f t="shared" si="2"/>
        <v>0.14666666666666667</v>
      </c>
      <c r="Q21" s="310">
        <f>SUM(Q19:Q20)</f>
        <v>0</v>
      </c>
      <c r="R21" s="310">
        <f>SUM(R19:R20)</f>
        <v>0</v>
      </c>
      <c r="S21" s="186" t="e">
        <f>SUM(S19:S20)</f>
        <v>#N/A</v>
      </c>
      <c r="T21" s="338" t="e">
        <f t="shared" si="1"/>
        <v>#N/A</v>
      </c>
      <c r="U21" s="153"/>
      <c r="V21" s="153"/>
      <c r="W21" s="153"/>
      <c r="X21" s="153"/>
      <c r="Y21" s="153"/>
      <c r="Z21" s="153"/>
      <c r="AA21" s="153"/>
      <c r="AB21" s="153"/>
      <c r="AC21" s="153"/>
    </row>
    <row r="22" spans="2:30" ht="22.5">
      <c r="B22" s="183" t="s">
        <v>135</v>
      </c>
      <c r="C22" s="183" t="s">
        <v>119</v>
      </c>
      <c r="D22" s="183" t="s">
        <v>120</v>
      </c>
      <c r="E22" s="183" t="s">
        <v>121</v>
      </c>
      <c r="F22" s="183" t="s">
        <v>116</v>
      </c>
      <c r="G22" s="184">
        <v>2014</v>
      </c>
      <c r="H22" s="83" t="s">
        <v>132</v>
      </c>
      <c r="I22" s="185"/>
      <c r="J22" s="185"/>
      <c r="K22" s="183"/>
      <c r="L22" s="183"/>
      <c r="M22" s="185"/>
      <c r="N22" s="185"/>
      <c r="O22" s="183"/>
      <c r="P22" s="183" t="e">
        <f>L22/J22</f>
        <v>#DIV/0!</v>
      </c>
      <c r="Q22" s="83"/>
      <c r="R22" s="83"/>
      <c r="S22" s="84" t="e">
        <f>VLOOKUP(H22,'Données efficacité énergétique'!$A$5:$M$13,2,FALSE)*(VLOOKUP(H22,'Données efficacité énergétique'!$A$5:$M$13,HLOOKUP($U$3,'Données efficacité énergétique'!$C$2:$M$3,2,FALSE),FALSE)+VLOOKUP('Tableau 2 besoins'!H22,'Données efficacité énergétique'!$A$5:$M$13,HLOOKUP($U$4,'Données efficacité énergétique'!$C$2:$M$3,2,FALSE),FALSE))*J22/1000</f>
        <v>#N/A</v>
      </c>
      <c r="T22" s="338" t="e">
        <f t="shared" si="1"/>
        <v>#N/A</v>
      </c>
      <c r="U22" s="153"/>
      <c r="V22" s="153"/>
      <c r="W22" s="153"/>
      <c r="X22" s="153"/>
      <c r="Y22" s="153"/>
      <c r="Z22" s="153"/>
      <c r="AA22" s="153"/>
      <c r="AB22" s="153"/>
      <c r="AC22" s="153"/>
    </row>
    <row r="23" spans="2:30" ht="22.5">
      <c r="B23" s="183" t="s">
        <v>136</v>
      </c>
      <c r="C23" s="183"/>
      <c r="D23" s="183" t="s">
        <v>123</v>
      </c>
      <c r="E23" s="183" t="s">
        <v>124</v>
      </c>
      <c r="F23" s="183" t="s">
        <v>125</v>
      </c>
      <c r="G23" s="184">
        <v>2014</v>
      </c>
      <c r="H23" s="83" t="s">
        <v>133</v>
      </c>
      <c r="I23" s="183"/>
      <c r="J23" s="183"/>
      <c r="K23" s="183"/>
      <c r="L23" s="183"/>
      <c r="M23" s="185"/>
      <c r="N23" s="185"/>
      <c r="O23" s="183"/>
      <c r="P23" s="183" t="e">
        <f t="shared" ref="P23:P24" si="4">L23/J23</f>
        <v>#DIV/0!</v>
      </c>
      <c r="Q23" s="83"/>
      <c r="R23" s="83"/>
      <c r="S23" s="84" t="e">
        <f>VLOOKUP(H23,'Données efficacité énergétique'!$A$5:$M$13,2,FALSE)*(VLOOKUP(H23,'Données efficacité énergétique'!$A$5:$M$13,HLOOKUP($U$3,'Données efficacité énergétique'!$C$2:$M$3,2,FALSE),FALSE)+VLOOKUP('Tableau 2 besoins'!H23,'Données efficacité énergétique'!$A$5:$M$13,HLOOKUP($U$4,'Données efficacité énergétique'!$C$2:$M$3,2,FALSE),FALSE))*J23/1000</f>
        <v>#N/A</v>
      </c>
      <c r="T23" s="338" t="e">
        <f t="shared" si="1"/>
        <v>#N/A</v>
      </c>
      <c r="U23" s="153"/>
      <c r="V23" s="153"/>
      <c r="W23" s="153"/>
      <c r="X23" s="153"/>
      <c r="Y23" s="153"/>
      <c r="Z23" s="153"/>
      <c r="AA23" s="153"/>
      <c r="AB23" s="153"/>
      <c r="AC23" s="153"/>
    </row>
    <row r="24" spans="2:30" ht="22.5">
      <c r="B24" s="183" t="s">
        <v>137</v>
      </c>
      <c r="C24" s="183"/>
      <c r="D24" s="183"/>
      <c r="E24" s="183"/>
      <c r="F24" s="183"/>
      <c r="G24" s="183"/>
      <c r="H24" s="183"/>
      <c r="I24" s="183"/>
      <c r="J24" s="183"/>
      <c r="K24" s="183"/>
      <c r="L24" s="183"/>
      <c r="M24" s="185"/>
      <c r="N24" s="185"/>
      <c r="O24" s="183"/>
      <c r="P24" s="183" t="e">
        <f t="shared" si="4"/>
        <v>#DIV/0!</v>
      </c>
      <c r="Q24" s="83"/>
      <c r="R24" s="83"/>
      <c r="S24" s="84" t="e">
        <f>VLOOKUP(H24,'Données efficacité énergétique'!$A$5:$M$13,2,FALSE)*(VLOOKUP(H24,'Données efficacité énergétique'!$A$5:$M$13,HLOOKUP($U$3,'Données efficacité énergétique'!$C$2:$M$3,2,FALSE),FALSE)+VLOOKUP('Tableau 2 besoins'!H24,'Données efficacité énergétique'!$A$5:$M$13,HLOOKUP($U$4,'Données efficacité énergétique'!$C$2:$M$3,2,FALSE),FALSE))*J24/1000</f>
        <v>#N/A</v>
      </c>
      <c r="T24" s="338" t="e">
        <f t="shared" si="1"/>
        <v>#N/A</v>
      </c>
      <c r="U24" s="153"/>
      <c r="V24" s="153"/>
      <c r="W24" s="153"/>
      <c r="X24" s="153"/>
      <c r="Y24" s="153"/>
      <c r="Z24" s="153"/>
      <c r="AA24" s="153"/>
      <c r="AB24" s="153"/>
      <c r="AC24" s="153"/>
    </row>
    <row r="25" spans="2:30" ht="22.5">
      <c r="B25" s="186" t="s">
        <v>138</v>
      </c>
      <c r="C25" s="186"/>
      <c r="D25" s="186"/>
      <c r="E25" s="186"/>
      <c r="F25" s="186"/>
      <c r="G25" s="186"/>
      <c r="H25" s="186"/>
      <c r="I25" s="186">
        <f>SUM(I22:I24)</f>
        <v>0</v>
      </c>
      <c r="J25" s="186">
        <f t="shared" ref="J25:O25" si="5">SUM(J22:J24)</f>
        <v>0</v>
      </c>
      <c r="K25" s="187">
        <f t="shared" si="5"/>
        <v>0</v>
      </c>
      <c r="L25" s="305">
        <f t="shared" si="5"/>
        <v>0</v>
      </c>
      <c r="M25" s="186">
        <f t="shared" si="5"/>
        <v>0</v>
      </c>
      <c r="N25" s="186">
        <f t="shared" si="5"/>
        <v>0</v>
      </c>
      <c r="O25" s="186">
        <f t="shared" si="5"/>
        <v>0</v>
      </c>
      <c r="P25" s="188" t="e">
        <f>L25/J25</f>
        <v>#DIV/0!</v>
      </c>
      <c r="Q25" s="310">
        <f t="shared" ref="Q25:R25" si="6">SUM(Q22:Q24)</f>
        <v>0</v>
      </c>
      <c r="R25" s="310">
        <f t="shared" si="6"/>
        <v>0</v>
      </c>
      <c r="S25" s="310" t="e">
        <f>SUM(S22:S24)</f>
        <v>#N/A</v>
      </c>
      <c r="T25" s="338" t="e">
        <f t="shared" si="1"/>
        <v>#N/A</v>
      </c>
      <c r="U25" s="153"/>
      <c r="V25" s="153"/>
      <c r="W25" s="153"/>
      <c r="X25" s="153"/>
      <c r="Y25" s="153"/>
      <c r="Z25" s="153"/>
      <c r="AA25" s="153"/>
      <c r="AB25" s="153"/>
      <c r="AC25" s="153"/>
    </row>
    <row r="26" spans="2:30">
      <c r="B26" s="186" t="s">
        <v>126</v>
      </c>
      <c r="C26" s="186"/>
      <c r="D26" s="186"/>
      <c r="E26" s="186"/>
      <c r="F26" s="186"/>
      <c r="G26" s="186"/>
      <c r="H26" s="186"/>
      <c r="I26" s="186">
        <f>I25+I21</f>
        <v>0</v>
      </c>
      <c r="J26" s="186">
        <f>J25+J21</f>
        <v>750</v>
      </c>
      <c r="K26" s="187">
        <f>K25+K21</f>
        <v>110</v>
      </c>
      <c r="L26" s="305">
        <f>L25+L21</f>
        <v>110</v>
      </c>
      <c r="M26" s="186">
        <f>M25+M21</f>
        <v>100</v>
      </c>
      <c r="N26" s="186">
        <f t="shared" ref="N26:O26" si="7">N25+N21</f>
        <v>10</v>
      </c>
      <c r="O26" s="186">
        <f t="shared" si="7"/>
        <v>0</v>
      </c>
      <c r="P26" s="188">
        <f>L26/J26</f>
        <v>0.14666666666666667</v>
      </c>
      <c r="Q26" s="310">
        <f>Q25+Q21</f>
        <v>0</v>
      </c>
      <c r="R26" s="310">
        <f>R25+R21</f>
        <v>0</v>
      </c>
      <c r="S26" s="310" t="e">
        <f>S21+S25</f>
        <v>#N/A</v>
      </c>
      <c r="T26" s="338" t="e">
        <f t="shared" si="1"/>
        <v>#N/A</v>
      </c>
      <c r="U26" s="153"/>
      <c r="V26" s="153"/>
      <c r="W26" s="153"/>
      <c r="X26" s="153"/>
      <c r="Y26" s="153"/>
      <c r="Z26" s="153"/>
      <c r="AA26" s="153"/>
      <c r="AB26" s="153"/>
      <c r="AC26" s="153"/>
    </row>
    <row r="27" spans="2:30">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row>
    <row r="28" spans="2:30">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row>
    <row r="29" spans="2:30" ht="15.75">
      <c r="B29" s="180" t="s">
        <v>139</v>
      </c>
      <c r="C29" s="181"/>
      <c r="D29" s="181"/>
      <c r="E29" s="181"/>
      <c r="F29" s="181"/>
      <c r="G29" s="181"/>
      <c r="H29" s="181"/>
      <c r="I29" s="181"/>
      <c r="J29" s="181"/>
      <c r="K29" s="181"/>
      <c r="L29" s="181"/>
      <c r="M29" s="181"/>
      <c r="N29" s="181"/>
      <c r="O29" s="181"/>
      <c r="P29" s="181"/>
      <c r="Q29" s="153"/>
      <c r="R29" s="153"/>
      <c r="S29" s="153"/>
      <c r="T29" s="153"/>
      <c r="U29" s="153"/>
      <c r="V29" s="153"/>
      <c r="W29" s="153"/>
      <c r="X29" s="153"/>
      <c r="Y29" s="153"/>
      <c r="Z29" s="153"/>
      <c r="AA29" s="153"/>
      <c r="AB29" s="153"/>
      <c r="AC29" s="153"/>
      <c r="AD29" s="153"/>
    </row>
    <row r="30" spans="2:30" ht="15.75">
      <c r="B30" s="182" t="s">
        <v>140</v>
      </c>
      <c r="C30" s="181"/>
      <c r="D30" s="181"/>
      <c r="E30" s="181"/>
      <c r="F30" s="181"/>
      <c r="G30" s="181"/>
      <c r="H30" s="181"/>
      <c r="I30" s="181"/>
      <c r="J30" s="181"/>
      <c r="K30" s="181"/>
      <c r="L30" s="181"/>
      <c r="M30" s="181"/>
      <c r="N30" s="181"/>
      <c r="O30" s="181"/>
      <c r="P30" s="181"/>
      <c r="Q30" s="153"/>
      <c r="R30" s="153"/>
      <c r="S30" s="153"/>
      <c r="T30" s="153"/>
      <c r="U30" s="153"/>
      <c r="V30" s="153"/>
      <c r="W30" s="153"/>
      <c r="X30" s="153"/>
      <c r="Y30" s="153"/>
      <c r="Z30" s="153"/>
      <c r="AA30" s="153"/>
      <c r="AB30" s="153"/>
      <c r="AC30" s="153"/>
      <c r="AD30" s="153"/>
    </row>
    <row r="31" spans="2:30" ht="156" customHeight="1">
      <c r="B31" s="79" t="s">
        <v>141</v>
      </c>
      <c r="C31" s="79" t="s">
        <v>101</v>
      </c>
      <c r="D31" s="79" t="s">
        <v>103</v>
      </c>
      <c r="E31" s="80" t="s">
        <v>104</v>
      </c>
      <c r="F31" s="304" t="s">
        <v>105</v>
      </c>
      <c r="G31" s="82" t="s">
        <v>106</v>
      </c>
      <c r="H31" s="82" t="s">
        <v>107</v>
      </c>
      <c r="I31" s="79" t="s">
        <v>109</v>
      </c>
      <c r="J31" s="311" t="s">
        <v>110</v>
      </c>
      <c r="K31" s="311" t="s">
        <v>111</v>
      </c>
      <c r="L31" s="79" t="s">
        <v>112</v>
      </c>
      <c r="M31" s="337" t="s">
        <v>142</v>
      </c>
      <c r="N31" s="181"/>
      <c r="O31" s="181"/>
      <c r="P31" s="153"/>
      <c r="Q31" s="153"/>
      <c r="R31" s="153"/>
      <c r="S31" s="153"/>
      <c r="T31" s="153"/>
      <c r="U31" s="153"/>
      <c r="V31" s="153"/>
      <c r="W31" s="153"/>
      <c r="X31" s="153"/>
      <c r="Y31" s="153"/>
      <c r="Z31" s="153"/>
      <c r="AA31" s="153"/>
      <c r="AB31" s="153"/>
      <c r="AC31" s="153"/>
    </row>
    <row r="32" spans="2:30" ht="27.95" customHeight="1">
      <c r="B32" s="83"/>
      <c r="C32" s="83" t="s">
        <v>143</v>
      </c>
      <c r="D32" s="83">
        <v>375</v>
      </c>
      <c r="E32" s="83">
        <v>60</v>
      </c>
      <c r="F32" s="83">
        <v>30</v>
      </c>
      <c r="G32" s="84">
        <v>30</v>
      </c>
      <c r="H32" s="84">
        <v>0</v>
      </c>
      <c r="I32" s="83">
        <v>80</v>
      </c>
      <c r="J32" s="183"/>
      <c r="K32" s="83"/>
      <c r="L32" s="84">
        <f>VLOOKUP(C32,'Données efficacité énergétique'!$A$5:$M$13,2,FALSE)*(VLOOKUP(C32,'Données efficacité énergétique'!$A$5:$M$13,HLOOKUP($U$3,'Données efficacité énergétique'!$C$2:$M$3,2,FALSE),FALSE)+VLOOKUP(C32,'Données efficacité énergétique'!$A$5:$M$13,HLOOKUP($U$4,'Données efficacité énergétique'!$C$2:$M$3,2,FALSE),FALSE))*D32/1000</f>
        <v>42.9</v>
      </c>
      <c r="M32" s="338" t="str">
        <f>IF(G32&gt;L32,"faible efficacité énergétique","")</f>
        <v/>
      </c>
      <c r="N32" s="181"/>
      <c r="O32" s="181"/>
      <c r="P32" s="153"/>
      <c r="Q32" s="153"/>
      <c r="R32" s="153"/>
      <c r="S32" s="153"/>
      <c r="T32" s="153"/>
      <c r="U32" s="153"/>
      <c r="V32" s="153"/>
      <c r="W32" s="153"/>
      <c r="X32" s="153"/>
      <c r="Y32" s="153"/>
      <c r="Z32" s="153"/>
      <c r="AA32" s="153"/>
      <c r="AB32" s="153"/>
      <c r="AC32" s="153"/>
    </row>
    <row r="33" spans="2:30" ht="27.95" customHeight="1">
      <c r="B33" s="83"/>
      <c r="C33" s="83" t="s">
        <v>144</v>
      </c>
      <c r="D33" s="83">
        <v>200</v>
      </c>
      <c r="E33" s="83">
        <v>100</v>
      </c>
      <c r="F33" s="83">
        <v>90</v>
      </c>
      <c r="G33" s="84">
        <v>85</v>
      </c>
      <c r="H33" s="84">
        <v>5</v>
      </c>
      <c r="I33" s="83">
        <v>450</v>
      </c>
      <c r="J33" s="183"/>
      <c r="K33" s="83"/>
      <c r="L33" s="84">
        <f>VLOOKUP(C33,'Données efficacité énergétique'!$A$5:$M$13,2,FALSE)*(VLOOKUP(C33,'Données efficacité énergétique'!$A$5:$M$13,HLOOKUP($U$3,'Données efficacité énergétique'!$C$2:$M$3,2,FALSE),FALSE)+VLOOKUP(C33,'Données efficacité énergétique'!$A$5:$M$13,HLOOKUP($U$4,'Données efficacité énergétique'!$C$2:$M$3,2,FALSE),FALSE))*D33/1000</f>
        <v>17.38</v>
      </c>
      <c r="M33" s="338" t="str">
        <f>IF(G33&gt;L33,"faible efficacité énergétique","")</f>
        <v>faible efficacité énergétique</v>
      </c>
      <c r="N33" s="181"/>
      <c r="O33" s="181"/>
      <c r="P33" s="153"/>
      <c r="Q33" s="153"/>
      <c r="R33" s="153"/>
      <c r="S33" s="153"/>
      <c r="T33" s="153"/>
      <c r="U33" s="153"/>
      <c r="V33" s="153"/>
      <c r="W33" s="153"/>
      <c r="X33" s="153"/>
      <c r="Y33" s="153"/>
      <c r="Z33" s="153"/>
      <c r="AA33" s="153"/>
      <c r="AB33" s="153"/>
      <c r="AC33" s="153"/>
    </row>
    <row r="34" spans="2:30" ht="15" customHeight="1">
      <c r="B34" s="85" t="s">
        <v>126</v>
      </c>
      <c r="C34" s="85"/>
      <c r="D34" s="79"/>
      <c r="E34" s="86"/>
      <c r="F34" s="87"/>
      <c r="G34" s="82"/>
      <c r="H34" s="82"/>
      <c r="I34" s="79"/>
      <c r="J34" s="310">
        <f>SUM(J32:J33)</f>
        <v>0</v>
      </c>
      <c r="K34" s="310">
        <f>SUM(K32:K33)</f>
        <v>0</v>
      </c>
      <c r="L34" s="181"/>
      <c r="M34" s="338" t="str">
        <f>IFERROR(IF(H34/F34&gt;0.3,"Vigilance ECS ","")&amp; IF(F34&gt;L34,"faible efficacité énergétique",""), IF(F34&gt;L34,"faible efficacité énergétique",""))</f>
        <v/>
      </c>
      <c r="N34" s="181"/>
      <c r="O34" s="181"/>
      <c r="P34" s="153"/>
      <c r="Q34" s="153"/>
      <c r="R34" s="153"/>
      <c r="S34" s="153"/>
      <c r="T34" s="153"/>
      <c r="U34" s="153"/>
      <c r="V34" s="153"/>
      <c r="W34" s="153"/>
      <c r="X34" s="153"/>
      <c r="Y34" s="153"/>
      <c r="Z34" s="153"/>
      <c r="AA34" s="153"/>
      <c r="AB34" s="153"/>
      <c r="AC34" s="153"/>
    </row>
    <row r="35" spans="2:30">
      <c r="B35" s="153"/>
      <c r="D35" s="153"/>
      <c r="E35" s="153"/>
      <c r="F35" s="153"/>
      <c r="G35" s="153"/>
      <c r="H35" s="153"/>
      <c r="I35" s="153"/>
      <c r="J35" s="153"/>
      <c r="K35" s="153"/>
      <c r="L35" s="153"/>
      <c r="M35" s="153"/>
      <c r="N35" s="338" t="str">
        <f>IFERROR(IF(H35/F35&gt;0.3,"Vigilance ECS ","")&amp; IF(F35&gt;M35,"faible efficacité énergétique",""), IF(F35&gt;M35,"faible efficacité énergétique",""))</f>
        <v/>
      </c>
      <c r="O35" s="153"/>
      <c r="P35" s="153"/>
      <c r="Q35" s="153"/>
      <c r="R35" s="153"/>
      <c r="S35" s="153"/>
      <c r="T35" s="153"/>
      <c r="U35" s="153"/>
      <c r="V35" s="153"/>
      <c r="W35" s="153"/>
      <c r="X35" s="153"/>
      <c r="Y35" s="153"/>
      <c r="Z35" s="153"/>
      <c r="AA35" s="153"/>
      <c r="AB35" s="153"/>
      <c r="AC35" s="153"/>
      <c r="AD35" s="153"/>
    </row>
    <row r="36" spans="2:30">
      <c r="B36" s="153"/>
      <c r="C36" s="153"/>
      <c r="D36" s="153"/>
      <c r="E36" s="153"/>
      <c r="F36" s="153"/>
      <c r="G36" s="153"/>
      <c r="H36" s="153"/>
      <c r="I36" s="153"/>
      <c r="J36" s="153"/>
      <c r="K36" s="153"/>
      <c r="L36" s="153"/>
      <c r="M36" s="153"/>
      <c r="N36" s="338"/>
      <c r="O36" s="153"/>
      <c r="P36" s="153"/>
      <c r="Q36" s="153"/>
      <c r="R36" s="153"/>
      <c r="S36" s="153"/>
      <c r="T36" s="153"/>
      <c r="U36" s="153"/>
      <c r="V36" s="153"/>
      <c r="W36" s="153"/>
      <c r="X36" s="153"/>
      <c r="Y36" s="153"/>
      <c r="Z36" s="153"/>
      <c r="AA36" s="153"/>
      <c r="AB36" s="153"/>
      <c r="AC36" s="153"/>
      <c r="AD36" s="153"/>
    </row>
    <row r="37" spans="2:30">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row>
    <row r="38" spans="2:30">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row>
    <row r="39" spans="2:30">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row>
    <row r="40" spans="2:30">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row>
    <row r="41" spans="2:30">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row>
    <row r="42" spans="2:30">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row>
    <row r="43" spans="2:30">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row>
    <row r="44" spans="2:30">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row>
    <row r="45" spans="2:30">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row>
    <row r="46" spans="2:30">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row>
    <row r="47" spans="2:30">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row>
    <row r="48" spans="2:30">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row>
    <row r="49" spans="2:30">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row>
    <row r="50" spans="2:30">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row>
    <row r="51" spans="2:30">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row>
    <row r="52" spans="2:30">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c r="AA52" s="153"/>
      <c r="AB52" s="153"/>
      <c r="AC52" s="153"/>
      <c r="AD52" s="153"/>
    </row>
    <row r="53" spans="2:30">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row>
    <row r="54" spans="2:30">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row>
    <row r="55" spans="2:30">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row>
    <row r="56" spans="2:30">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row>
    <row r="57" spans="2:30">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row>
    <row r="58" spans="2:30">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row>
    <row r="59" spans="2:30">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row>
    <row r="60" spans="2:30">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row>
    <row r="61" spans="2:30">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row>
    <row r="62" spans="2:30">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row>
    <row r="63" spans="2:30">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row>
    <row r="64" spans="2:30">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row>
    <row r="65" spans="2:30">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row>
    <row r="66" spans="2:30">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row>
    <row r="67" spans="2:30">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row>
    <row r="68" spans="2:30">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row>
    <row r="69" spans="2:30">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row>
    <row r="70" spans="2:30">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row>
    <row r="71" spans="2:30">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row>
    <row r="72" spans="2:30">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row>
    <row r="73" spans="2:30">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row>
    <row r="74" spans="2:30">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row>
    <row r="75" spans="2:30">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row>
    <row r="76" spans="2:30">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row>
    <row r="77" spans="2:30">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row>
    <row r="78" spans="2:30">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row>
    <row r="79" spans="2:30">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row>
    <row r="80" spans="2:30">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row>
    <row r="81" spans="2:30">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row>
    <row r="82" spans="2:30">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row>
    <row r="83" spans="2:30">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row>
    <row r="84" spans="2:30">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row>
    <row r="85" spans="2:30">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row>
    <row r="86" spans="2:30">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row>
    <row r="87" spans="2:30">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row>
    <row r="88" spans="2:30">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row>
    <row r="89" spans="2:30">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row>
    <row r="90" spans="2:30">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row>
    <row r="91" spans="2:30">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row>
    <row r="92" spans="2:30">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row>
    <row r="93" spans="2:30">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row>
    <row r="94" spans="2:30">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row>
    <row r="95" spans="2:30">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row>
    <row r="96" spans="2:30">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row>
    <row r="97" spans="2:30">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row>
    <row r="98" spans="2:30">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row>
    <row r="99" spans="2:30">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row>
    <row r="100" spans="2:30">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row>
    <row r="101" spans="2:30">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row>
    <row r="102" spans="2:30">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row>
    <row r="103" spans="2:30">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row>
    <row r="104" spans="2:30">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row>
    <row r="105" spans="2:30">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row>
    <row r="106" spans="2:30">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row>
    <row r="107" spans="2:30">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row>
    <row r="108" spans="2:30">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row>
    <row r="109" spans="2:30">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row>
    <row r="110" spans="2:30">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row>
    <row r="111" spans="2:30">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row>
    <row r="112" spans="2:30">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row>
    <row r="113" spans="2:30">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row>
    <row r="114" spans="2:30">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row>
    <row r="115" spans="2:30">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row>
    <row r="116" spans="2:30">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row>
    <row r="117" spans="2:30">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row>
    <row r="118" spans="2:30">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row>
    <row r="119" spans="2:30">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row>
    <row r="120" spans="2:30">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row>
    <row r="121" spans="2:30">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row>
    <row r="122" spans="2:30">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row>
    <row r="123" spans="2:30">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row>
    <row r="124" spans="2:30">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row>
    <row r="125" spans="2:30">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row>
    <row r="126" spans="2:30">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row>
    <row r="127" spans="2:30">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row>
    <row r="128" spans="2:30">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row>
    <row r="129" spans="2:30">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row>
    <row r="130" spans="2:30">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row>
    <row r="131" spans="2:30">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row>
    <row r="132" spans="2:30">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row>
    <row r="133" spans="2:30">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row>
    <row r="134" spans="2:30">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row>
    <row r="135" spans="2:30">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row>
    <row r="136" spans="2:30">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row>
    <row r="137" spans="2:30">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row>
    <row r="138" spans="2:30">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row>
    <row r="139" spans="2:30">
      <c r="R139" s="153"/>
      <c r="S139" s="153"/>
      <c r="T139" s="153"/>
      <c r="U139" s="153"/>
      <c r="V139" s="153"/>
      <c r="W139" s="153"/>
      <c r="X139" s="153"/>
      <c r="Y139" s="153"/>
      <c r="Z139" s="153"/>
      <c r="AA139" s="153"/>
      <c r="AB139" s="153"/>
      <c r="AC139" s="153"/>
      <c r="AD139" s="153"/>
    </row>
    <row r="140" spans="2:30">
      <c r="R140" s="153"/>
      <c r="S140" s="153"/>
      <c r="T140" s="153"/>
      <c r="U140" s="153"/>
      <c r="V140" s="153"/>
      <c r="W140" s="153"/>
      <c r="X140" s="153"/>
      <c r="Y140" s="153"/>
      <c r="Z140" s="153"/>
      <c r="AA140" s="153"/>
      <c r="AB140" s="153"/>
      <c r="AC140" s="153"/>
      <c r="AD140" s="153"/>
    </row>
    <row r="141" spans="2:30">
      <c r="R141" s="153"/>
      <c r="S141" s="153"/>
      <c r="T141" s="153"/>
      <c r="U141" s="153"/>
      <c r="V141" s="153"/>
      <c r="W141" s="153"/>
      <c r="X141" s="153"/>
      <c r="Y141" s="153"/>
      <c r="Z141" s="153"/>
      <c r="AA141" s="153"/>
      <c r="AB141" s="153"/>
      <c r="AC141" s="153"/>
      <c r="AD141" s="153"/>
    </row>
    <row r="142" spans="2:30">
      <c r="R142" s="153"/>
      <c r="S142" s="153"/>
      <c r="T142" s="153"/>
      <c r="U142" s="153"/>
      <c r="V142" s="153"/>
      <c r="W142" s="153"/>
      <c r="X142" s="153"/>
      <c r="Y142" s="153"/>
      <c r="Z142" s="153"/>
      <c r="AA142" s="153"/>
      <c r="AB142" s="153"/>
      <c r="AC142" s="153"/>
      <c r="AD142" s="153"/>
    </row>
    <row r="143" spans="2:30">
      <c r="R143" s="153"/>
      <c r="S143" s="153"/>
      <c r="T143" s="153"/>
      <c r="U143" s="153"/>
      <c r="V143" s="153"/>
      <c r="W143" s="153"/>
      <c r="X143" s="153"/>
      <c r="Y143" s="153"/>
      <c r="Z143" s="153"/>
      <c r="AA143" s="153"/>
      <c r="AB143" s="153"/>
      <c r="AC143" s="153"/>
      <c r="AD143" s="153"/>
    </row>
    <row r="144" spans="2:30">
      <c r="R144" s="153"/>
      <c r="S144" s="153"/>
      <c r="T144" s="153"/>
      <c r="U144" s="153"/>
      <c r="V144" s="153"/>
      <c r="W144" s="153"/>
      <c r="X144" s="153"/>
      <c r="Y144" s="153"/>
      <c r="Z144" s="153"/>
      <c r="AA144" s="153"/>
      <c r="AB144" s="153"/>
      <c r="AC144" s="153"/>
      <c r="AD144" s="153"/>
    </row>
    <row r="145" spans="18:30">
      <c r="R145" s="153"/>
      <c r="S145" s="153"/>
      <c r="T145" s="153"/>
      <c r="U145" s="153"/>
      <c r="V145" s="153"/>
      <c r="W145" s="153"/>
      <c r="X145" s="153"/>
      <c r="Y145" s="153"/>
      <c r="Z145" s="153"/>
      <c r="AA145" s="153"/>
      <c r="AB145" s="153"/>
      <c r="AC145" s="153"/>
      <c r="AD145" s="153"/>
    </row>
    <row r="146" spans="18:30">
      <c r="R146" s="153"/>
      <c r="S146" s="153"/>
      <c r="T146" s="153"/>
      <c r="U146" s="153"/>
      <c r="V146" s="153"/>
      <c r="W146" s="153"/>
      <c r="X146" s="153"/>
      <c r="Y146" s="153"/>
      <c r="Z146" s="153"/>
      <c r="AA146" s="153"/>
      <c r="AB146" s="153"/>
      <c r="AC146" s="153"/>
      <c r="AD146" s="153"/>
    </row>
    <row r="147" spans="18:30">
      <c r="R147" s="153"/>
      <c r="S147" s="153"/>
      <c r="T147" s="153"/>
      <c r="U147" s="153"/>
      <c r="V147" s="153"/>
      <c r="W147" s="153"/>
      <c r="X147" s="153"/>
      <c r="Y147" s="153"/>
      <c r="Z147" s="153"/>
      <c r="AA147" s="153"/>
      <c r="AB147" s="153"/>
      <c r="AC147" s="153"/>
      <c r="AD147" s="153"/>
    </row>
    <row r="148" spans="18:30">
      <c r="R148" s="153"/>
      <c r="S148" s="153"/>
      <c r="T148" s="153"/>
      <c r="U148" s="153"/>
      <c r="V148" s="153"/>
      <c r="W148" s="153"/>
      <c r="X148" s="153"/>
      <c r="Y148" s="153"/>
      <c r="Z148" s="153"/>
      <c r="AA148" s="153"/>
      <c r="AB148" s="153"/>
      <c r="AC148" s="153"/>
      <c r="AD148" s="153"/>
    </row>
    <row r="149" spans="18:30">
      <c r="R149" s="153"/>
      <c r="S149" s="153"/>
      <c r="T149" s="153"/>
      <c r="U149" s="153"/>
      <c r="V149" s="153"/>
      <c r="W149" s="153"/>
      <c r="X149" s="153"/>
      <c r="Y149" s="153"/>
      <c r="Z149" s="153"/>
      <c r="AA149" s="153"/>
      <c r="AB149" s="153"/>
      <c r="AC149" s="153"/>
      <c r="AD149" s="153"/>
    </row>
    <row r="150" spans="18:30">
      <c r="R150" s="153"/>
      <c r="S150" s="153"/>
      <c r="T150" s="153"/>
      <c r="U150" s="153"/>
      <c r="V150" s="153"/>
      <c r="W150" s="153"/>
      <c r="X150" s="153"/>
      <c r="Y150" s="153"/>
      <c r="Z150" s="153"/>
      <c r="AA150" s="153"/>
      <c r="AB150" s="153"/>
      <c r="AC150" s="153"/>
      <c r="AD150" s="153"/>
    </row>
    <row r="151" spans="18:30">
      <c r="R151" s="153"/>
      <c r="S151" s="153"/>
      <c r="T151" s="153"/>
      <c r="U151" s="153"/>
      <c r="V151" s="153"/>
      <c r="W151" s="153"/>
      <c r="X151" s="153"/>
      <c r="Y151" s="153"/>
      <c r="Z151" s="153"/>
      <c r="AA151" s="153"/>
      <c r="AB151" s="153"/>
      <c r="AC151" s="153"/>
      <c r="AD151" s="153"/>
    </row>
    <row r="152" spans="18:30">
      <c r="R152" s="153"/>
      <c r="S152" s="153"/>
      <c r="T152" s="153"/>
      <c r="U152" s="153"/>
      <c r="V152" s="153"/>
      <c r="W152" s="153"/>
      <c r="X152" s="153"/>
      <c r="Y152" s="153"/>
      <c r="Z152" s="153"/>
      <c r="AA152" s="153"/>
      <c r="AB152" s="153"/>
      <c r="AC152" s="153"/>
      <c r="AD152" s="153"/>
    </row>
    <row r="153" spans="18:30">
      <c r="R153" s="153"/>
      <c r="S153" s="153"/>
      <c r="T153" s="153"/>
      <c r="U153" s="153"/>
      <c r="V153" s="153"/>
      <c r="W153" s="153"/>
      <c r="X153" s="153"/>
      <c r="Y153" s="153"/>
      <c r="Z153" s="153"/>
      <c r="AA153" s="153"/>
      <c r="AB153" s="153"/>
      <c r="AC153" s="153"/>
      <c r="AD153" s="153"/>
    </row>
    <row r="154" spans="18:30">
      <c r="R154" s="153"/>
      <c r="S154" s="153"/>
      <c r="T154" s="153"/>
      <c r="U154" s="153"/>
      <c r="V154" s="153"/>
      <c r="W154" s="153"/>
      <c r="X154" s="153"/>
      <c r="Y154" s="153"/>
      <c r="Z154" s="153"/>
      <c r="AA154" s="153"/>
      <c r="AB154" s="153"/>
      <c r="AC154" s="153"/>
      <c r="AD154" s="153"/>
    </row>
    <row r="155" spans="18:30">
      <c r="R155" s="153"/>
      <c r="S155" s="153"/>
      <c r="T155" s="153"/>
      <c r="U155" s="153"/>
      <c r="V155" s="153"/>
      <c r="W155" s="153"/>
      <c r="X155" s="153"/>
      <c r="Y155" s="153"/>
      <c r="Z155" s="153"/>
      <c r="AA155" s="153"/>
      <c r="AB155" s="153"/>
      <c r="AC155" s="153"/>
      <c r="AD155" s="153"/>
    </row>
    <row r="156" spans="18:30">
      <c r="R156" s="153"/>
      <c r="S156" s="153"/>
      <c r="T156" s="153"/>
      <c r="U156" s="153"/>
      <c r="V156" s="153"/>
      <c r="W156" s="153"/>
      <c r="X156" s="153"/>
      <c r="Y156" s="153"/>
      <c r="Z156" s="153"/>
      <c r="AA156" s="153"/>
      <c r="AB156" s="153"/>
      <c r="AC156" s="153"/>
      <c r="AD156" s="153"/>
    </row>
    <row r="157" spans="18:30">
      <c r="R157" s="153"/>
      <c r="S157" s="153"/>
      <c r="T157" s="153"/>
      <c r="U157" s="153"/>
      <c r="V157" s="153"/>
      <c r="W157" s="153"/>
      <c r="X157" s="153"/>
      <c r="Y157" s="153"/>
      <c r="Z157" s="153"/>
      <c r="AA157" s="153"/>
      <c r="AB157" s="153"/>
      <c r="AC157" s="153"/>
      <c r="AD157" s="153"/>
    </row>
    <row r="158" spans="18:30">
      <c r="R158" s="153"/>
      <c r="S158" s="153"/>
      <c r="T158" s="153"/>
      <c r="U158" s="153"/>
      <c r="V158" s="153"/>
      <c r="W158" s="153"/>
      <c r="X158" s="153"/>
      <c r="Y158" s="153"/>
      <c r="Z158" s="153"/>
      <c r="AA158" s="153"/>
      <c r="AB158" s="153"/>
      <c r="AC158" s="153"/>
      <c r="AD158" s="153"/>
    </row>
    <row r="159" spans="18:30">
      <c r="R159" s="153"/>
      <c r="S159" s="153"/>
      <c r="T159" s="153"/>
      <c r="U159" s="153"/>
      <c r="V159" s="153"/>
      <c r="W159" s="153"/>
      <c r="X159" s="153"/>
      <c r="Y159" s="153"/>
      <c r="Z159" s="153"/>
      <c r="AA159" s="153"/>
      <c r="AB159" s="153"/>
      <c r="AC159" s="153"/>
      <c r="AD159" s="153"/>
    </row>
    <row r="160" spans="18:30">
      <c r="R160" s="153"/>
      <c r="S160" s="153"/>
      <c r="T160" s="153"/>
      <c r="U160" s="153"/>
      <c r="V160" s="153"/>
      <c r="W160" s="153"/>
      <c r="X160" s="153"/>
      <c r="Y160" s="153"/>
      <c r="Z160" s="153"/>
      <c r="AA160" s="153"/>
      <c r="AB160" s="153"/>
      <c r="AC160" s="153"/>
      <c r="AD160" s="153"/>
    </row>
    <row r="161" spans="18:30">
      <c r="R161" s="153"/>
      <c r="S161" s="153"/>
      <c r="T161" s="153"/>
      <c r="U161" s="153"/>
      <c r="V161" s="153"/>
      <c r="W161" s="153"/>
      <c r="X161" s="153"/>
      <c r="Y161" s="153"/>
      <c r="Z161" s="153"/>
      <c r="AA161" s="153"/>
      <c r="AB161" s="153"/>
      <c r="AC161" s="153"/>
      <c r="AD161" s="153"/>
    </row>
    <row r="162" spans="18:30">
      <c r="R162" s="153"/>
      <c r="S162" s="153"/>
      <c r="T162" s="153"/>
      <c r="U162" s="153"/>
      <c r="V162" s="153"/>
      <c r="W162" s="153"/>
      <c r="X162" s="153"/>
      <c r="Y162" s="153"/>
      <c r="Z162" s="153"/>
      <c r="AA162" s="153"/>
      <c r="AB162" s="153"/>
      <c r="AC162" s="153"/>
      <c r="AD162" s="153"/>
    </row>
    <row r="163" spans="18:30">
      <c r="R163" s="153"/>
      <c r="S163" s="153"/>
      <c r="T163" s="153"/>
      <c r="U163" s="153"/>
      <c r="V163" s="153"/>
      <c r="W163" s="153"/>
      <c r="X163" s="153"/>
      <c r="Y163" s="153"/>
      <c r="Z163" s="153"/>
      <c r="AA163" s="153"/>
      <c r="AB163" s="153"/>
      <c r="AC163" s="153"/>
      <c r="AD163" s="153"/>
    </row>
    <row r="164" spans="18:30">
      <c r="R164" s="153"/>
      <c r="S164" s="153"/>
      <c r="T164" s="153"/>
      <c r="U164" s="153"/>
      <c r="V164" s="153"/>
      <c r="W164" s="153"/>
      <c r="X164" s="153"/>
      <c r="Y164" s="153"/>
      <c r="Z164" s="153"/>
      <c r="AA164" s="153"/>
      <c r="AB164" s="153"/>
      <c r="AC164" s="153"/>
      <c r="AD164" s="153"/>
    </row>
    <row r="165" spans="18:30">
      <c r="R165" s="153"/>
      <c r="S165" s="153"/>
      <c r="T165" s="153"/>
      <c r="U165" s="153"/>
      <c r="V165" s="153"/>
      <c r="W165" s="153"/>
      <c r="X165" s="153"/>
      <c r="Y165" s="153"/>
      <c r="Z165" s="153"/>
      <c r="AA165" s="153"/>
      <c r="AB165" s="153"/>
      <c r="AC165" s="153"/>
      <c r="AD165" s="153"/>
    </row>
    <row r="166" spans="18:30">
      <c r="R166" s="153"/>
      <c r="S166" s="153"/>
      <c r="T166" s="153"/>
      <c r="U166" s="153"/>
      <c r="V166" s="153"/>
      <c r="W166" s="153"/>
      <c r="X166" s="153"/>
      <c r="Y166" s="153"/>
      <c r="Z166" s="153"/>
      <c r="AA166" s="153"/>
      <c r="AB166" s="153"/>
      <c r="AC166" s="153"/>
      <c r="AD166" s="153"/>
    </row>
    <row r="167" spans="18:30">
      <c r="R167" s="153"/>
      <c r="S167" s="153"/>
      <c r="T167" s="153"/>
      <c r="U167" s="153"/>
      <c r="V167" s="153"/>
      <c r="W167" s="153"/>
      <c r="X167" s="153"/>
      <c r="Y167" s="153"/>
      <c r="Z167" s="153"/>
      <c r="AA167" s="153"/>
      <c r="AB167" s="153"/>
      <c r="AC167" s="153"/>
      <c r="AD167" s="153"/>
    </row>
    <row r="168" spans="18:30">
      <c r="R168" s="153"/>
      <c r="S168" s="153"/>
      <c r="T168" s="153"/>
      <c r="U168" s="153"/>
      <c r="V168" s="153"/>
      <c r="W168" s="153"/>
      <c r="X168" s="153"/>
      <c r="Y168" s="153"/>
      <c r="Z168" s="153"/>
      <c r="AA168" s="153"/>
      <c r="AB168" s="153"/>
      <c r="AC168" s="153"/>
      <c r="AD168" s="153"/>
    </row>
    <row r="169" spans="18:30">
      <c r="R169" s="153"/>
      <c r="S169" s="153"/>
      <c r="T169" s="153"/>
      <c r="U169" s="153"/>
      <c r="V169" s="153"/>
      <c r="W169" s="153"/>
      <c r="X169" s="153"/>
      <c r="Y169" s="153"/>
      <c r="Z169" s="153"/>
      <c r="AA169" s="153"/>
      <c r="AB169" s="153"/>
      <c r="AC169" s="153"/>
      <c r="AD169" s="153"/>
    </row>
    <row r="170" spans="18:30">
      <c r="R170" s="153"/>
      <c r="S170" s="153"/>
      <c r="T170" s="153"/>
      <c r="U170" s="153"/>
      <c r="V170" s="153"/>
      <c r="W170" s="153"/>
      <c r="X170" s="153"/>
      <c r="Y170" s="153"/>
      <c r="Z170" s="153"/>
      <c r="AA170" s="153"/>
      <c r="AB170" s="153"/>
      <c r="AC170" s="153"/>
      <c r="AD170" s="153"/>
    </row>
    <row r="171" spans="18:30">
      <c r="R171" s="153"/>
      <c r="S171" s="153"/>
      <c r="T171" s="153"/>
      <c r="U171" s="153"/>
      <c r="V171" s="153"/>
      <c r="W171" s="153"/>
      <c r="X171" s="153"/>
      <c r="Y171" s="153"/>
      <c r="Z171" s="153"/>
      <c r="AA171" s="153"/>
      <c r="AB171" s="153"/>
      <c r="AC171" s="153"/>
      <c r="AD171" s="153"/>
    </row>
    <row r="172" spans="18:30">
      <c r="R172" s="153"/>
      <c r="S172" s="153"/>
      <c r="T172" s="153"/>
      <c r="U172" s="153"/>
      <c r="V172" s="153"/>
      <c r="W172" s="153"/>
      <c r="X172" s="153"/>
      <c r="Y172" s="153"/>
      <c r="Z172" s="153"/>
      <c r="AA172" s="153"/>
      <c r="AB172" s="153"/>
      <c r="AC172" s="153"/>
      <c r="AD172" s="153"/>
    </row>
    <row r="173" spans="18:30">
      <c r="R173" s="153"/>
      <c r="S173" s="153"/>
      <c r="T173" s="153"/>
      <c r="U173" s="153"/>
      <c r="V173" s="153"/>
      <c r="W173" s="153"/>
      <c r="X173" s="153"/>
      <c r="Y173" s="153"/>
      <c r="Z173" s="153"/>
      <c r="AA173" s="153"/>
      <c r="AB173" s="153"/>
      <c r="AC173" s="153"/>
      <c r="AD173" s="153"/>
    </row>
    <row r="174" spans="18:30">
      <c r="R174" s="153"/>
      <c r="S174" s="153"/>
      <c r="T174" s="153"/>
      <c r="U174" s="153"/>
      <c r="V174" s="153"/>
      <c r="W174" s="153"/>
      <c r="X174" s="153"/>
      <c r="Y174" s="153"/>
      <c r="Z174" s="153"/>
      <c r="AA174" s="153"/>
      <c r="AB174" s="153"/>
      <c r="AC174" s="153"/>
      <c r="AD174" s="153"/>
    </row>
    <row r="175" spans="18:30">
      <c r="R175" s="153"/>
      <c r="S175" s="153"/>
      <c r="T175" s="153"/>
      <c r="U175" s="153"/>
      <c r="V175" s="153"/>
      <c r="W175" s="153"/>
      <c r="X175" s="153"/>
      <c r="Y175" s="153"/>
      <c r="Z175" s="153"/>
      <c r="AA175" s="153"/>
      <c r="AB175" s="153"/>
      <c r="AC175" s="153"/>
      <c r="AD175" s="153"/>
    </row>
    <row r="176" spans="18:30">
      <c r="R176" s="153"/>
      <c r="S176" s="153"/>
      <c r="T176" s="153"/>
      <c r="U176" s="153"/>
      <c r="V176" s="153"/>
      <c r="W176" s="153"/>
      <c r="X176" s="153"/>
      <c r="Y176" s="153"/>
      <c r="Z176" s="153"/>
      <c r="AA176" s="153"/>
      <c r="AB176" s="153"/>
      <c r="AC176" s="153"/>
      <c r="AD176" s="153"/>
    </row>
    <row r="177" spans="18:30">
      <c r="R177" s="153"/>
      <c r="S177" s="153"/>
      <c r="T177" s="153"/>
      <c r="U177" s="153"/>
      <c r="V177" s="153"/>
      <c r="W177" s="153"/>
      <c r="X177" s="153"/>
      <c r="Y177" s="153"/>
      <c r="Z177" s="153"/>
      <c r="AA177" s="153"/>
      <c r="AB177" s="153"/>
      <c r="AC177" s="153"/>
      <c r="AD177" s="153"/>
    </row>
    <row r="178" spans="18:30">
      <c r="R178" s="153"/>
      <c r="S178" s="153"/>
      <c r="T178" s="153"/>
      <c r="U178" s="153"/>
      <c r="V178" s="153"/>
      <c r="W178" s="153"/>
      <c r="X178" s="153"/>
      <c r="Y178" s="153"/>
      <c r="Z178" s="153"/>
      <c r="AA178" s="153"/>
      <c r="AB178" s="153"/>
      <c r="AC178" s="153"/>
      <c r="AD178" s="153"/>
    </row>
    <row r="179" spans="18:30">
      <c r="R179" s="153"/>
      <c r="S179" s="153"/>
      <c r="T179" s="153"/>
      <c r="U179" s="153"/>
      <c r="V179" s="153"/>
      <c r="W179" s="153"/>
      <c r="X179" s="153"/>
      <c r="Y179" s="153"/>
      <c r="Z179" s="153"/>
      <c r="AA179" s="153"/>
      <c r="AB179" s="153"/>
      <c r="AC179" s="153"/>
      <c r="AD179" s="153"/>
    </row>
    <row r="180" spans="18:30">
      <c r="R180" s="153"/>
      <c r="S180" s="153"/>
      <c r="T180" s="153"/>
      <c r="U180" s="153"/>
      <c r="V180" s="153"/>
      <c r="W180" s="153"/>
      <c r="X180" s="153"/>
      <c r="Y180" s="153"/>
      <c r="Z180" s="153"/>
      <c r="AA180" s="153"/>
      <c r="AB180" s="153"/>
      <c r="AC180" s="153"/>
      <c r="AD180" s="153"/>
    </row>
  </sheetData>
  <conditionalFormatting sqref="G32:G34">
    <cfRule type="expression" dxfId="2" priority="1">
      <formula>G32&gt;L32</formula>
    </cfRule>
  </conditionalFormatting>
  <conditionalFormatting sqref="L8:L13">
    <cfRule type="expression" dxfId="1" priority="2">
      <formula>L8&gt;R8</formula>
    </cfRule>
  </conditionalFormatting>
  <conditionalFormatting sqref="M19:M26">
    <cfRule type="expression" dxfId="0" priority="4">
      <formula>M19&gt;S19</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3DAF864-0D4D-43CA-988A-92EBF9A4339B}">
          <x14:formula1>
            <xm:f>'Données efficacité énergétique'!$A$5:$A$13</xm:f>
          </x14:formula1>
          <xm:sqref>H19:H20 C32:C33 H22:H23 G8:G12</xm:sqref>
        </x14:dataValidation>
        <x14:dataValidation type="list" allowBlank="1" showInputMessage="1" showErrorMessage="1" xr:uid="{3069CF69-2922-4EF4-8550-079D960F16A5}">
          <x14:formula1>
            <xm:f>'Données efficacité énergétique'!$K$4:$M$4</xm:f>
          </x14:formula1>
          <xm:sqref>U4</xm:sqref>
        </x14:dataValidation>
        <x14:dataValidation type="list" allowBlank="1" showInputMessage="1" showErrorMessage="1" xr:uid="{F6AFFEF3-EBBE-4229-B85B-B8CF966CBE60}">
          <x14:formula1>
            <xm:f>'Zones climatiques'!$B$3:$B$99</xm:f>
          </x14:formula1>
          <xm:sqref>U2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F970C-ADED-4CDD-A7EA-EAE79466E8D0}">
  <sheetPr>
    <tabColor theme="5"/>
  </sheetPr>
  <dimension ref="A2:AY384"/>
  <sheetViews>
    <sheetView zoomScale="85" zoomScaleNormal="85" workbookViewId="0">
      <selection activeCell="H2" sqref="F2:H14"/>
    </sheetView>
  </sheetViews>
  <sheetFormatPr defaultColWidth="11.42578125" defaultRowHeight="1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28" max="35" width="11.28515625" bestFit="1" customWidth="1"/>
    <col min="39" max="39" width="33.5703125" customWidth="1"/>
  </cols>
  <sheetData>
    <row r="2" spans="1:51">
      <c r="A2" s="328"/>
      <c r="B2" s="328"/>
      <c r="C2" s="328" t="s">
        <v>145</v>
      </c>
      <c r="D2" s="328" t="s">
        <v>146</v>
      </c>
      <c r="E2" s="328" t="s">
        <v>147</v>
      </c>
      <c r="F2" s="328" t="s">
        <v>148</v>
      </c>
      <c r="G2" t="s">
        <v>149</v>
      </c>
      <c r="H2" t="s">
        <v>150</v>
      </c>
      <c r="I2" t="s">
        <v>151</v>
      </c>
      <c r="J2" t="s">
        <v>152</v>
      </c>
      <c r="K2" t="s">
        <v>94</v>
      </c>
      <c r="L2" t="s">
        <v>153</v>
      </c>
      <c r="M2" t="s">
        <v>154</v>
      </c>
    </row>
    <row r="3" spans="1:51">
      <c r="A3" s="328">
        <v>1</v>
      </c>
      <c r="B3" s="328">
        <v>2</v>
      </c>
      <c r="C3" s="328">
        <v>3</v>
      </c>
      <c r="D3" s="328">
        <v>4</v>
      </c>
      <c r="E3" s="328">
        <v>5</v>
      </c>
      <c r="F3" s="328">
        <v>6</v>
      </c>
      <c r="G3" s="328">
        <v>7</v>
      </c>
      <c r="H3" s="328">
        <v>8</v>
      </c>
      <c r="I3" s="328">
        <v>9</v>
      </c>
      <c r="J3" s="328">
        <v>10</v>
      </c>
      <c r="K3" s="328">
        <v>11</v>
      </c>
      <c r="L3" s="328">
        <v>12</v>
      </c>
      <c r="M3" s="328">
        <v>13</v>
      </c>
    </row>
    <row r="4" spans="1:51" ht="36.75">
      <c r="A4" s="329" t="s">
        <v>155</v>
      </c>
      <c r="B4" s="329" t="s">
        <v>156</v>
      </c>
      <c r="C4" s="330" t="s">
        <v>145</v>
      </c>
      <c r="D4" s="330" t="s">
        <v>146</v>
      </c>
      <c r="E4" s="330" t="s">
        <v>147</v>
      </c>
      <c r="F4" s="330" t="s">
        <v>148</v>
      </c>
      <c r="G4" s="330" t="s">
        <v>149</v>
      </c>
      <c r="H4" s="330" t="s">
        <v>150</v>
      </c>
      <c r="I4" s="330" t="s">
        <v>151</v>
      </c>
      <c r="J4" s="330" t="s">
        <v>152</v>
      </c>
      <c r="K4" s="330" t="s">
        <v>94</v>
      </c>
      <c r="L4" s="330" t="s">
        <v>153</v>
      </c>
      <c r="M4" s="330" t="s">
        <v>154</v>
      </c>
      <c r="AN4" t="s">
        <v>157</v>
      </c>
    </row>
    <row r="5" spans="1:51" ht="22.5" customHeight="1">
      <c r="A5" s="389" t="s">
        <v>117</v>
      </c>
      <c r="B5" s="390">
        <v>87</v>
      </c>
      <c r="C5" s="390">
        <v>1.2</v>
      </c>
      <c r="D5" s="390">
        <v>1.3</v>
      </c>
      <c r="E5" s="390">
        <v>1.2</v>
      </c>
      <c r="F5" s="390">
        <v>1.1000000000000001</v>
      </c>
      <c r="G5" s="390">
        <v>1</v>
      </c>
      <c r="H5" s="390">
        <v>0.9</v>
      </c>
      <c r="I5" s="390">
        <v>0.9</v>
      </c>
      <c r="J5" s="390">
        <v>0.8</v>
      </c>
      <c r="K5" s="390">
        <v>0</v>
      </c>
      <c r="L5" s="390">
        <v>0.2</v>
      </c>
      <c r="M5" s="390">
        <v>0.4</v>
      </c>
      <c r="S5" s="334"/>
      <c r="T5" s="334"/>
      <c r="AN5" s="331" t="s">
        <v>158</v>
      </c>
    </row>
    <row r="6" spans="1:51" ht="14.45" customHeight="1">
      <c r="A6" s="389" t="s">
        <v>143</v>
      </c>
      <c r="B6" s="391">
        <v>104</v>
      </c>
      <c r="C6" s="391">
        <v>1.1000000000000001</v>
      </c>
      <c r="D6" s="391">
        <v>1.2</v>
      </c>
      <c r="E6" s="391">
        <v>1.1000000000000001</v>
      </c>
      <c r="F6" s="391">
        <v>1.1000000000000001</v>
      </c>
      <c r="G6" s="391">
        <v>1</v>
      </c>
      <c r="H6" s="391">
        <v>0.9</v>
      </c>
      <c r="I6" s="391">
        <v>0.8</v>
      </c>
      <c r="J6" s="391">
        <v>0.8</v>
      </c>
      <c r="K6" s="391">
        <v>0</v>
      </c>
      <c r="L6" s="391">
        <v>0.1</v>
      </c>
      <c r="M6" s="391">
        <v>0.2</v>
      </c>
      <c r="S6" s="334"/>
      <c r="T6" s="334"/>
      <c r="AN6" s="517" t="s">
        <v>145</v>
      </c>
      <c r="AO6" s="519" t="s">
        <v>146</v>
      </c>
      <c r="AP6" s="519" t="s">
        <v>147</v>
      </c>
      <c r="AQ6" s="519" t="s">
        <v>148</v>
      </c>
      <c r="AR6" s="519" t="s">
        <v>149</v>
      </c>
      <c r="AS6" s="519" t="s">
        <v>150</v>
      </c>
      <c r="AT6" s="519" t="s">
        <v>151</v>
      </c>
      <c r="AU6" s="525" t="s">
        <v>152</v>
      </c>
    </row>
    <row r="7" spans="1:51" ht="22.5" customHeight="1">
      <c r="A7" s="392" t="s">
        <v>159</v>
      </c>
      <c r="B7" s="391">
        <v>95</v>
      </c>
      <c r="C7" s="391">
        <v>1.1000000000000001</v>
      </c>
      <c r="D7" s="391">
        <v>1.2</v>
      </c>
      <c r="E7" s="391">
        <v>1.1000000000000001</v>
      </c>
      <c r="F7" s="391">
        <v>1.1000000000000001</v>
      </c>
      <c r="G7" s="391">
        <v>1</v>
      </c>
      <c r="H7" s="391">
        <v>1</v>
      </c>
      <c r="I7" s="391">
        <v>0.9</v>
      </c>
      <c r="J7" s="391">
        <v>0.8</v>
      </c>
      <c r="K7" s="391">
        <v>0</v>
      </c>
      <c r="L7" s="391">
        <v>0.1</v>
      </c>
      <c r="M7" s="391">
        <v>0.2</v>
      </c>
      <c r="T7" s="334"/>
      <c r="AN7" s="518"/>
      <c r="AO7" s="520"/>
      <c r="AP7" s="520"/>
      <c r="AQ7" s="520"/>
      <c r="AR7" s="520"/>
      <c r="AS7" s="520"/>
      <c r="AT7" s="520"/>
      <c r="AU7" s="526"/>
      <c r="AV7" s="332" t="s">
        <v>160</v>
      </c>
      <c r="AW7" s="332" t="s">
        <v>161</v>
      </c>
      <c r="AX7" s="521" t="s">
        <v>162</v>
      </c>
      <c r="AY7" s="522"/>
    </row>
    <row r="8" spans="1:51" ht="22.5" customHeight="1">
      <c r="A8" s="392" t="s">
        <v>122</v>
      </c>
      <c r="B8" s="391">
        <v>81</v>
      </c>
      <c r="C8" s="391">
        <v>1</v>
      </c>
      <c r="D8" s="391">
        <v>1</v>
      </c>
      <c r="E8" s="391">
        <v>1</v>
      </c>
      <c r="F8" s="391">
        <v>1</v>
      </c>
      <c r="G8" s="391">
        <v>1</v>
      </c>
      <c r="H8" s="391">
        <v>1</v>
      </c>
      <c r="I8" s="391">
        <v>1</v>
      </c>
      <c r="J8" s="391">
        <v>1</v>
      </c>
      <c r="K8" s="391">
        <v>0</v>
      </c>
      <c r="L8" s="391">
        <v>0</v>
      </c>
      <c r="M8" s="391">
        <v>0</v>
      </c>
      <c r="T8" s="334"/>
      <c r="AM8" s="144"/>
      <c r="AN8" s="513">
        <v>1.1000000000000001</v>
      </c>
      <c r="AO8" s="515">
        <v>1.3</v>
      </c>
      <c r="AP8" s="515">
        <v>1.2</v>
      </c>
      <c r="AQ8" s="515">
        <v>1.1000000000000001</v>
      </c>
      <c r="AR8" s="515">
        <v>1</v>
      </c>
      <c r="AS8" s="515">
        <v>1</v>
      </c>
      <c r="AT8" s="515">
        <v>0.9</v>
      </c>
      <c r="AU8" s="523">
        <v>0.8</v>
      </c>
      <c r="AV8" s="513">
        <v>0</v>
      </c>
      <c r="AW8" s="515">
        <v>0.3</v>
      </c>
      <c r="AX8" s="523">
        <v>0.5</v>
      </c>
    </row>
    <row r="9" spans="1:51" ht="23.25">
      <c r="A9" s="392" t="s">
        <v>144</v>
      </c>
      <c r="B9" s="391">
        <v>79</v>
      </c>
      <c r="C9" s="391">
        <v>1.1000000000000001</v>
      </c>
      <c r="D9" s="391">
        <v>1.2</v>
      </c>
      <c r="E9" s="391">
        <v>1.1000000000000001</v>
      </c>
      <c r="F9" s="391">
        <v>1.1000000000000001</v>
      </c>
      <c r="G9" s="391">
        <v>1</v>
      </c>
      <c r="H9" s="391">
        <v>1</v>
      </c>
      <c r="I9" s="391">
        <v>0.9</v>
      </c>
      <c r="J9" s="391">
        <v>0.8</v>
      </c>
      <c r="K9" s="391">
        <v>0</v>
      </c>
      <c r="L9" s="391">
        <v>0.2</v>
      </c>
      <c r="M9" s="391">
        <v>0.4</v>
      </c>
      <c r="T9" s="334"/>
      <c r="AM9" s="333" t="s">
        <v>163</v>
      </c>
      <c r="AN9" s="514"/>
      <c r="AO9" s="516"/>
      <c r="AP9" s="516"/>
      <c r="AQ9" s="516"/>
      <c r="AR9" s="516"/>
      <c r="AS9" s="516"/>
      <c r="AT9" s="516"/>
      <c r="AU9" s="524"/>
      <c r="AV9" s="514"/>
      <c r="AW9" s="516"/>
      <c r="AX9" s="524"/>
    </row>
    <row r="10" spans="1:51" ht="23.25">
      <c r="A10" s="392" t="s">
        <v>164</v>
      </c>
      <c r="B10" s="391">
        <v>92</v>
      </c>
      <c r="C10" s="391">
        <v>1.1000000000000001</v>
      </c>
      <c r="D10" s="391">
        <v>1.2</v>
      </c>
      <c r="E10" s="391">
        <v>1.1000000000000001</v>
      </c>
      <c r="F10" s="391">
        <v>1.05</v>
      </c>
      <c r="G10" s="391">
        <v>1</v>
      </c>
      <c r="H10" s="391">
        <v>1</v>
      </c>
      <c r="I10" s="391">
        <v>0.95</v>
      </c>
      <c r="J10" s="391">
        <v>0.85</v>
      </c>
      <c r="K10" s="391">
        <v>0</v>
      </c>
      <c r="L10" s="391">
        <v>0.1</v>
      </c>
      <c r="M10" s="391">
        <v>0.25</v>
      </c>
      <c r="T10" s="334"/>
      <c r="AM10" s="333" t="s">
        <v>165</v>
      </c>
      <c r="AN10" s="513">
        <v>0.9</v>
      </c>
      <c r="AO10" s="515">
        <v>1.1000000000000001</v>
      </c>
      <c r="AP10" s="515">
        <v>1.1000000000000001</v>
      </c>
      <c r="AQ10" s="515">
        <v>0.9</v>
      </c>
      <c r="AR10" s="515">
        <v>1</v>
      </c>
      <c r="AS10" s="515">
        <v>1</v>
      </c>
      <c r="AT10" s="515">
        <v>1.2</v>
      </c>
      <c r="AU10" s="523">
        <v>1.2</v>
      </c>
      <c r="AV10" s="513">
        <v>0</v>
      </c>
      <c r="AW10" s="515">
        <v>0</v>
      </c>
      <c r="AX10" s="523">
        <v>0.1</v>
      </c>
    </row>
    <row r="11" spans="1:51" ht="22.5" customHeight="1">
      <c r="A11" s="392" t="s">
        <v>166</v>
      </c>
      <c r="B11" s="391">
        <v>99</v>
      </c>
      <c r="C11" s="391">
        <v>1.1000000000000001</v>
      </c>
      <c r="D11" s="391">
        <v>1.2</v>
      </c>
      <c r="E11" s="391">
        <v>1.1000000000000001</v>
      </c>
      <c r="F11" s="391">
        <v>1.1000000000000001</v>
      </c>
      <c r="G11" s="391">
        <v>1</v>
      </c>
      <c r="H11" s="391">
        <v>1</v>
      </c>
      <c r="I11" s="391">
        <v>0.9</v>
      </c>
      <c r="J11" s="391">
        <v>0.8</v>
      </c>
      <c r="K11" s="391">
        <v>0</v>
      </c>
      <c r="L11" s="391">
        <v>0.1</v>
      </c>
      <c r="M11" s="391">
        <v>0.3</v>
      </c>
      <c r="T11" s="334"/>
      <c r="AN11" s="514"/>
      <c r="AO11" s="516"/>
      <c r="AP11" s="516"/>
      <c r="AQ11" s="516"/>
      <c r="AR11" s="516"/>
      <c r="AS11" s="516"/>
      <c r="AT11" s="516"/>
      <c r="AU11" s="524"/>
      <c r="AV11" s="514"/>
      <c r="AW11" s="516"/>
      <c r="AX11" s="524"/>
    </row>
    <row r="12" spans="1:51" ht="30">
      <c r="A12" s="392" t="s">
        <v>167</v>
      </c>
      <c r="B12" s="391">
        <v>92</v>
      </c>
      <c r="C12" s="391">
        <v>1.1000000000000001</v>
      </c>
      <c r="D12" s="391">
        <v>1.2</v>
      </c>
      <c r="E12" s="391">
        <v>1.1000000000000001</v>
      </c>
      <c r="F12" s="391">
        <v>1.1000000000000001</v>
      </c>
      <c r="G12" s="391">
        <v>1</v>
      </c>
      <c r="H12" s="391">
        <v>1</v>
      </c>
      <c r="I12" s="391">
        <v>0.9</v>
      </c>
      <c r="J12" s="391">
        <v>0.8</v>
      </c>
      <c r="K12" s="391">
        <v>0</v>
      </c>
      <c r="L12" s="391">
        <v>0.2</v>
      </c>
      <c r="M12" s="391">
        <v>0.4</v>
      </c>
      <c r="T12" s="334"/>
      <c r="AM12" s="144" t="s">
        <v>168</v>
      </c>
      <c r="AN12" s="513">
        <v>1.1000000000000001</v>
      </c>
      <c r="AO12" s="515">
        <v>1.3</v>
      </c>
      <c r="AP12" s="515">
        <v>1.1000000000000001</v>
      </c>
      <c r="AQ12" s="515">
        <v>1.1000000000000001</v>
      </c>
      <c r="AR12" s="515">
        <v>1</v>
      </c>
      <c r="AS12" s="515">
        <v>1</v>
      </c>
      <c r="AT12" s="515">
        <v>0.9</v>
      </c>
      <c r="AU12" s="523">
        <v>0.8</v>
      </c>
      <c r="AV12" s="513">
        <v>0</v>
      </c>
      <c r="AW12" s="515">
        <v>0.1</v>
      </c>
      <c r="AX12" s="523">
        <v>0.2</v>
      </c>
    </row>
    <row r="13" spans="1:51">
      <c r="A13" s="392" t="s">
        <v>169</v>
      </c>
      <c r="B13" s="391" t="s">
        <v>169</v>
      </c>
      <c r="C13" s="391" t="s">
        <v>169</v>
      </c>
      <c r="D13" s="391" t="s">
        <v>169</v>
      </c>
      <c r="E13" s="391" t="s">
        <v>169</v>
      </c>
      <c r="F13" s="391" t="s">
        <v>169</v>
      </c>
      <c r="G13" s="391" t="s">
        <v>169</v>
      </c>
      <c r="H13" s="391" t="s">
        <v>169</v>
      </c>
      <c r="I13" s="391" t="s">
        <v>169</v>
      </c>
      <c r="J13" s="391" t="s">
        <v>169</v>
      </c>
      <c r="K13" s="391" t="s">
        <v>169</v>
      </c>
      <c r="L13" s="391" t="s">
        <v>169</v>
      </c>
      <c r="M13" s="391" t="s">
        <v>169</v>
      </c>
      <c r="T13" s="334"/>
      <c r="AN13" s="514"/>
      <c r="AO13" s="516"/>
      <c r="AP13" s="516"/>
      <c r="AQ13" s="516"/>
      <c r="AR13" s="516"/>
      <c r="AS13" s="516"/>
      <c r="AT13" s="516"/>
      <c r="AU13" s="524"/>
      <c r="AV13" s="514"/>
      <c r="AW13" s="516"/>
      <c r="AX13" s="524"/>
    </row>
    <row r="14" spans="1:51">
      <c r="B14" s="144"/>
      <c r="AM14" s="144" t="s">
        <v>170</v>
      </c>
      <c r="AN14" s="513">
        <v>1.2</v>
      </c>
      <c r="AO14" s="515">
        <v>1.3</v>
      </c>
      <c r="AP14" s="515">
        <v>1.2</v>
      </c>
      <c r="AQ14" s="515">
        <v>1.1000000000000001</v>
      </c>
      <c r="AR14" s="515">
        <v>1</v>
      </c>
      <c r="AS14" s="515">
        <v>1</v>
      </c>
      <c r="AT14" s="515">
        <v>1.1000000000000001</v>
      </c>
      <c r="AU14" s="523">
        <v>0.9</v>
      </c>
      <c r="AV14" s="513">
        <v>0</v>
      </c>
      <c r="AW14" s="515">
        <v>0.1</v>
      </c>
      <c r="AX14" s="523">
        <v>0.2</v>
      </c>
    </row>
    <row r="15" spans="1:51">
      <c r="AM15" s="144"/>
      <c r="AN15" s="527"/>
      <c r="AO15" s="528"/>
      <c r="AP15" s="528"/>
      <c r="AQ15" s="528"/>
      <c r="AR15" s="528"/>
      <c r="AS15" s="528"/>
      <c r="AT15" s="528"/>
      <c r="AU15" s="529"/>
      <c r="AV15" s="527"/>
      <c r="AW15" s="528"/>
      <c r="AX15" s="529"/>
    </row>
    <row r="16" spans="1:51">
      <c r="AM16" s="144"/>
      <c r="AN16" s="527"/>
      <c r="AO16" s="528"/>
      <c r="AP16" s="528"/>
      <c r="AQ16" s="528"/>
      <c r="AR16" s="528"/>
      <c r="AS16" s="528"/>
      <c r="AT16" s="528"/>
      <c r="AU16" s="529"/>
      <c r="AV16" s="527"/>
      <c r="AW16" s="528"/>
      <c r="AX16" s="529"/>
    </row>
    <row r="17" spans="1:50">
      <c r="AM17" s="144"/>
      <c r="AN17" s="527"/>
      <c r="AO17" s="528"/>
      <c r="AP17" s="528"/>
      <c r="AQ17" s="528"/>
      <c r="AR17" s="528"/>
      <c r="AS17" s="528"/>
      <c r="AT17" s="528"/>
      <c r="AU17" s="529"/>
      <c r="AV17" s="527"/>
      <c r="AW17" s="528"/>
      <c r="AX17" s="529"/>
    </row>
    <row r="18" spans="1:50">
      <c r="AM18" s="144"/>
      <c r="AN18" s="527"/>
      <c r="AO18" s="528"/>
      <c r="AP18" s="528"/>
      <c r="AQ18" s="528"/>
      <c r="AR18" s="528"/>
      <c r="AS18" s="528"/>
      <c r="AT18" s="528"/>
      <c r="AU18" s="529"/>
      <c r="AV18" s="527"/>
      <c r="AW18" s="528"/>
      <c r="AX18" s="529"/>
    </row>
    <row r="19" spans="1:50">
      <c r="A19" s="328"/>
      <c r="B19" s="328"/>
      <c r="AN19" s="514"/>
      <c r="AO19" s="516"/>
      <c r="AP19" s="516"/>
      <c r="AQ19" s="516"/>
      <c r="AR19" s="516"/>
      <c r="AS19" s="516"/>
      <c r="AT19" s="516"/>
      <c r="AU19" s="524"/>
      <c r="AV19" s="514"/>
      <c r="AW19" s="516"/>
      <c r="AX19" s="524"/>
    </row>
    <row r="20" spans="1:50">
      <c r="A20" s="328"/>
      <c r="AM20" s="144" t="s">
        <v>171</v>
      </c>
      <c r="AN20" s="513">
        <v>1.2</v>
      </c>
      <c r="AO20" s="515">
        <v>1.3</v>
      </c>
      <c r="AP20" s="515">
        <v>1.2</v>
      </c>
      <c r="AQ20" s="515">
        <v>1.1000000000000001</v>
      </c>
      <c r="AR20" s="515">
        <v>1</v>
      </c>
      <c r="AS20" s="515">
        <v>1</v>
      </c>
      <c r="AT20" s="515">
        <v>0.9</v>
      </c>
      <c r="AU20" s="523">
        <v>0.7</v>
      </c>
      <c r="AV20" s="513">
        <v>0</v>
      </c>
      <c r="AW20" s="515">
        <v>0.1</v>
      </c>
      <c r="AX20" s="523">
        <v>0.2</v>
      </c>
    </row>
    <row r="21" spans="1:50">
      <c r="A21" s="328"/>
      <c r="AN21" s="514"/>
      <c r="AO21" s="516"/>
      <c r="AP21" s="516"/>
      <c r="AQ21" s="516"/>
      <c r="AR21" s="516"/>
      <c r="AS21" s="516"/>
      <c r="AT21" s="516"/>
      <c r="AU21" s="524"/>
      <c r="AV21" s="514"/>
      <c r="AW21" s="516"/>
      <c r="AX21" s="524"/>
    </row>
    <row r="22" spans="1:50">
      <c r="A22" s="328"/>
      <c r="AM22" s="144" t="s">
        <v>172</v>
      </c>
      <c r="AN22" s="513">
        <v>1.1000000000000001</v>
      </c>
      <c r="AO22" s="515">
        <v>1.2</v>
      </c>
      <c r="AP22" s="515">
        <v>1.1000000000000001</v>
      </c>
      <c r="AQ22" s="515">
        <v>1</v>
      </c>
      <c r="AR22" s="515">
        <v>1</v>
      </c>
      <c r="AS22" s="515">
        <v>1</v>
      </c>
      <c r="AT22" s="515">
        <v>1.1000000000000001</v>
      </c>
      <c r="AU22" s="523">
        <v>0.9</v>
      </c>
      <c r="AV22" s="513">
        <v>0</v>
      </c>
      <c r="AW22" s="515">
        <v>0.1</v>
      </c>
      <c r="AX22" s="523">
        <v>0.2</v>
      </c>
    </row>
    <row r="23" spans="1:50">
      <c r="A23" s="328"/>
      <c r="AN23" s="514"/>
      <c r="AO23" s="516"/>
      <c r="AP23" s="516"/>
      <c r="AQ23" s="516"/>
      <c r="AR23" s="516"/>
      <c r="AS23" s="516"/>
      <c r="AT23" s="516"/>
      <c r="AU23" s="524"/>
      <c r="AV23" s="514"/>
      <c r="AW23" s="516"/>
      <c r="AX23" s="524"/>
    </row>
    <row r="24" spans="1:50" ht="20.100000000000001" customHeight="1">
      <c r="A24" s="328"/>
      <c r="AM24" s="144" t="s">
        <v>173</v>
      </c>
      <c r="AN24" s="513">
        <v>1.2</v>
      </c>
      <c r="AO24" s="515">
        <v>1.4</v>
      </c>
      <c r="AP24" s="515">
        <v>1.2</v>
      </c>
      <c r="AQ24" s="515">
        <v>1.1000000000000001</v>
      </c>
      <c r="AR24" s="515">
        <v>1</v>
      </c>
      <c r="AS24" s="515">
        <v>1</v>
      </c>
      <c r="AT24" s="515">
        <v>0.9</v>
      </c>
      <c r="AU24" s="523">
        <v>0.7</v>
      </c>
      <c r="AV24" s="513">
        <v>0</v>
      </c>
      <c r="AW24" s="515">
        <v>0.1</v>
      </c>
      <c r="AX24" s="523">
        <v>0.2</v>
      </c>
    </row>
    <row r="25" spans="1:50">
      <c r="A25" s="328"/>
      <c r="AN25" s="514"/>
      <c r="AO25" s="516"/>
      <c r="AP25" s="516"/>
      <c r="AQ25" s="516"/>
      <c r="AR25" s="516"/>
      <c r="AS25" s="516"/>
      <c r="AT25" s="516"/>
      <c r="AU25" s="524"/>
      <c r="AV25" s="514"/>
      <c r="AW25" s="516"/>
      <c r="AX25" s="524"/>
    </row>
    <row r="26" spans="1:50">
      <c r="A26" s="328"/>
      <c r="AM26" s="144" t="s">
        <v>174</v>
      </c>
      <c r="AN26" s="513">
        <v>1.2</v>
      </c>
      <c r="AO26" s="515">
        <v>1.3</v>
      </c>
      <c r="AP26" s="515">
        <v>1.2</v>
      </c>
      <c r="AQ26" s="515">
        <v>1.1000000000000001</v>
      </c>
      <c r="AR26" s="515">
        <v>1</v>
      </c>
      <c r="AS26" s="515">
        <v>1</v>
      </c>
      <c r="AT26" s="515">
        <v>1.1000000000000001</v>
      </c>
      <c r="AU26" s="523">
        <v>0.9</v>
      </c>
      <c r="AV26" s="513">
        <v>0</v>
      </c>
      <c r="AW26" s="515">
        <v>0.1</v>
      </c>
      <c r="AX26" s="523">
        <v>0.2</v>
      </c>
    </row>
    <row r="27" spans="1:50">
      <c r="A27" s="328"/>
      <c r="AN27" s="514"/>
      <c r="AO27" s="516"/>
      <c r="AP27" s="516"/>
      <c r="AQ27" s="516"/>
      <c r="AR27" s="516"/>
      <c r="AS27" s="516"/>
      <c r="AT27" s="516"/>
      <c r="AU27" s="524"/>
      <c r="AV27" s="514"/>
      <c r="AW27" s="516"/>
      <c r="AX27" s="524"/>
    </row>
    <row r="28" spans="1:50">
      <c r="A28" s="328"/>
      <c r="AM28" t="s">
        <v>175</v>
      </c>
      <c r="AN28" s="513">
        <v>1</v>
      </c>
      <c r="AO28" s="515">
        <v>1.1000000000000001</v>
      </c>
      <c r="AP28" s="515">
        <v>1</v>
      </c>
      <c r="AQ28" s="515">
        <v>1</v>
      </c>
      <c r="AR28" s="515">
        <v>1</v>
      </c>
      <c r="AS28" s="515">
        <v>0.9</v>
      </c>
      <c r="AT28" s="515">
        <v>0.9</v>
      </c>
      <c r="AU28" s="523">
        <v>0.9</v>
      </c>
      <c r="AV28" s="513">
        <v>0</v>
      </c>
      <c r="AW28" s="515">
        <v>0.1</v>
      </c>
      <c r="AX28" s="523">
        <v>0.2</v>
      </c>
    </row>
    <row r="29" spans="1:50">
      <c r="A29" s="328"/>
      <c r="B29" s="328"/>
      <c r="AN29" s="514"/>
      <c r="AO29" s="516"/>
      <c r="AP29" s="516"/>
      <c r="AQ29" s="516"/>
      <c r="AR29" s="516"/>
      <c r="AS29" s="516"/>
      <c r="AT29" s="516"/>
      <c r="AU29" s="524"/>
      <c r="AV29" s="514"/>
      <c r="AW29" s="516"/>
      <c r="AX29" s="524"/>
    </row>
    <row r="30" spans="1:50">
      <c r="A30" s="328"/>
      <c r="B30" s="328"/>
      <c r="AM30" t="s">
        <v>176</v>
      </c>
      <c r="AN30" s="513">
        <v>0.9</v>
      </c>
      <c r="AO30" s="515">
        <v>1</v>
      </c>
      <c r="AP30" s="515">
        <v>1</v>
      </c>
      <c r="AQ30" s="515">
        <v>1</v>
      </c>
      <c r="AR30" s="515">
        <v>1</v>
      </c>
      <c r="AS30" s="515">
        <v>1</v>
      </c>
      <c r="AT30" s="515">
        <v>1.1000000000000001</v>
      </c>
      <c r="AU30" s="523">
        <v>1.1000000000000001</v>
      </c>
      <c r="AV30" s="513">
        <v>0</v>
      </c>
      <c r="AW30" s="515">
        <v>0</v>
      </c>
      <c r="AX30" s="523">
        <v>0</v>
      </c>
    </row>
    <row r="31" spans="1:50">
      <c r="A31" s="328"/>
      <c r="B31" s="328"/>
      <c r="AN31" s="514"/>
      <c r="AO31" s="516"/>
      <c r="AP31" s="516"/>
      <c r="AQ31" s="516"/>
      <c r="AR31" s="516"/>
      <c r="AS31" s="516"/>
      <c r="AT31" s="516"/>
      <c r="AU31" s="524"/>
      <c r="AV31" s="514"/>
      <c r="AW31" s="516"/>
      <c r="AX31" s="524"/>
    </row>
    <row r="32" spans="1:50">
      <c r="A32" s="328"/>
      <c r="B32" s="328"/>
      <c r="AM32" t="s">
        <v>177</v>
      </c>
      <c r="AN32" s="513">
        <v>1.2</v>
      </c>
      <c r="AO32" s="515">
        <v>1.5</v>
      </c>
      <c r="AP32" s="515">
        <v>1.2</v>
      </c>
      <c r="AQ32" s="515">
        <v>1.1000000000000001</v>
      </c>
      <c r="AR32" s="515">
        <v>1</v>
      </c>
      <c r="AS32" s="515">
        <v>0.9</v>
      </c>
      <c r="AT32" s="515">
        <v>0.8</v>
      </c>
      <c r="AU32" s="523">
        <v>0.7</v>
      </c>
      <c r="AV32" s="513">
        <v>0</v>
      </c>
      <c r="AW32" s="515">
        <v>0.4</v>
      </c>
      <c r="AX32" s="523">
        <v>0.8</v>
      </c>
    </row>
    <row r="33" spans="1:50">
      <c r="A33" s="328"/>
      <c r="B33" s="328"/>
      <c r="AN33" s="514"/>
      <c r="AO33" s="516"/>
      <c r="AP33" s="516"/>
      <c r="AQ33" s="516"/>
      <c r="AR33" s="516"/>
      <c r="AS33" s="516"/>
      <c r="AT33" s="516"/>
      <c r="AU33" s="524"/>
      <c r="AV33" s="514"/>
      <c r="AW33" s="516"/>
      <c r="AX33" s="524"/>
    </row>
    <row r="34" spans="1:50">
      <c r="A34" s="328"/>
      <c r="B34" s="328"/>
      <c r="AM34" t="s">
        <v>178</v>
      </c>
      <c r="AN34" s="513">
        <v>1.1000000000000001</v>
      </c>
      <c r="AO34" s="515">
        <v>1.4</v>
      </c>
      <c r="AP34" s="515">
        <v>1.2</v>
      </c>
      <c r="AQ34" s="515">
        <v>1</v>
      </c>
      <c r="AR34" s="515">
        <v>1</v>
      </c>
      <c r="AS34" s="515">
        <v>1</v>
      </c>
      <c r="AT34" s="515">
        <v>1.2</v>
      </c>
      <c r="AU34" s="523">
        <v>1.1000000000000001</v>
      </c>
      <c r="AV34" s="513">
        <v>0</v>
      </c>
      <c r="AW34" s="515">
        <v>0.2</v>
      </c>
      <c r="AX34" s="523">
        <v>0.5</v>
      </c>
    </row>
    <row r="35" spans="1:50">
      <c r="A35" s="328"/>
      <c r="B35" s="328"/>
      <c r="AN35" s="514"/>
      <c r="AO35" s="516"/>
      <c r="AP35" s="516"/>
      <c r="AQ35" s="516"/>
      <c r="AR35" s="516"/>
      <c r="AS35" s="516"/>
      <c r="AT35" s="516"/>
      <c r="AU35" s="524"/>
      <c r="AV35" s="514"/>
      <c r="AW35" s="516"/>
      <c r="AX35" s="524"/>
    </row>
    <row r="36" spans="1:50">
      <c r="A36" s="328"/>
      <c r="B36" s="328"/>
      <c r="AM36" t="s">
        <v>179</v>
      </c>
      <c r="AN36" s="513">
        <v>1.1000000000000001</v>
      </c>
      <c r="AO36" s="515">
        <v>1.3</v>
      </c>
      <c r="AP36" s="515">
        <v>1.2</v>
      </c>
      <c r="AQ36" s="515">
        <v>1.1000000000000001</v>
      </c>
      <c r="AR36" s="515">
        <v>1</v>
      </c>
      <c r="AS36" s="515">
        <v>1</v>
      </c>
      <c r="AT36" s="515">
        <v>0.9</v>
      </c>
      <c r="AU36" s="523">
        <v>0.8</v>
      </c>
      <c r="AV36" s="513">
        <v>0</v>
      </c>
      <c r="AW36" s="515">
        <v>0.3</v>
      </c>
      <c r="AX36" s="523">
        <v>0.5</v>
      </c>
    </row>
    <row r="37" spans="1:50">
      <c r="A37" s="328"/>
      <c r="B37" s="328"/>
      <c r="AN37" s="514"/>
      <c r="AO37" s="516"/>
      <c r="AP37" s="516"/>
      <c r="AQ37" s="516"/>
      <c r="AR37" s="516"/>
      <c r="AS37" s="516"/>
      <c r="AT37" s="516"/>
      <c r="AU37" s="524"/>
      <c r="AV37" s="514"/>
      <c r="AW37" s="516"/>
      <c r="AX37" s="524"/>
    </row>
    <row r="38" spans="1:50">
      <c r="A38" s="328"/>
      <c r="B38" s="328"/>
      <c r="AM38" t="s">
        <v>180</v>
      </c>
      <c r="AN38" s="513">
        <v>1</v>
      </c>
      <c r="AO38" s="515">
        <v>1.2</v>
      </c>
      <c r="AP38" s="515">
        <v>1.2</v>
      </c>
      <c r="AQ38" s="515">
        <v>1</v>
      </c>
      <c r="AR38" s="515">
        <v>1</v>
      </c>
      <c r="AS38" s="515">
        <v>1</v>
      </c>
      <c r="AT38" s="515">
        <v>1.1000000000000001</v>
      </c>
      <c r="AU38" s="523">
        <v>1</v>
      </c>
      <c r="AV38" s="513">
        <v>0</v>
      </c>
      <c r="AW38" s="515">
        <v>0.1</v>
      </c>
      <c r="AX38" s="523">
        <v>0.3</v>
      </c>
    </row>
    <row r="39" spans="1:50">
      <c r="A39" s="328"/>
      <c r="B39" s="328"/>
      <c r="AN39" s="514"/>
      <c r="AO39" s="516"/>
      <c r="AP39" s="516"/>
      <c r="AQ39" s="516"/>
      <c r="AR39" s="516"/>
      <c r="AS39" s="516"/>
      <c r="AT39" s="516"/>
      <c r="AU39" s="524"/>
      <c r="AV39" s="514"/>
      <c r="AW39" s="516"/>
      <c r="AX39" s="524"/>
    </row>
    <row r="40" spans="1:50">
      <c r="A40" s="328"/>
      <c r="B40" s="328"/>
      <c r="AM40" t="s">
        <v>181</v>
      </c>
      <c r="AN40" s="513">
        <v>1.1000000000000001</v>
      </c>
      <c r="AO40" s="515">
        <v>1.2</v>
      </c>
      <c r="AP40" s="515">
        <v>1.1000000000000001</v>
      </c>
      <c r="AQ40" s="515">
        <v>1.1000000000000001</v>
      </c>
      <c r="AR40" s="515">
        <v>1</v>
      </c>
      <c r="AS40" s="515">
        <v>1</v>
      </c>
      <c r="AT40" s="515">
        <v>1</v>
      </c>
      <c r="AU40" s="523">
        <v>0.9</v>
      </c>
      <c r="AV40" s="513">
        <v>0</v>
      </c>
      <c r="AW40" s="515">
        <v>0.1</v>
      </c>
      <c r="AX40" s="523">
        <v>0.3</v>
      </c>
    </row>
    <row r="41" spans="1:50">
      <c r="A41" s="328"/>
      <c r="B41" s="328"/>
      <c r="AN41" s="514"/>
      <c r="AO41" s="516"/>
      <c r="AP41" s="516"/>
      <c r="AQ41" s="516"/>
      <c r="AR41" s="516"/>
      <c r="AS41" s="516"/>
      <c r="AT41" s="516"/>
      <c r="AU41" s="524"/>
      <c r="AV41" s="514"/>
      <c r="AW41" s="516"/>
      <c r="AX41" s="524"/>
    </row>
    <row r="42" spans="1:50">
      <c r="A42" s="328"/>
      <c r="B42" s="328"/>
      <c r="AM42" t="s">
        <v>182</v>
      </c>
      <c r="AN42" s="513">
        <v>1</v>
      </c>
      <c r="AO42" s="515">
        <v>1.1000000000000001</v>
      </c>
      <c r="AP42" s="515">
        <v>1.1000000000000001</v>
      </c>
      <c r="AQ42" s="515">
        <v>1</v>
      </c>
      <c r="AR42" s="515">
        <v>1</v>
      </c>
      <c r="AS42" s="515">
        <v>1</v>
      </c>
      <c r="AT42" s="515">
        <v>1.1000000000000001</v>
      </c>
      <c r="AU42" s="523">
        <v>1</v>
      </c>
      <c r="AV42" s="513">
        <v>0</v>
      </c>
      <c r="AW42" s="515">
        <v>0.1</v>
      </c>
      <c r="AX42" s="523">
        <v>0.2</v>
      </c>
    </row>
    <row r="43" spans="1:50">
      <c r="A43" s="328"/>
      <c r="B43" s="328"/>
      <c r="AN43" s="514"/>
      <c r="AO43" s="516"/>
      <c r="AP43" s="516"/>
      <c r="AQ43" s="516"/>
      <c r="AR43" s="516"/>
      <c r="AS43" s="516"/>
      <c r="AT43" s="516"/>
      <c r="AU43" s="524"/>
      <c r="AV43" s="514"/>
      <c r="AW43" s="516"/>
      <c r="AX43" s="524"/>
    </row>
    <row r="44" spans="1:50">
      <c r="A44" s="328"/>
      <c r="B44" s="328"/>
    </row>
    <row r="45" spans="1:50">
      <c r="A45" s="328"/>
      <c r="B45" s="328"/>
    </row>
    <row r="46" spans="1:50">
      <c r="A46" s="328"/>
      <c r="B46" s="328"/>
      <c r="AN46" s="335">
        <f t="shared" ref="AN46:AX46" si="0">AVERAGE(AN8:AN43)</f>
        <v>1.0874999999999999</v>
      </c>
      <c r="AO46" s="335">
        <f t="shared" si="0"/>
        <v>1.25</v>
      </c>
      <c r="AP46" s="335">
        <f t="shared" si="0"/>
        <v>1.14375</v>
      </c>
      <c r="AQ46" s="335">
        <f t="shared" si="0"/>
        <v>1.0499999999999998</v>
      </c>
      <c r="AR46" s="335">
        <f t="shared" si="0"/>
        <v>1</v>
      </c>
      <c r="AS46" s="335">
        <f t="shared" si="0"/>
        <v>0.98750000000000004</v>
      </c>
      <c r="AT46" s="335">
        <f t="shared" si="0"/>
        <v>1.0125</v>
      </c>
      <c r="AU46" s="335">
        <f t="shared" si="0"/>
        <v>0.9</v>
      </c>
      <c r="AV46" s="335">
        <f t="shared" si="0"/>
        <v>0</v>
      </c>
      <c r="AW46" s="335">
        <f t="shared" si="0"/>
        <v>0.13750000000000001</v>
      </c>
      <c r="AX46" s="335">
        <f t="shared" si="0"/>
        <v>0.28749999999999998</v>
      </c>
    </row>
    <row r="47" spans="1:50">
      <c r="A47" s="328"/>
      <c r="B47" s="328"/>
    </row>
    <row r="48" spans="1:50">
      <c r="A48" s="328"/>
      <c r="B48" s="328"/>
    </row>
    <row r="49" spans="1:2">
      <c r="A49" s="328"/>
      <c r="B49" s="328"/>
    </row>
    <row r="50" spans="1:2">
      <c r="A50" s="328"/>
      <c r="B50" s="328"/>
    </row>
    <row r="51" spans="1:2">
      <c r="A51" s="328"/>
      <c r="B51" s="328"/>
    </row>
    <row r="52" spans="1:2">
      <c r="A52" s="328"/>
      <c r="B52" s="328"/>
    </row>
    <row r="53" spans="1:2">
      <c r="A53" s="328"/>
      <c r="B53" s="328"/>
    </row>
    <row r="54" spans="1:2">
      <c r="A54" s="328"/>
      <c r="B54" s="328"/>
    </row>
    <row r="55" spans="1:2">
      <c r="A55" s="328"/>
      <c r="B55" s="328"/>
    </row>
    <row r="56" spans="1:2">
      <c r="A56" s="328"/>
      <c r="B56" s="328"/>
    </row>
    <row r="57" spans="1:2">
      <c r="A57" s="328"/>
      <c r="B57" s="328"/>
    </row>
    <row r="58" spans="1:2">
      <c r="A58" s="328"/>
      <c r="B58" s="328"/>
    </row>
    <row r="59" spans="1:2">
      <c r="A59" s="328"/>
      <c r="B59" s="328"/>
    </row>
    <row r="60" spans="1:2">
      <c r="A60" s="328"/>
      <c r="B60" s="328"/>
    </row>
    <row r="61" spans="1:2">
      <c r="A61" s="328"/>
      <c r="B61" s="328"/>
    </row>
    <row r="62" spans="1:2">
      <c r="A62" s="328"/>
      <c r="B62" s="328"/>
    </row>
    <row r="63" spans="1:2">
      <c r="A63" s="328"/>
      <c r="B63" s="328"/>
    </row>
    <row r="64" spans="1:2">
      <c r="A64" s="328"/>
      <c r="B64" s="328"/>
    </row>
    <row r="65" spans="1:23">
      <c r="A65" s="328"/>
      <c r="B65" s="328"/>
    </row>
    <row r="66" spans="1:23">
      <c r="A66" s="328"/>
      <c r="B66" s="328"/>
    </row>
    <row r="67" spans="1:23">
      <c r="A67" s="328"/>
      <c r="B67" s="328"/>
    </row>
    <row r="68" spans="1:23">
      <c r="A68" s="328"/>
      <c r="B68" s="328"/>
    </row>
    <row r="69" spans="1:23">
      <c r="A69" s="328"/>
      <c r="B69" s="328"/>
    </row>
    <row r="70" spans="1:23">
      <c r="A70" s="328"/>
      <c r="B70" s="328"/>
    </row>
    <row r="71" spans="1:23">
      <c r="A71" s="328"/>
      <c r="B71" s="328"/>
    </row>
    <row r="72" spans="1:23">
      <c r="A72" s="328"/>
      <c r="B72" s="328"/>
    </row>
    <row r="73" spans="1:23">
      <c r="A73" s="328"/>
      <c r="B73" s="328"/>
    </row>
    <row r="74" spans="1:23">
      <c r="A74" s="328"/>
      <c r="B74" s="328"/>
    </row>
    <row r="75" spans="1:23">
      <c r="A75" s="328"/>
      <c r="B75" s="328"/>
    </row>
    <row r="76" spans="1:23">
      <c r="A76" s="328"/>
      <c r="B76" s="328"/>
      <c r="R76" s="306"/>
      <c r="S76" s="306"/>
      <c r="T76" s="306"/>
      <c r="U76" s="306"/>
      <c r="V76" s="306"/>
      <c r="W76" s="306"/>
    </row>
    <row r="77" spans="1:23">
      <c r="A77" s="328"/>
      <c r="B77" s="328"/>
    </row>
    <row r="78" spans="1:23">
      <c r="A78" s="328"/>
      <c r="B78" s="328"/>
    </row>
    <row r="79" spans="1:23">
      <c r="A79" s="328"/>
      <c r="B79" s="328"/>
    </row>
    <row r="80" spans="1:23">
      <c r="A80" s="328"/>
      <c r="B80" s="328"/>
    </row>
    <row r="81" spans="1:2">
      <c r="A81" s="328"/>
      <c r="B81" s="328"/>
    </row>
    <row r="82" spans="1:2">
      <c r="A82" s="328"/>
      <c r="B82" s="328"/>
    </row>
    <row r="83" spans="1:2">
      <c r="A83" s="328"/>
      <c r="B83" s="328"/>
    </row>
    <row r="84" spans="1:2">
      <c r="A84" s="328"/>
      <c r="B84" s="328"/>
    </row>
    <row r="85" spans="1:2">
      <c r="A85" s="328"/>
      <c r="B85" s="328"/>
    </row>
    <row r="86" spans="1:2">
      <c r="A86" s="328"/>
      <c r="B86" s="328"/>
    </row>
    <row r="87" spans="1:2">
      <c r="A87" s="328"/>
      <c r="B87" s="328"/>
    </row>
    <row r="88" spans="1:2">
      <c r="A88" s="328"/>
      <c r="B88" s="328"/>
    </row>
    <row r="89" spans="1:2">
      <c r="A89" s="328"/>
      <c r="B89" s="328"/>
    </row>
    <row r="90" spans="1:2">
      <c r="A90" s="328"/>
      <c r="B90" s="328"/>
    </row>
    <row r="91" spans="1:2">
      <c r="A91" s="328"/>
      <c r="B91" s="328"/>
    </row>
    <row r="92" spans="1:2">
      <c r="A92" s="328"/>
      <c r="B92" s="328"/>
    </row>
    <row r="93" spans="1:2">
      <c r="A93" s="328"/>
      <c r="B93" s="328"/>
    </row>
    <row r="94" spans="1:2">
      <c r="A94" s="328"/>
      <c r="B94" s="328"/>
    </row>
    <row r="95" spans="1:2">
      <c r="A95" s="328"/>
      <c r="B95" s="328"/>
    </row>
    <row r="96" spans="1:2">
      <c r="A96" s="328"/>
      <c r="B96" s="328"/>
    </row>
    <row r="97" spans="1:2">
      <c r="A97" s="328"/>
      <c r="B97" s="328"/>
    </row>
    <row r="98" spans="1:2">
      <c r="A98" s="328"/>
      <c r="B98" s="328"/>
    </row>
    <row r="99" spans="1:2">
      <c r="A99" s="328"/>
      <c r="B99" s="328"/>
    </row>
    <row r="100" spans="1:2">
      <c r="A100" s="328"/>
      <c r="B100" s="328"/>
    </row>
    <row r="101" spans="1:2">
      <c r="A101" s="328"/>
      <c r="B101" s="328"/>
    </row>
    <row r="102" spans="1:2">
      <c r="A102" s="328"/>
      <c r="B102" s="328"/>
    </row>
    <row r="103" spans="1:2">
      <c r="A103" s="328"/>
      <c r="B103" s="328"/>
    </row>
    <row r="104" spans="1:2">
      <c r="A104" s="328"/>
      <c r="B104" s="328"/>
    </row>
    <row r="105" spans="1:2">
      <c r="A105" s="328"/>
      <c r="B105" s="328"/>
    </row>
    <row r="106" spans="1:2">
      <c r="A106" s="328"/>
      <c r="B106" s="328"/>
    </row>
    <row r="107" spans="1:2">
      <c r="A107" s="328"/>
      <c r="B107" s="328"/>
    </row>
    <row r="108" spans="1:2">
      <c r="A108" s="328"/>
      <c r="B108" s="328"/>
    </row>
    <row r="109" spans="1:2">
      <c r="A109" s="328"/>
      <c r="B109" s="328"/>
    </row>
    <row r="110" spans="1:2">
      <c r="A110" s="328"/>
      <c r="B110" s="328"/>
    </row>
    <row r="111" spans="1:2">
      <c r="A111" s="328"/>
      <c r="B111" s="328"/>
    </row>
    <row r="112" spans="1:2">
      <c r="A112" s="328"/>
      <c r="B112" s="328"/>
    </row>
    <row r="113" spans="1:2">
      <c r="A113" s="328"/>
      <c r="B113" s="328"/>
    </row>
    <row r="114" spans="1:2">
      <c r="A114" s="328"/>
      <c r="B114" s="328"/>
    </row>
    <row r="115" spans="1:2">
      <c r="A115" s="328"/>
      <c r="B115" s="328"/>
    </row>
    <row r="116" spans="1:2">
      <c r="A116" s="328"/>
      <c r="B116" s="328"/>
    </row>
    <row r="117" spans="1:2">
      <c r="A117" s="328"/>
      <c r="B117" s="328"/>
    </row>
    <row r="118" spans="1:2">
      <c r="A118" s="328"/>
      <c r="B118" s="328"/>
    </row>
    <row r="119" spans="1:2">
      <c r="A119" s="328"/>
      <c r="B119" s="328"/>
    </row>
    <row r="120" spans="1:2">
      <c r="A120" s="328"/>
      <c r="B120" s="328"/>
    </row>
    <row r="121" spans="1:2">
      <c r="A121" s="328"/>
      <c r="B121" s="328"/>
    </row>
    <row r="122" spans="1:2">
      <c r="A122" s="328"/>
      <c r="B122" s="328"/>
    </row>
    <row r="123" spans="1:2">
      <c r="A123" s="328"/>
      <c r="B123" s="328"/>
    </row>
    <row r="124" spans="1:2">
      <c r="A124" s="328"/>
      <c r="B124" s="328"/>
    </row>
    <row r="125" spans="1:2">
      <c r="A125" s="328"/>
      <c r="B125" s="328"/>
    </row>
    <row r="126" spans="1:2">
      <c r="A126" s="328"/>
      <c r="B126" s="328"/>
    </row>
    <row r="127" spans="1:2">
      <c r="A127" s="328"/>
      <c r="B127" s="328"/>
    </row>
    <row r="128" spans="1:2">
      <c r="A128" s="328"/>
      <c r="B128" s="328"/>
    </row>
    <row r="129" spans="1:2">
      <c r="A129" s="328"/>
      <c r="B129" s="328"/>
    </row>
    <row r="130" spans="1:2">
      <c r="A130" s="328"/>
      <c r="B130" s="328"/>
    </row>
    <row r="131" spans="1:2">
      <c r="A131" s="328"/>
      <c r="B131" s="328"/>
    </row>
    <row r="132" spans="1:2">
      <c r="A132" s="328"/>
      <c r="B132" s="328"/>
    </row>
    <row r="133" spans="1:2">
      <c r="A133" s="328"/>
      <c r="B133" s="328"/>
    </row>
    <row r="134" spans="1:2">
      <c r="A134" s="328"/>
      <c r="B134" s="328"/>
    </row>
    <row r="135" spans="1:2">
      <c r="A135" s="328"/>
      <c r="B135" s="328"/>
    </row>
    <row r="136" spans="1:2">
      <c r="A136" s="328"/>
      <c r="B136" s="328"/>
    </row>
    <row r="137" spans="1:2">
      <c r="A137" s="328"/>
      <c r="B137" s="328"/>
    </row>
    <row r="138" spans="1:2">
      <c r="A138" s="328"/>
      <c r="B138" s="328"/>
    </row>
    <row r="139" spans="1:2">
      <c r="A139" s="328"/>
      <c r="B139" s="328"/>
    </row>
    <row r="140" spans="1:2">
      <c r="A140" s="328"/>
      <c r="B140" s="328"/>
    </row>
    <row r="141" spans="1:2">
      <c r="A141" s="328"/>
      <c r="B141" s="328"/>
    </row>
    <row r="142" spans="1:2">
      <c r="A142" s="328"/>
      <c r="B142" s="328"/>
    </row>
    <row r="143" spans="1:2">
      <c r="A143" s="328"/>
      <c r="B143" s="328"/>
    </row>
    <row r="144" spans="1:2">
      <c r="A144" s="328"/>
      <c r="B144" s="328"/>
    </row>
    <row r="145" spans="1:3">
      <c r="A145" s="328"/>
      <c r="B145" s="328"/>
    </row>
    <row r="146" spans="1:3">
      <c r="A146" s="328"/>
      <c r="B146" s="328"/>
    </row>
    <row r="147" spans="1:3">
      <c r="A147" s="328"/>
      <c r="B147" s="328"/>
    </row>
    <row r="148" spans="1:3">
      <c r="A148" s="328"/>
      <c r="B148" s="328"/>
    </row>
    <row r="149" spans="1:3">
      <c r="A149" s="328"/>
      <c r="B149" s="328"/>
    </row>
    <row r="150" spans="1:3">
      <c r="A150" s="328"/>
      <c r="B150" s="328"/>
    </row>
    <row r="151" spans="1:3">
      <c r="A151" s="328"/>
      <c r="B151" s="328"/>
    </row>
    <row r="152" spans="1:3">
      <c r="A152" s="328"/>
      <c r="B152" s="328"/>
      <c r="C152" s="328"/>
    </row>
    <row r="153" spans="1:3">
      <c r="A153" s="328"/>
      <c r="B153" s="328"/>
      <c r="C153" s="328"/>
    </row>
    <row r="154" spans="1:3">
      <c r="A154" s="328"/>
      <c r="B154" s="328"/>
      <c r="C154" s="328"/>
    </row>
    <row r="155" spans="1:3">
      <c r="A155" s="328"/>
      <c r="B155" s="328"/>
      <c r="C155" s="328"/>
    </row>
    <row r="156" spans="1:3">
      <c r="A156" s="328"/>
      <c r="B156" s="328"/>
      <c r="C156" s="328"/>
    </row>
    <row r="157" spans="1:3">
      <c r="A157" s="328"/>
      <c r="B157" s="328"/>
      <c r="C157" s="328"/>
    </row>
    <row r="158" spans="1:3">
      <c r="A158" s="328"/>
      <c r="B158" s="328"/>
      <c r="C158" s="328"/>
    </row>
    <row r="159" spans="1:3">
      <c r="A159" s="328"/>
      <c r="B159" s="328"/>
      <c r="C159" s="328"/>
    </row>
    <row r="160" spans="1:3">
      <c r="A160" s="328"/>
      <c r="B160" s="328"/>
      <c r="C160" s="328"/>
    </row>
    <row r="161" spans="1:3">
      <c r="A161" s="328"/>
      <c r="B161" s="328"/>
      <c r="C161" s="328"/>
    </row>
    <row r="162" spans="1:3">
      <c r="A162" s="328"/>
      <c r="B162" s="328"/>
      <c r="C162" s="328"/>
    </row>
    <row r="163" spans="1:3">
      <c r="A163" s="328"/>
      <c r="B163" s="328"/>
      <c r="C163" s="328"/>
    </row>
    <row r="164" spans="1:3">
      <c r="A164" s="328"/>
      <c r="B164" s="328"/>
      <c r="C164" s="328"/>
    </row>
    <row r="165" spans="1:3">
      <c r="A165" s="328"/>
      <c r="B165" s="328"/>
      <c r="C165" s="328"/>
    </row>
    <row r="166" spans="1:3">
      <c r="A166" s="328"/>
      <c r="B166" s="328"/>
      <c r="C166" s="328"/>
    </row>
    <row r="167" spans="1:3">
      <c r="A167" s="328"/>
      <c r="B167" s="328"/>
      <c r="C167" s="328"/>
    </row>
    <row r="168" spans="1:3">
      <c r="A168" s="328"/>
      <c r="B168" s="328"/>
      <c r="C168" s="328"/>
    </row>
    <row r="169" spans="1:3">
      <c r="A169" s="328"/>
      <c r="B169" s="328"/>
      <c r="C169" s="328"/>
    </row>
    <row r="170" spans="1:3">
      <c r="A170" s="328"/>
      <c r="B170" s="328"/>
      <c r="C170" s="328"/>
    </row>
    <row r="171" spans="1:3">
      <c r="A171" s="328"/>
      <c r="B171" s="328"/>
      <c r="C171" s="328"/>
    </row>
    <row r="172" spans="1:3">
      <c r="A172" s="328"/>
      <c r="B172" s="328"/>
      <c r="C172" s="328"/>
    </row>
    <row r="173" spans="1:3">
      <c r="A173" s="328"/>
      <c r="B173" s="328"/>
      <c r="C173" s="328"/>
    </row>
    <row r="174" spans="1:3">
      <c r="A174" s="328"/>
      <c r="B174" s="328"/>
      <c r="C174" s="328"/>
    </row>
    <row r="175" spans="1:3">
      <c r="A175" s="328"/>
      <c r="B175" s="328"/>
      <c r="C175" s="328"/>
    </row>
    <row r="176" spans="1:3">
      <c r="A176" s="328"/>
      <c r="B176" s="328"/>
      <c r="C176" s="328"/>
    </row>
    <row r="177" spans="1:3">
      <c r="A177" s="328"/>
      <c r="B177" s="328"/>
      <c r="C177" s="328"/>
    </row>
    <row r="178" spans="1:3">
      <c r="A178" s="328"/>
      <c r="B178" s="328"/>
      <c r="C178" s="328"/>
    </row>
    <row r="179" spans="1:3">
      <c r="A179" s="328"/>
      <c r="B179" s="328"/>
      <c r="C179" s="328"/>
    </row>
    <row r="180" spans="1:3">
      <c r="A180" s="328"/>
      <c r="B180" s="328"/>
      <c r="C180" s="328"/>
    </row>
    <row r="181" spans="1:3">
      <c r="A181" s="328"/>
      <c r="B181" s="328"/>
      <c r="C181" s="328"/>
    </row>
    <row r="182" spans="1:3">
      <c r="A182" s="328"/>
      <c r="B182" s="328"/>
      <c r="C182" s="328"/>
    </row>
    <row r="183" spans="1:3">
      <c r="A183" s="328"/>
      <c r="B183" s="328"/>
      <c r="C183" s="328"/>
    </row>
    <row r="184" spans="1:3">
      <c r="A184" s="328"/>
      <c r="B184" s="328"/>
      <c r="C184" s="328"/>
    </row>
    <row r="185" spans="1:3">
      <c r="A185" s="328"/>
      <c r="B185" s="328"/>
      <c r="C185" s="328"/>
    </row>
    <row r="186" spans="1:3">
      <c r="A186" s="328"/>
      <c r="B186" s="328"/>
      <c r="C186" s="328"/>
    </row>
    <row r="187" spans="1:3">
      <c r="A187" s="328"/>
      <c r="B187" s="328"/>
      <c r="C187" s="328"/>
    </row>
    <row r="188" spans="1:3">
      <c r="A188" s="328"/>
      <c r="B188" s="328"/>
      <c r="C188" s="328"/>
    </row>
    <row r="189" spans="1:3">
      <c r="A189" s="328"/>
      <c r="B189" s="328"/>
      <c r="C189" s="328"/>
    </row>
    <row r="190" spans="1:3">
      <c r="A190" s="328"/>
      <c r="B190" s="328"/>
      <c r="C190" s="328"/>
    </row>
    <row r="191" spans="1:3">
      <c r="A191" s="328"/>
      <c r="B191" s="328"/>
      <c r="C191" s="328"/>
    </row>
    <row r="192" spans="1:3">
      <c r="A192" s="328"/>
      <c r="B192" s="328"/>
      <c r="C192" s="328"/>
    </row>
    <row r="193" spans="1:3">
      <c r="A193" s="328"/>
      <c r="B193" s="328"/>
      <c r="C193" s="328"/>
    </row>
    <row r="194" spans="1:3">
      <c r="A194" s="328"/>
      <c r="B194" s="328"/>
      <c r="C194" s="328"/>
    </row>
    <row r="195" spans="1:3">
      <c r="A195" s="328"/>
      <c r="B195" s="328"/>
      <c r="C195" s="328"/>
    </row>
    <row r="196" spans="1:3">
      <c r="A196" s="328"/>
      <c r="B196" s="328"/>
      <c r="C196" s="328"/>
    </row>
    <row r="197" spans="1:3">
      <c r="A197" s="328"/>
      <c r="B197" s="328"/>
      <c r="C197" s="328"/>
    </row>
    <row r="198" spans="1:3">
      <c r="A198" s="328"/>
      <c r="B198" s="328"/>
      <c r="C198" s="328"/>
    </row>
    <row r="199" spans="1:3">
      <c r="A199" s="328"/>
      <c r="B199" s="328"/>
      <c r="C199" s="328"/>
    </row>
    <row r="200" spans="1:3">
      <c r="A200" s="328"/>
      <c r="B200" s="328"/>
      <c r="C200" s="328"/>
    </row>
    <row r="201" spans="1:3">
      <c r="A201" s="328"/>
      <c r="B201" s="328"/>
      <c r="C201" s="328"/>
    </row>
    <row r="202" spans="1:3">
      <c r="A202" s="328"/>
      <c r="B202" s="328"/>
      <c r="C202" s="328"/>
    </row>
    <row r="203" spans="1:3">
      <c r="A203" s="328"/>
      <c r="B203" s="328"/>
      <c r="C203" s="328"/>
    </row>
    <row r="204" spans="1:3">
      <c r="A204" s="328"/>
      <c r="B204" s="328"/>
      <c r="C204" s="328"/>
    </row>
    <row r="205" spans="1:3">
      <c r="A205" s="328"/>
      <c r="B205" s="328"/>
      <c r="C205" s="328"/>
    </row>
    <row r="206" spans="1:3">
      <c r="A206" s="328"/>
      <c r="B206" s="328"/>
      <c r="C206" s="328"/>
    </row>
    <row r="207" spans="1:3">
      <c r="A207" s="328"/>
      <c r="B207" s="328"/>
      <c r="C207" s="328"/>
    </row>
    <row r="208" spans="1:3">
      <c r="A208" s="328"/>
      <c r="B208" s="328"/>
      <c r="C208" s="328"/>
    </row>
    <row r="209" spans="1:3">
      <c r="A209" s="328"/>
      <c r="B209" s="328"/>
      <c r="C209" s="328"/>
    </row>
    <row r="210" spans="1:3">
      <c r="A210" s="328"/>
      <c r="B210" s="328"/>
      <c r="C210" s="328"/>
    </row>
    <row r="211" spans="1:3">
      <c r="A211" s="328"/>
      <c r="B211" s="328"/>
      <c r="C211" s="328"/>
    </row>
    <row r="212" spans="1:3">
      <c r="A212" s="328"/>
      <c r="B212" s="328"/>
      <c r="C212" s="328"/>
    </row>
    <row r="213" spans="1:3">
      <c r="A213" s="328"/>
      <c r="B213" s="328"/>
      <c r="C213" s="328"/>
    </row>
    <row r="214" spans="1:3">
      <c r="A214" s="328"/>
      <c r="B214" s="328"/>
      <c r="C214" s="328"/>
    </row>
    <row r="215" spans="1:3">
      <c r="A215" s="328"/>
      <c r="B215" s="328"/>
      <c r="C215" s="328"/>
    </row>
    <row r="216" spans="1:3">
      <c r="A216" s="328"/>
      <c r="B216" s="328"/>
      <c r="C216" s="328"/>
    </row>
    <row r="217" spans="1:3">
      <c r="A217" s="328"/>
      <c r="B217" s="328"/>
      <c r="C217" s="328"/>
    </row>
    <row r="218" spans="1:3">
      <c r="A218" s="328"/>
      <c r="B218" s="328"/>
      <c r="C218" s="328"/>
    </row>
    <row r="219" spans="1:3">
      <c r="A219" s="328"/>
      <c r="B219" s="328"/>
      <c r="C219" s="328"/>
    </row>
    <row r="220" spans="1:3">
      <c r="A220" s="328"/>
      <c r="B220" s="328"/>
      <c r="C220" s="328"/>
    </row>
    <row r="221" spans="1:3">
      <c r="A221" s="328"/>
      <c r="B221" s="328"/>
      <c r="C221" s="328"/>
    </row>
    <row r="222" spans="1:3">
      <c r="A222" s="328"/>
      <c r="B222" s="328"/>
      <c r="C222" s="328"/>
    </row>
    <row r="223" spans="1:3">
      <c r="A223" s="328"/>
      <c r="B223" s="328"/>
      <c r="C223" s="328"/>
    </row>
    <row r="224" spans="1:3">
      <c r="A224" s="328"/>
      <c r="B224" s="328"/>
      <c r="C224" s="328"/>
    </row>
    <row r="225" spans="1:3">
      <c r="A225" s="328"/>
      <c r="B225" s="328"/>
      <c r="C225" s="328"/>
    </row>
    <row r="226" spans="1:3">
      <c r="A226" s="328"/>
      <c r="B226" s="328"/>
      <c r="C226" s="328"/>
    </row>
    <row r="227" spans="1:3">
      <c r="A227" s="328"/>
      <c r="B227" s="328"/>
      <c r="C227" s="328"/>
    </row>
    <row r="228" spans="1:3">
      <c r="A228" s="328"/>
      <c r="B228" s="328"/>
      <c r="C228" s="328"/>
    </row>
    <row r="229" spans="1:3">
      <c r="A229" s="328"/>
      <c r="B229" s="328"/>
      <c r="C229" s="328"/>
    </row>
    <row r="230" spans="1:3">
      <c r="A230" s="328"/>
      <c r="B230" s="328"/>
      <c r="C230" s="328"/>
    </row>
    <row r="231" spans="1:3">
      <c r="A231" s="328"/>
      <c r="B231" s="328"/>
      <c r="C231" s="328"/>
    </row>
    <row r="232" spans="1:3">
      <c r="A232" s="328"/>
      <c r="B232" s="328"/>
      <c r="C232" s="328"/>
    </row>
    <row r="233" spans="1:3">
      <c r="A233" s="328"/>
      <c r="B233" s="328"/>
      <c r="C233" s="328"/>
    </row>
    <row r="234" spans="1:3">
      <c r="A234" s="328"/>
      <c r="B234" s="328"/>
      <c r="C234" s="328"/>
    </row>
    <row r="235" spans="1:3">
      <c r="A235" s="328"/>
      <c r="B235" s="328"/>
      <c r="C235" s="328"/>
    </row>
    <row r="236" spans="1:3">
      <c r="A236" s="328"/>
      <c r="B236" s="328"/>
      <c r="C236" s="328"/>
    </row>
    <row r="237" spans="1:3">
      <c r="A237" s="328"/>
      <c r="B237" s="328"/>
      <c r="C237" s="328"/>
    </row>
    <row r="238" spans="1:3">
      <c r="A238" s="328"/>
      <c r="B238" s="328"/>
      <c r="C238" s="328"/>
    </row>
    <row r="239" spans="1:3">
      <c r="A239" s="328"/>
      <c r="B239" s="328"/>
      <c r="C239" s="328"/>
    </row>
    <row r="240" spans="1:3">
      <c r="A240" s="328"/>
      <c r="B240" s="328"/>
      <c r="C240" s="328"/>
    </row>
    <row r="241" spans="1:3">
      <c r="A241" s="328"/>
      <c r="B241" s="328"/>
      <c r="C241" s="328"/>
    </row>
    <row r="242" spans="1:3">
      <c r="A242" s="328"/>
      <c r="B242" s="328"/>
      <c r="C242" s="328"/>
    </row>
    <row r="243" spans="1:3">
      <c r="A243" s="328"/>
      <c r="B243" s="328"/>
      <c r="C243" s="328"/>
    </row>
    <row r="244" spans="1:3">
      <c r="A244" s="328"/>
      <c r="B244" s="328"/>
      <c r="C244" s="328"/>
    </row>
    <row r="245" spans="1:3">
      <c r="A245" s="328"/>
      <c r="B245" s="328"/>
      <c r="C245" s="328"/>
    </row>
    <row r="246" spans="1:3">
      <c r="A246" s="328"/>
      <c r="B246" s="328"/>
      <c r="C246" s="328"/>
    </row>
    <row r="247" spans="1:3">
      <c r="A247" s="328"/>
      <c r="B247" s="328"/>
      <c r="C247" s="328"/>
    </row>
    <row r="248" spans="1:3">
      <c r="A248" s="328"/>
      <c r="B248" s="328"/>
      <c r="C248" s="328"/>
    </row>
    <row r="249" spans="1:3">
      <c r="A249" s="328"/>
      <c r="B249" s="328"/>
      <c r="C249" s="328"/>
    </row>
    <row r="250" spans="1:3">
      <c r="A250" s="328"/>
      <c r="B250" s="328"/>
      <c r="C250" s="328"/>
    </row>
    <row r="251" spans="1:3">
      <c r="A251" s="328"/>
      <c r="B251" s="328"/>
      <c r="C251" s="328"/>
    </row>
    <row r="252" spans="1:3">
      <c r="A252" s="328"/>
      <c r="B252" s="328"/>
      <c r="C252" s="328"/>
    </row>
    <row r="253" spans="1:3">
      <c r="A253" s="328"/>
      <c r="B253" s="328"/>
      <c r="C253" s="328"/>
    </row>
    <row r="254" spans="1:3">
      <c r="A254" s="328"/>
      <c r="B254" s="328"/>
      <c r="C254" s="328"/>
    </row>
    <row r="255" spans="1:3">
      <c r="A255" s="328"/>
      <c r="B255" s="328"/>
      <c r="C255" s="328"/>
    </row>
    <row r="256" spans="1:3">
      <c r="A256" s="328"/>
      <c r="B256" s="328"/>
      <c r="C256" s="328"/>
    </row>
    <row r="257" spans="1:3">
      <c r="A257" s="328"/>
      <c r="B257" s="328"/>
      <c r="C257" s="328"/>
    </row>
    <row r="258" spans="1:3">
      <c r="A258" s="328"/>
      <c r="B258" s="328"/>
      <c r="C258" s="328"/>
    </row>
    <row r="259" spans="1:3">
      <c r="A259" s="328"/>
      <c r="B259" s="328"/>
      <c r="C259" s="328"/>
    </row>
    <row r="260" spans="1:3">
      <c r="A260" s="328"/>
      <c r="B260" s="328"/>
      <c r="C260" s="328"/>
    </row>
    <row r="261" spans="1:3">
      <c r="A261" s="328"/>
      <c r="B261" s="328"/>
      <c r="C261" s="328"/>
    </row>
    <row r="262" spans="1:3">
      <c r="A262" s="328"/>
      <c r="B262" s="328"/>
      <c r="C262" s="328"/>
    </row>
    <row r="263" spans="1:3">
      <c r="A263" s="328"/>
      <c r="B263" s="328"/>
      <c r="C263" s="328"/>
    </row>
    <row r="264" spans="1:3">
      <c r="A264" s="328"/>
      <c r="B264" s="328"/>
      <c r="C264" s="328"/>
    </row>
    <row r="265" spans="1:3">
      <c r="A265" s="328"/>
      <c r="B265" s="328"/>
      <c r="C265" s="328"/>
    </row>
    <row r="266" spans="1:3">
      <c r="A266" s="328"/>
      <c r="B266" s="328"/>
      <c r="C266" s="328"/>
    </row>
    <row r="267" spans="1:3">
      <c r="A267" s="328"/>
      <c r="B267" s="328"/>
      <c r="C267" s="328"/>
    </row>
    <row r="268" spans="1:3">
      <c r="A268" s="328"/>
      <c r="B268" s="328"/>
      <c r="C268" s="328"/>
    </row>
    <row r="269" spans="1:3">
      <c r="A269" s="328"/>
      <c r="B269" s="328"/>
      <c r="C269" s="328"/>
    </row>
    <row r="270" spans="1:3">
      <c r="A270" s="328"/>
      <c r="B270" s="328"/>
      <c r="C270" s="328"/>
    </row>
    <row r="271" spans="1:3">
      <c r="A271" s="328"/>
      <c r="B271" s="328"/>
      <c r="C271" s="328"/>
    </row>
    <row r="272" spans="1:3">
      <c r="A272" s="328"/>
      <c r="B272" s="328"/>
      <c r="C272" s="328"/>
    </row>
    <row r="273" spans="1:3">
      <c r="A273" s="328"/>
      <c r="B273" s="328"/>
      <c r="C273" s="328"/>
    </row>
    <row r="274" spans="1:3">
      <c r="A274" s="328"/>
      <c r="B274" s="328"/>
      <c r="C274" s="328"/>
    </row>
    <row r="275" spans="1:3">
      <c r="A275" s="328"/>
      <c r="B275" s="328"/>
      <c r="C275" s="328"/>
    </row>
    <row r="276" spans="1:3">
      <c r="A276" s="328"/>
      <c r="B276" s="328"/>
      <c r="C276" s="328"/>
    </row>
    <row r="277" spans="1:3">
      <c r="A277" s="328"/>
      <c r="B277" s="328"/>
      <c r="C277" s="328"/>
    </row>
    <row r="278" spans="1:3">
      <c r="A278" s="328"/>
      <c r="B278" s="328"/>
      <c r="C278" s="328"/>
    </row>
    <row r="279" spans="1:3">
      <c r="A279" s="328"/>
      <c r="B279" s="328"/>
      <c r="C279" s="328"/>
    </row>
    <row r="280" spans="1:3">
      <c r="A280" s="328"/>
      <c r="B280" s="328"/>
      <c r="C280" s="328"/>
    </row>
    <row r="281" spans="1:3">
      <c r="A281" s="328"/>
      <c r="B281" s="328"/>
      <c r="C281" s="328"/>
    </row>
    <row r="282" spans="1:3">
      <c r="A282" s="328"/>
      <c r="B282" s="328"/>
      <c r="C282" s="328"/>
    </row>
    <row r="283" spans="1:3">
      <c r="A283" s="328"/>
      <c r="B283" s="328"/>
      <c r="C283" s="328"/>
    </row>
    <row r="284" spans="1:3">
      <c r="A284" s="328"/>
      <c r="B284" s="328"/>
      <c r="C284" s="328"/>
    </row>
    <row r="285" spans="1:3">
      <c r="A285" s="328"/>
      <c r="B285" s="328"/>
      <c r="C285" s="328"/>
    </row>
    <row r="286" spans="1:3">
      <c r="A286" s="328"/>
      <c r="B286" s="328"/>
      <c r="C286" s="328"/>
    </row>
    <row r="287" spans="1:3">
      <c r="A287" s="328"/>
      <c r="B287" s="328"/>
      <c r="C287" s="328"/>
    </row>
    <row r="288" spans="1:3">
      <c r="A288" s="328"/>
      <c r="B288" s="328"/>
      <c r="C288" s="328"/>
    </row>
    <row r="289" spans="1:3">
      <c r="A289" s="328"/>
      <c r="B289" s="328"/>
      <c r="C289" s="328"/>
    </row>
    <row r="290" spans="1:3">
      <c r="A290" s="328"/>
      <c r="B290" s="328"/>
      <c r="C290" s="328"/>
    </row>
    <row r="291" spans="1:3">
      <c r="A291" s="328"/>
      <c r="B291" s="328"/>
      <c r="C291" s="328"/>
    </row>
    <row r="292" spans="1:3">
      <c r="A292" s="328"/>
      <c r="B292" s="328"/>
      <c r="C292" s="328"/>
    </row>
    <row r="293" spans="1:3">
      <c r="A293" s="328"/>
      <c r="B293" s="328"/>
      <c r="C293" s="328"/>
    </row>
    <row r="294" spans="1:3">
      <c r="A294" s="328"/>
      <c r="B294" s="328"/>
      <c r="C294" s="328"/>
    </row>
    <row r="295" spans="1:3">
      <c r="A295" s="328"/>
      <c r="B295" s="328"/>
      <c r="C295" s="328"/>
    </row>
    <row r="296" spans="1:3">
      <c r="A296" s="328"/>
      <c r="B296" s="328"/>
      <c r="C296" s="328"/>
    </row>
    <row r="297" spans="1:3">
      <c r="A297" s="328"/>
      <c r="B297" s="328"/>
      <c r="C297" s="328"/>
    </row>
    <row r="298" spans="1:3">
      <c r="A298" s="328"/>
      <c r="B298" s="328"/>
      <c r="C298" s="328"/>
    </row>
    <row r="299" spans="1:3">
      <c r="A299" s="328"/>
      <c r="B299" s="328"/>
      <c r="C299" s="328"/>
    </row>
    <row r="300" spans="1:3">
      <c r="A300" s="328"/>
      <c r="B300" s="328"/>
      <c r="C300" s="328"/>
    </row>
    <row r="301" spans="1:3">
      <c r="A301" s="328"/>
      <c r="B301" s="328"/>
      <c r="C301" s="328"/>
    </row>
    <row r="302" spans="1:3">
      <c r="A302" s="328"/>
      <c r="B302" s="328"/>
      <c r="C302" s="328"/>
    </row>
    <row r="303" spans="1:3">
      <c r="A303" s="328"/>
      <c r="B303" s="328"/>
      <c r="C303" s="328"/>
    </row>
    <row r="304" spans="1:3">
      <c r="A304" s="328"/>
      <c r="B304" s="328"/>
      <c r="C304" s="328"/>
    </row>
    <row r="305" spans="1:3">
      <c r="A305" s="328"/>
      <c r="B305" s="328"/>
      <c r="C305" s="328"/>
    </row>
    <row r="306" spans="1:3">
      <c r="A306" s="328"/>
      <c r="B306" s="328"/>
      <c r="C306" s="328"/>
    </row>
    <row r="307" spans="1:3">
      <c r="A307" s="328"/>
      <c r="B307" s="328"/>
      <c r="C307" s="328"/>
    </row>
    <row r="308" spans="1:3">
      <c r="A308" s="328"/>
      <c r="B308" s="328"/>
      <c r="C308" s="328"/>
    </row>
    <row r="309" spans="1:3">
      <c r="A309" s="328"/>
      <c r="B309" s="328"/>
      <c r="C309" s="328"/>
    </row>
    <row r="310" spans="1:3">
      <c r="A310" s="328"/>
      <c r="B310" s="328"/>
      <c r="C310" s="328"/>
    </row>
    <row r="311" spans="1:3">
      <c r="A311" s="328"/>
      <c r="B311" s="328"/>
      <c r="C311" s="328"/>
    </row>
    <row r="312" spans="1:3">
      <c r="A312" s="328"/>
      <c r="B312" s="328"/>
      <c r="C312" s="328"/>
    </row>
    <row r="313" spans="1:3">
      <c r="A313" s="328"/>
      <c r="B313" s="328"/>
      <c r="C313" s="328"/>
    </row>
    <row r="314" spans="1:3">
      <c r="A314" s="328"/>
      <c r="B314" s="328"/>
      <c r="C314" s="328"/>
    </row>
    <row r="315" spans="1:3">
      <c r="A315" s="328"/>
      <c r="B315" s="328"/>
      <c r="C315" s="328"/>
    </row>
    <row r="316" spans="1:3">
      <c r="A316" s="328"/>
      <c r="B316" s="328"/>
      <c r="C316" s="328"/>
    </row>
    <row r="317" spans="1:3">
      <c r="A317" s="328"/>
      <c r="B317" s="328"/>
      <c r="C317" s="328"/>
    </row>
    <row r="318" spans="1:3">
      <c r="A318" s="328"/>
      <c r="B318" s="328"/>
      <c r="C318" s="328"/>
    </row>
    <row r="319" spans="1:3">
      <c r="A319" s="328"/>
      <c r="B319" s="328"/>
      <c r="C319" s="328"/>
    </row>
    <row r="320" spans="1:3">
      <c r="A320" s="328"/>
      <c r="B320" s="328"/>
      <c r="C320" s="328"/>
    </row>
    <row r="321" spans="1:3">
      <c r="A321" s="328"/>
      <c r="B321" s="328"/>
      <c r="C321" s="328"/>
    </row>
    <row r="322" spans="1:3">
      <c r="A322" s="328"/>
      <c r="B322" s="328"/>
      <c r="C322" s="328"/>
    </row>
    <row r="323" spans="1:3">
      <c r="A323" s="328"/>
      <c r="B323" s="328"/>
      <c r="C323" s="328"/>
    </row>
    <row r="324" spans="1:3">
      <c r="A324" s="328"/>
      <c r="B324" s="328"/>
      <c r="C324" s="328"/>
    </row>
    <row r="325" spans="1:3">
      <c r="A325" s="328"/>
      <c r="B325" s="328"/>
      <c r="C325" s="328"/>
    </row>
    <row r="326" spans="1:3">
      <c r="A326" s="328"/>
      <c r="B326" s="328"/>
      <c r="C326" s="328"/>
    </row>
    <row r="327" spans="1:3">
      <c r="A327" s="328"/>
      <c r="B327" s="328"/>
      <c r="C327" s="328"/>
    </row>
    <row r="328" spans="1:3">
      <c r="A328" s="328"/>
      <c r="B328" s="328"/>
      <c r="C328" s="328"/>
    </row>
    <row r="329" spans="1:3">
      <c r="A329" s="328"/>
      <c r="B329" s="328"/>
      <c r="C329" s="328"/>
    </row>
    <row r="330" spans="1:3">
      <c r="A330" s="328"/>
      <c r="B330" s="328"/>
      <c r="C330" s="328"/>
    </row>
    <row r="331" spans="1:3">
      <c r="A331" s="328"/>
      <c r="B331" s="328"/>
      <c r="C331" s="328"/>
    </row>
    <row r="332" spans="1:3">
      <c r="A332" s="328"/>
      <c r="B332" s="328"/>
      <c r="C332" s="328"/>
    </row>
    <row r="333" spans="1:3">
      <c r="A333" s="328"/>
      <c r="B333" s="328"/>
      <c r="C333" s="328"/>
    </row>
    <row r="334" spans="1:3">
      <c r="A334" s="328"/>
      <c r="B334" s="328"/>
      <c r="C334" s="328"/>
    </row>
    <row r="335" spans="1:3">
      <c r="A335" s="328"/>
      <c r="B335" s="328"/>
      <c r="C335" s="328"/>
    </row>
    <row r="336" spans="1:3">
      <c r="A336" s="328"/>
      <c r="B336" s="328"/>
      <c r="C336" s="328"/>
    </row>
    <row r="337" spans="1:3">
      <c r="A337" s="328"/>
      <c r="B337" s="328"/>
      <c r="C337" s="328"/>
    </row>
    <row r="338" spans="1:3">
      <c r="A338" s="328"/>
      <c r="B338" s="328"/>
      <c r="C338" s="328"/>
    </row>
    <row r="339" spans="1:3">
      <c r="A339" s="328"/>
      <c r="B339" s="328"/>
      <c r="C339" s="328"/>
    </row>
    <row r="340" spans="1:3">
      <c r="A340" s="328"/>
      <c r="B340" s="328"/>
      <c r="C340" s="328"/>
    </row>
    <row r="341" spans="1:3">
      <c r="A341" s="328"/>
      <c r="B341" s="328"/>
      <c r="C341" s="328"/>
    </row>
    <row r="342" spans="1:3">
      <c r="A342" s="328"/>
      <c r="B342" s="328"/>
      <c r="C342" s="328"/>
    </row>
    <row r="343" spans="1:3">
      <c r="A343" s="328"/>
      <c r="B343" s="328"/>
      <c r="C343" s="328"/>
    </row>
    <row r="344" spans="1:3">
      <c r="A344" s="328"/>
      <c r="B344" s="328"/>
      <c r="C344" s="328"/>
    </row>
    <row r="345" spans="1:3">
      <c r="A345" s="328"/>
      <c r="B345" s="328"/>
      <c r="C345" s="328"/>
    </row>
    <row r="346" spans="1:3">
      <c r="A346" s="328"/>
      <c r="B346" s="328"/>
      <c r="C346" s="328"/>
    </row>
    <row r="347" spans="1:3">
      <c r="A347" s="328"/>
      <c r="B347" s="328"/>
      <c r="C347" s="328"/>
    </row>
    <row r="348" spans="1:3">
      <c r="A348" s="328"/>
      <c r="B348" s="328"/>
      <c r="C348" s="328"/>
    </row>
    <row r="349" spans="1:3">
      <c r="A349" s="328"/>
      <c r="B349" s="328"/>
      <c r="C349" s="328"/>
    </row>
    <row r="350" spans="1:3">
      <c r="A350" s="328"/>
      <c r="B350" s="328"/>
      <c r="C350" s="328"/>
    </row>
    <row r="351" spans="1:3">
      <c r="A351" s="328"/>
      <c r="B351" s="328"/>
      <c r="C351" s="328"/>
    </row>
    <row r="352" spans="1:3">
      <c r="A352" s="328"/>
      <c r="B352" s="328"/>
      <c r="C352" s="328"/>
    </row>
    <row r="353" spans="1:3">
      <c r="A353" s="328"/>
      <c r="B353" s="328"/>
      <c r="C353" s="328"/>
    </row>
    <row r="354" spans="1:3">
      <c r="A354" s="328"/>
      <c r="B354" s="328"/>
      <c r="C354" s="328"/>
    </row>
    <row r="355" spans="1:3">
      <c r="A355" s="328"/>
      <c r="B355" s="328"/>
      <c r="C355" s="328"/>
    </row>
    <row r="356" spans="1:3">
      <c r="A356" s="328"/>
      <c r="B356" s="328"/>
      <c r="C356" s="328"/>
    </row>
    <row r="357" spans="1:3">
      <c r="A357" s="328"/>
      <c r="B357" s="328"/>
      <c r="C357" s="328"/>
    </row>
    <row r="358" spans="1:3">
      <c r="A358" s="328"/>
      <c r="B358" s="328"/>
      <c r="C358" s="328"/>
    </row>
    <row r="359" spans="1:3">
      <c r="A359" s="328"/>
      <c r="B359" s="328"/>
      <c r="C359" s="328"/>
    </row>
    <row r="360" spans="1:3">
      <c r="A360" s="328"/>
      <c r="B360" s="328"/>
      <c r="C360" s="328"/>
    </row>
    <row r="361" spans="1:3">
      <c r="A361" s="328"/>
      <c r="B361" s="328"/>
      <c r="C361" s="328"/>
    </row>
    <row r="362" spans="1:3">
      <c r="A362" s="328"/>
      <c r="B362" s="328"/>
      <c r="C362" s="328"/>
    </row>
    <row r="363" spans="1:3">
      <c r="A363" s="328"/>
      <c r="B363" s="328"/>
      <c r="C363" s="328"/>
    </row>
    <row r="364" spans="1:3">
      <c r="A364" s="328"/>
      <c r="B364" s="328"/>
      <c r="C364" s="328"/>
    </row>
    <row r="365" spans="1:3">
      <c r="A365" s="328"/>
      <c r="B365" s="328"/>
      <c r="C365" s="328"/>
    </row>
    <row r="366" spans="1:3">
      <c r="A366" s="328"/>
      <c r="B366" s="328"/>
      <c r="C366" s="328"/>
    </row>
    <row r="367" spans="1:3">
      <c r="A367" s="328"/>
      <c r="B367" s="328"/>
      <c r="C367" s="328"/>
    </row>
    <row r="368" spans="1:3">
      <c r="A368" s="328"/>
      <c r="B368" s="328"/>
      <c r="C368" s="328"/>
    </row>
    <row r="369" spans="1:3">
      <c r="A369" s="328"/>
      <c r="B369" s="328"/>
      <c r="C369" s="328"/>
    </row>
    <row r="370" spans="1:3">
      <c r="A370" s="328"/>
      <c r="B370" s="328"/>
      <c r="C370" s="328"/>
    </row>
    <row r="371" spans="1:3">
      <c r="A371" s="328"/>
      <c r="B371" s="328"/>
      <c r="C371" s="328"/>
    </row>
    <row r="372" spans="1:3">
      <c r="A372" s="328"/>
      <c r="B372" s="328"/>
      <c r="C372" s="328"/>
    </row>
    <row r="373" spans="1:3">
      <c r="A373" s="328"/>
      <c r="B373" s="328"/>
      <c r="C373" s="328"/>
    </row>
    <row r="374" spans="1:3">
      <c r="A374" s="328"/>
      <c r="B374" s="328"/>
      <c r="C374" s="328"/>
    </row>
    <row r="375" spans="1:3">
      <c r="A375" s="328"/>
      <c r="B375" s="328"/>
      <c r="C375" s="328"/>
    </row>
    <row r="376" spans="1:3">
      <c r="A376" s="328"/>
      <c r="B376" s="328"/>
      <c r="C376" s="328"/>
    </row>
    <row r="377" spans="1:3">
      <c r="A377" s="328"/>
      <c r="B377" s="328"/>
      <c r="C377" s="328"/>
    </row>
    <row r="378" spans="1:3">
      <c r="A378" s="328"/>
      <c r="B378" s="328"/>
      <c r="C378" s="328"/>
    </row>
    <row r="379" spans="1:3">
      <c r="A379" s="328"/>
      <c r="B379" s="328"/>
      <c r="C379" s="328"/>
    </row>
    <row r="380" spans="1:3">
      <c r="A380" s="328"/>
      <c r="B380" s="328"/>
      <c r="C380" s="328"/>
    </row>
    <row r="381" spans="1:3">
      <c r="A381" s="328"/>
      <c r="B381" s="328"/>
      <c r="C381" s="328"/>
    </row>
    <row r="382" spans="1:3">
      <c r="A382" s="328"/>
      <c r="B382" s="328"/>
      <c r="C382" s="328"/>
    </row>
    <row r="383" spans="1:3">
      <c r="A383" s="328"/>
      <c r="B383" s="328"/>
      <c r="C383" s="328"/>
    </row>
    <row r="384" spans="1:3">
      <c r="A384" s="328"/>
      <c r="B384" s="328"/>
      <c r="C384" s="328"/>
    </row>
  </sheetData>
  <mergeCells count="185">
    <mergeCell ref="AQ40:AQ41"/>
    <mergeCell ref="AR40:AR41"/>
    <mergeCell ref="AS40:AS41"/>
    <mergeCell ref="AT40:AT41"/>
    <mergeCell ref="AU40:AU41"/>
    <mergeCell ref="AV40:AV41"/>
    <mergeCell ref="AW40:AW41"/>
    <mergeCell ref="AX40:AX41"/>
    <mergeCell ref="AN42:AN43"/>
    <mergeCell ref="AO42:AO43"/>
    <mergeCell ref="AP42:AP43"/>
    <mergeCell ref="AQ42:AQ43"/>
    <mergeCell ref="AR42:AR43"/>
    <mergeCell ref="AS42:AS43"/>
    <mergeCell ref="AT42:AT43"/>
    <mergeCell ref="AU42:AU43"/>
    <mergeCell ref="AV42:AV43"/>
    <mergeCell ref="AW42:AW43"/>
    <mergeCell ref="AX42:AX43"/>
    <mergeCell ref="AV36:AV37"/>
    <mergeCell ref="AW36:AW37"/>
    <mergeCell ref="AX36:AX37"/>
    <mergeCell ref="AW34:AW35"/>
    <mergeCell ref="AX34:AX35"/>
    <mergeCell ref="AV34:AV35"/>
    <mergeCell ref="AQ38:AQ39"/>
    <mergeCell ref="AR38:AR39"/>
    <mergeCell ref="AS38:AS39"/>
    <mergeCell ref="AT38:AT39"/>
    <mergeCell ref="AU38:AU39"/>
    <mergeCell ref="AV38:AV39"/>
    <mergeCell ref="AW38:AW39"/>
    <mergeCell ref="AX38:AX39"/>
    <mergeCell ref="AQ36:AQ37"/>
    <mergeCell ref="AR36:AR37"/>
    <mergeCell ref="AS36:AS37"/>
    <mergeCell ref="AT36:AT37"/>
    <mergeCell ref="AU36:AU37"/>
    <mergeCell ref="AQ34:AQ35"/>
    <mergeCell ref="AR34:AR35"/>
    <mergeCell ref="AS34:AS35"/>
    <mergeCell ref="AT34:AT35"/>
    <mergeCell ref="AU34:AU35"/>
    <mergeCell ref="AV28:AV29"/>
    <mergeCell ref="AW28:AW29"/>
    <mergeCell ref="AX28:AX29"/>
    <mergeCell ref="AW26:AW27"/>
    <mergeCell ref="AX26:AX27"/>
    <mergeCell ref="AV26:AV27"/>
    <mergeCell ref="AQ32:AQ33"/>
    <mergeCell ref="AR32:AR33"/>
    <mergeCell ref="AS32:AS33"/>
    <mergeCell ref="AT32:AT33"/>
    <mergeCell ref="AU32:AU33"/>
    <mergeCell ref="AQ30:AQ31"/>
    <mergeCell ref="AR30:AR31"/>
    <mergeCell ref="AS30:AS31"/>
    <mergeCell ref="AT30:AT31"/>
    <mergeCell ref="AU30:AU31"/>
    <mergeCell ref="AV32:AV33"/>
    <mergeCell ref="AW32:AW33"/>
    <mergeCell ref="AX32:AX33"/>
    <mergeCell ref="AW30:AW31"/>
    <mergeCell ref="AX30:AX31"/>
    <mergeCell ref="AV30:AV31"/>
    <mergeCell ref="AQ28:AQ29"/>
    <mergeCell ref="AR28:AR29"/>
    <mergeCell ref="AS28:AS29"/>
    <mergeCell ref="AT28:AT29"/>
    <mergeCell ref="AU28:AU29"/>
    <mergeCell ref="AQ26:AQ27"/>
    <mergeCell ref="AR26:AR27"/>
    <mergeCell ref="AS26:AS27"/>
    <mergeCell ref="AT26:AT27"/>
    <mergeCell ref="AU26:AU27"/>
    <mergeCell ref="AQ20:AQ21"/>
    <mergeCell ref="AR20:AR21"/>
    <mergeCell ref="AS20:AS21"/>
    <mergeCell ref="AT20:AT21"/>
    <mergeCell ref="AU20:AU21"/>
    <mergeCell ref="AW14:AW19"/>
    <mergeCell ref="AX14:AX19"/>
    <mergeCell ref="AV20:AV21"/>
    <mergeCell ref="AW20:AW21"/>
    <mergeCell ref="AX20:AX21"/>
    <mergeCell ref="AQ24:AQ25"/>
    <mergeCell ref="AR24:AR25"/>
    <mergeCell ref="AS24:AS25"/>
    <mergeCell ref="AT24:AT25"/>
    <mergeCell ref="AU24:AU25"/>
    <mergeCell ref="AQ22:AQ23"/>
    <mergeCell ref="AR22:AR23"/>
    <mergeCell ref="AS22:AS23"/>
    <mergeCell ref="AT22:AT23"/>
    <mergeCell ref="AU22:AU23"/>
    <mergeCell ref="AV24:AV25"/>
    <mergeCell ref="AW24:AW25"/>
    <mergeCell ref="AX24:AX25"/>
    <mergeCell ref="AW22:AW23"/>
    <mergeCell ref="AX22:AX23"/>
    <mergeCell ref="AV22:AV23"/>
    <mergeCell ref="AN14:AN19"/>
    <mergeCell ref="AO14:AO19"/>
    <mergeCell ref="AP14:AP19"/>
    <mergeCell ref="AQ14:AQ19"/>
    <mergeCell ref="AR14:AR19"/>
    <mergeCell ref="AS14:AS19"/>
    <mergeCell ref="AT14:AT19"/>
    <mergeCell ref="AU14:AU19"/>
    <mergeCell ref="AV14:AV19"/>
    <mergeCell ref="AU6:AU7"/>
    <mergeCell ref="AQ12:AQ13"/>
    <mergeCell ref="AR12:AR13"/>
    <mergeCell ref="AS12:AS13"/>
    <mergeCell ref="AT12:AT13"/>
    <mergeCell ref="AU12:AU13"/>
    <mergeCell ref="AX8:AX9"/>
    <mergeCell ref="AQ10:AQ11"/>
    <mergeCell ref="AR10:AR11"/>
    <mergeCell ref="AS10:AS11"/>
    <mergeCell ref="AT10:AT11"/>
    <mergeCell ref="AU10:AU11"/>
    <mergeCell ref="AV10:AV11"/>
    <mergeCell ref="AV12:AV13"/>
    <mergeCell ref="AW12:AW13"/>
    <mergeCell ref="AX12:AX13"/>
    <mergeCell ref="AW10:AW11"/>
    <mergeCell ref="AX10:AX11"/>
    <mergeCell ref="AN12:AN13"/>
    <mergeCell ref="AO12:AO13"/>
    <mergeCell ref="AP12:AP13"/>
    <mergeCell ref="AN6:AN7"/>
    <mergeCell ref="AO6:AO7"/>
    <mergeCell ref="AP6:AP7"/>
    <mergeCell ref="AX7:AY7"/>
    <mergeCell ref="AN8:AN9"/>
    <mergeCell ref="AO8:AO9"/>
    <mergeCell ref="AP8:AP9"/>
    <mergeCell ref="AN10:AN11"/>
    <mergeCell ref="AO10:AO11"/>
    <mergeCell ref="AP10:AP11"/>
    <mergeCell ref="AQ8:AQ9"/>
    <mergeCell ref="AR8:AR9"/>
    <mergeCell ref="AS8:AS9"/>
    <mergeCell ref="AT8:AT9"/>
    <mergeCell ref="AU8:AU9"/>
    <mergeCell ref="AV8:AV9"/>
    <mergeCell ref="AW8:AW9"/>
    <mergeCell ref="AQ6:AQ7"/>
    <mergeCell ref="AR6:AR7"/>
    <mergeCell ref="AS6:AS7"/>
    <mergeCell ref="AT6:AT7"/>
    <mergeCell ref="AN20:AN21"/>
    <mergeCell ref="AO20:AO21"/>
    <mergeCell ref="AP20:AP21"/>
    <mergeCell ref="AN22:AN23"/>
    <mergeCell ref="AO22:AO23"/>
    <mergeCell ref="AP22:AP23"/>
    <mergeCell ref="AN24:AN25"/>
    <mergeCell ref="AO24:AO25"/>
    <mergeCell ref="AP24:AP25"/>
    <mergeCell ref="AN26:AN27"/>
    <mergeCell ref="AO26:AO27"/>
    <mergeCell ref="AP26:AP27"/>
    <mergeCell ref="AN28:AN29"/>
    <mergeCell ref="AO28:AO29"/>
    <mergeCell ref="AP28:AP29"/>
    <mergeCell ref="AN30:AN31"/>
    <mergeCell ref="AO30:AO31"/>
    <mergeCell ref="AP30:AP31"/>
    <mergeCell ref="AN38:AN39"/>
    <mergeCell ref="AO38:AO39"/>
    <mergeCell ref="AP38:AP39"/>
    <mergeCell ref="AN40:AN41"/>
    <mergeCell ref="AO40:AO41"/>
    <mergeCell ref="AP40:AP41"/>
    <mergeCell ref="AN32:AN33"/>
    <mergeCell ref="AO32:AO33"/>
    <mergeCell ref="AP32:AP33"/>
    <mergeCell ref="AN34:AN35"/>
    <mergeCell ref="AO34:AO35"/>
    <mergeCell ref="AP34:AP35"/>
    <mergeCell ref="AN36:AN37"/>
    <mergeCell ref="AO36:AO37"/>
    <mergeCell ref="AP36:AP37"/>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F9"/>
  <sheetViews>
    <sheetView zoomScale="115" zoomScaleNormal="115" workbookViewId="0">
      <selection activeCell="J25" sqref="J25"/>
    </sheetView>
  </sheetViews>
  <sheetFormatPr defaultColWidth="11.42578125" defaultRowHeight="15"/>
  <sheetData>
    <row r="1" spans="1:6" ht="15.75">
      <c r="A1" s="89" t="s">
        <v>8</v>
      </c>
    </row>
    <row r="2" spans="1:6" ht="15.75">
      <c r="A2" s="182"/>
    </row>
    <row r="3" spans="1:6" ht="33.75">
      <c r="A3" s="90" t="s">
        <v>183</v>
      </c>
      <c r="B3" s="90" t="s">
        <v>184</v>
      </c>
      <c r="C3" s="90" t="s">
        <v>185</v>
      </c>
      <c r="D3" s="90" t="s">
        <v>186</v>
      </c>
      <c r="E3" s="90" t="s">
        <v>187</v>
      </c>
      <c r="F3" s="90" t="s">
        <v>188</v>
      </c>
    </row>
    <row r="4" spans="1:6">
      <c r="A4" s="76">
        <v>2018</v>
      </c>
      <c r="B4" s="77">
        <v>11916</v>
      </c>
      <c r="C4" s="76">
        <v>14</v>
      </c>
      <c r="D4" s="77">
        <v>6347</v>
      </c>
      <c r="E4" s="78"/>
      <c r="F4" s="78"/>
    </row>
    <row r="5" spans="1:6">
      <c r="A5" s="76">
        <v>2019</v>
      </c>
      <c r="B5" s="77">
        <v>13000</v>
      </c>
      <c r="C5" s="76">
        <v>16</v>
      </c>
      <c r="D5" s="77">
        <v>6500</v>
      </c>
      <c r="E5" s="78"/>
      <c r="F5" s="78"/>
    </row>
    <row r="6" spans="1:6">
      <c r="A6" s="76">
        <v>2020</v>
      </c>
      <c r="B6" s="77">
        <v>15015</v>
      </c>
      <c r="C6" s="76">
        <v>22</v>
      </c>
      <c r="D6" s="77">
        <v>7780</v>
      </c>
      <c r="E6" s="78"/>
      <c r="F6" s="78"/>
    </row>
    <row r="7" spans="1:6">
      <c r="A7" s="76">
        <v>2021</v>
      </c>
      <c r="B7" s="77">
        <v>27510</v>
      </c>
      <c r="C7" s="76">
        <v>27</v>
      </c>
      <c r="D7" s="77">
        <v>14254</v>
      </c>
      <c r="E7" s="78"/>
      <c r="F7" s="78"/>
    </row>
    <row r="8" spans="1:6">
      <c r="A8" s="76">
        <v>2022</v>
      </c>
      <c r="B8" s="77">
        <v>31643</v>
      </c>
      <c r="C8" s="76">
        <v>31</v>
      </c>
      <c r="D8" s="77">
        <v>16440</v>
      </c>
      <c r="E8" s="78"/>
      <c r="F8" s="78"/>
    </row>
    <row r="9" spans="1:6">
      <c r="A9" s="76" t="s">
        <v>189</v>
      </c>
      <c r="B9" s="76" t="s">
        <v>189</v>
      </c>
      <c r="C9" s="76" t="s">
        <v>189</v>
      </c>
      <c r="D9" s="76" t="s">
        <v>189</v>
      </c>
      <c r="E9" s="76" t="s">
        <v>189</v>
      </c>
      <c r="F9" s="76" t="s">
        <v>189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workbookViewId="0">
      <selection activeCell="F29" sqref="F29:G29"/>
    </sheetView>
  </sheetViews>
  <sheetFormatPr defaultColWidth="11.42578125" defaultRowHeight="15"/>
  <cols>
    <col min="1" max="1" width="10.140625" customWidth="1"/>
    <col min="2" max="3" width="19.28515625" customWidth="1"/>
    <col min="4" max="4" width="17.42578125" customWidth="1"/>
    <col min="5" max="5" width="29.7109375" customWidth="1"/>
  </cols>
  <sheetData>
    <row r="1" spans="1:17" ht="15.75">
      <c r="A1" s="89" t="s">
        <v>190</v>
      </c>
      <c r="B1" s="153"/>
      <c r="C1" s="153"/>
      <c r="D1" s="153"/>
      <c r="E1" s="153"/>
      <c r="F1" s="153"/>
      <c r="G1" s="153"/>
      <c r="H1" s="153"/>
      <c r="I1" s="153"/>
      <c r="J1" s="153"/>
      <c r="K1" s="153"/>
      <c r="L1" s="153"/>
      <c r="M1" s="153"/>
      <c r="N1" s="153"/>
      <c r="O1" s="153"/>
      <c r="P1" s="153"/>
      <c r="Q1" s="153"/>
    </row>
    <row r="2" spans="1:17" ht="15.75">
      <c r="A2" s="189" t="s">
        <v>191</v>
      </c>
      <c r="B2" s="153"/>
      <c r="C2" s="153"/>
      <c r="D2" s="153"/>
      <c r="E2" s="153"/>
      <c r="F2" s="153"/>
      <c r="G2" s="153"/>
      <c r="H2" s="153"/>
      <c r="I2" s="153"/>
      <c r="J2" s="153"/>
      <c r="K2" s="153"/>
      <c r="L2" s="153"/>
      <c r="M2" s="153"/>
      <c r="N2" s="153"/>
      <c r="O2" s="153"/>
      <c r="P2" s="153"/>
      <c r="Q2" s="153"/>
    </row>
    <row r="3" spans="1:17">
      <c r="A3" s="153"/>
      <c r="B3" s="530" t="s">
        <v>192</v>
      </c>
      <c r="C3" s="531"/>
      <c r="D3" s="531"/>
      <c r="E3" s="532"/>
      <c r="F3" s="153"/>
      <c r="G3" s="153"/>
      <c r="H3" s="153"/>
      <c r="I3" s="153"/>
      <c r="J3" s="153"/>
      <c r="K3" s="153"/>
      <c r="L3" s="153"/>
      <c r="M3" s="153"/>
      <c r="N3" s="153"/>
      <c r="O3" s="153"/>
      <c r="P3" s="153"/>
      <c r="Q3" s="153"/>
    </row>
    <row r="4" spans="1:17" ht="15.75" thickBot="1">
      <c r="A4" s="153"/>
      <c r="B4" s="190"/>
      <c r="C4" s="190"/>
      <c r="D4" s="190"/>
      <c r="E4" s="190"/>
      <c r="F4" s="153"/>
      <c r="G4" s="153"/>
      <c r="H4" s="153"/>
      <c r="I4" s="153"/>
      <c r="J4" s="153"/>
      <c r="K4" s="153"/>
      <c r="L4" s="153"/>
      <c r="M4" s="153"/>
      <c r="N4" s="153"/>
      <c r="O4" s="153"/>
      <c r="P4" s="153"/>
      <c r="Q4" s="153"/>
    </row>
    <row r="5" spans="1:17" ht="29.25" thickBot="1">
      <c r="A5" s="153"/>
      <c r="B5" s="191" t="s">
        <v>193</v>
      </c>
      <c r="C5" s="192" t="s">
        <v>194</v>
      </c>
      <c r="D5" s="193" t="s">
        <v>195</v>
      </c>
      <c r="E5" s="190"/>
      <c r="F5" s="153"/>
      <c r="G5" s="153"/>
      <c r="H5" s="153"/>
      <c r="I5" s="153"/>
      <c r="J5" s="153"/>
      <c r="K5" s="153"/>
      <c r="L5" s="153"/>
      <c r="M5" s="153"/>
      <c r="N5" s="153"/>
      <c r="O5" s="153"/>
      <c r="P5" s="153"/>
      <c r="Q5" s="153"/>
    </row>
    <row r="6" spans="1:17" ht="15.75" thickBot="1">
      <c r="A6" s="153"/>
      <c r="B6" s="194" t="s">
        <v>196</v>
      </c>
      <c r="C6" s="195"/>
      <c r="D6" s="196">
        <f>SUM(C6:C10)</f>
        <v>0</v>
      </c>
      <c r="E6" s="190"/>
      <c r="F6" s="153"/>
      <c r="G6" s="153"/>
      <c r="H6" s="153"/>
      <c r="I6" s="153"/>
      <c r="J6" s="153"/>
      <c r="K6" s="153"/>
      <c r="L6" s="153"/>
      <c r="M6" s="153"/>
      <c r="N6" s="153"/>
      <c r="O6" s="153"/>
      <c r="P6" s="153"/>
      <c r="Q6" s="153"/>
    </row>
    <row r="7" spans="1:17">
      <c r="A7" s="153"/>
      <c r="B7" s="197" t="s">
        <v>197</v>
      </c>
      <c r="C7" s="198"/>
      <c r="D7" s="199"/>
      <c r="E7" s="190"/>
      <c r="F7" s="153"/>
      <c r="G7" s="153"/>
      <c r="H7" s="153"/>
      <c r="I7" s="153"/>
      <c r="J7" s="153"/>
      <c r="K7" s="153"/>
      <c r="L7" s="153"/>
      <c r="M7" s="153"/>
      <c r="N7" s="153"/>
      <c r="O7" s="153"/>
      <c r="P7" s="153"/>
      <c r="Q7" s="153"/>
    </row>
    <row r="8" spans="1:17">
      <c r="A8" s="153"/>
      <c r="B8" s="197" t="s">
        <v>198</v>
      </c>
      <c r="C8" s="198"/>
      <c r="D8" s="199"/>
      <c r="E8" s="190"/>
      <c r="F8" s="153"/>
      <c r="G8" s="153"/>
      <c r="H8" s="153"/>
      <c r="I8" s="153"/>
      <c r="J8" s="153"/>
      <c r="K8" s="153"/>
      <c r="L8" s="153"/>
      <c r="M8" s="153"/>
      <c r="N8" s="153"/>
      <c r="O8" s="153"/>
      <c r="P8" s="153"/>
      <c r="Q8" s="153"/>
    </row>
    <row r="9" spans="1:17">
      <c r="A9" s="153"/>
      <c r="B9" s="197" t="s">
        <v>199</v>
      </c>
      <c r="C9" s="198"/>
      <c r="D9" s="199"/>
      <c r="E9" s="190"/>
      <c r="F9" s="153"/>
      <c r="G9" s="153"/>
      <c r="H9" s="153"/>
      <c r="I9" s="153"/>
      <c r="J9" s="153"/>
      <c r="K9" s="153"/>
      <c r="L9" s="153"/>
      <c r="M9" s="153"/>
      <c r="N9" s="153"/>
      <c r="O9" s="153"/>
      <c r="P9" s="153"/>
      <c r="Q9" s="153"/>
    </row>
    <row r="10" spans="1:17" ht="15.75" thickBot="1">
      <c r="A10" s="153"/>
      <c r="B10" s="243" t="s">
        <v>200</v>
      </c>
      <c r="C10" s="244"/>
      <c r="D10" s="199"/>
      <c r="E10" s="190"/>
      <c r="F10" s="153"/>
      <c r="G10" s="153"/>
      <c r="H10" s="153"/>
      <c r="I10" s="153"/>
      <c r="J10" s="153"/>
      <c r="K10" s="153"/>
      <c r="L10" s="153"/>
      <c r="M10" s="153"/>
      <c r="N10" s="153"/>
      <c r="O10" s="153"/>
      <c r="P10" s="153"/>
      <c r="Q10" s="153"/>
    </row>
    <row r="11" spans="1:17" ht="15.75" thickBot="1">
      <c r="A11" s="153"/>
      <c r="B11" s="245" t="s">
        <v>201</v>
      </c>
      <c r="C11" s="246"/>
      <c r="D11" s="233">
        <f>SUM(C11:C13)</f>
        <v>0</v>
      </c>
      <c r="E11" s="190"/>
      <c r="F11" s="153"/>
      <c r="G11" s="153"/>
      <c r="H11" s="153"/>
      <c r="I11" s="153"/>
      <c r="J11" s="153"/>
      <c r="K11" s="153"/>
      <c r="L11" s="153"/>
      <c r="M11" s="153"/>
      <c r="N11" s="153"/>
      <c r="O11" s="153"/>
      <c r="P11" s="153"/>
      <c r="Q11" s="153"/>
    </row>
    <row r="12" spans="1:17">
      <c r="A12" s="153"/>
      <c r="B12" s="231" t="s">
        <v>202</v>
      </c>
      <c r="C12" s="232"/>
      <c r="D12" s="199"/>
      <c r="E12" s="190"/>
      <c r="F12" s="153"/>
      <c r="G12" s="153"/>
      <c r="H12" s="153"/>
      <c r="I12" s="153"/>
      <c r="J12" s="153"/>
      <c r="K12" s="153"/>
      <c r="L12" s="153"/>
      <c r="M12" s="153"/>
      <c r="N12" s="153"/>
      <c r="O12" s="153"/>
      <c r="P12" s="153"/>
      <c r="Q12" s="153"/>
    </row>
    <row r="13" spans="1:17" ht="15.75" thickBot="1">
      <c r="A13" s="153"/>
      <c r="B13" s="234" t="s">
        <v>203</v>
      </c>
      <c r="C13" s="235"/>
      <c r="D13" s="200"/>
      <c r="E13" s="190"/>
      <c r="F13" s="153"/>
      <c r="G13" s="153"/>
      <c r="H13" s="153"/>
      <c r="I13" s="153"/>
      <c r="J13" s="153"/>
      <c r="K13" s="153"/>
      <c r="L13" s="153"/>
      <c r="M13" s="153"/>
      <c r="N13" s="153"/>
      <c r="O13" s="153"/>
      <c r="P13" s="153"/>
      <c r="Q13" s="153"/>
    </row>
    <row r="14" spans="1:17" ht="15.75" thickBot="1">
      <c r="A14" s="153"/>
      <c r="B14" s="236" t="s">
        <v>204</v>
      </c>
      <c r="C14" s="237"/>
      <c r="D14" s="242">
        <f>SUM(C14:C16)</f>
        <v>0</v>
      </c>
      <c r="E14" s="190"/>
      <c r="F14" s="153"/>
      <c r="G14" s="153"/>
      <c r="H14" s="153"/>
      <c r="I14" s="153"/>
      <c r="J14" s="153"/>
      <c r="K14" s="153"/>
      <c r="L14" s="153"/>
      <c r="M14" s="153"/>
      <c r="N14" s="153"/>
      <c r="O14" s="153"/>
      <c r="P14" s="153"/>
      <c r="Q14" s="153"/>
    </row>
    <row r="15" spans="1:17">
      <c r="A15" s="153"/>
      <c r="B15" s="238" t="s">
        <v>205</v>
      </c>
      <c r="C15" s="239"/>
      <c r="D15" s="199"/>
      <c r="E15" s="190"/>
      <c r="F15" s="153"/>
      <c r="G15" s="153"/>
      <c r="H15" s="153"/>
      <c r="I15" s="153"/>
      <c r="J15" s="153"/>
      <c r="K15" s="153"/>
      <c r="L15" s="153"/>
      <c r="M15" s="153"/>
      <c r="N15" s="153"/>
      <c r="O15" s="153"/>
      <c r="P15" s="153"/>
      <c r="Q15" s="153"/>
    </row>
    <row r="16" spans="1:17" ht="15.75" thickBot="1">
      <c r="A16" s="153"/>
      <c r="B16" s="240" t="s">
        <v>206</v>
      </c>
      <c r="C16" s="241"/>
      <c r="D16" s="200"/>
      <c r="E16" s="190"/>
      <c r="F16" s="153"/>
      <c r="G16" s="153"/>
      <c r="H16" s="153"/>
      <c r="I16" s="153"/>
      <c r="J16" s="153"/>
      <c r="K16" s="153"/>
      <c r="L16" s="153"/>
      <c r="M16" s="153"/>
      <c r="N16" s="153"/>
      <c r="O16" s="153"/>
      <c r="P16" s="153"/>
      <c r="Q16" s="153"/>
    </row>
    <row r="17" spans="1:17" ht="15.75" thickBot="1">
      <c r="A17" s="153"/>
      <c r="B17" s="201" t="s">
        <v>207</v>
      </c>
      <c r="C17" s="202"/>
      <c r="D17" s="203">
        <f>SUM(C17:C19)</f>
        <v>0</v>
      </c>
      <c r="E17" s="190"/>
      <c r="F17" s="153"/>
      <c r="G17" s="153"/>
      <c r="H17" s="153"/>
      <c r="I17" s="153"/>
      <c r="J17" s="153"/>
      <c r="K17" s="153"/>
      <c r="L17" s="153"/>
      <c r="M17" s="153"/>
      <c r="N17" s="153"/>
      <c r="O17" s="153"/>
      <c r="P17" s="153"/>
      <c r="Q17" s="153"/>
    </row>
    <row r="18" spans="1:17">
      <c r="A18" s="153"/>
      <c r="B18" s="204" t="s">
        <v>208</v>
      </c>
      <c r="C18" s="205"/>
      <c r="D18" s="199"/>
      <c r="E18" s="190"/>
      <c r="F18" s="153"/>
      <c r="G18" s="153"/>
      <c r="H18" s="153"/>
      <c r="I18" s="153"/>
      <c r="J18" s="153"/>
      <c r="K18" s="153"/>
      <c r="L18" s="153"/>
      <c r="M18" s="153"/>
      <c r="N18" s="153"/>
      <c r="O18" s="153"/>
      <c r="P18" s="153"/>
      <c r="Q18" s="153"/>
    </row>
    <row r="19" spans="1:17" ht="15.75" thickBot="1">
      <c r="A19" s="153"/>
      <c r="B19" s="206" t="s">
        <v>209</v>
      </c>
      <c r="C19" s="207"/>
      <c r="D19" s="200"/>
      <c r="E19" s="190"/>
      <c r="F19" s="153"/>
      <c r="G19" s="153"/>
      <c r="H19" s="153"/>
      <c r="I19" s="153"/>
      <c r="J19" s="153"/>
      <c r="K19" s="153"/>
      <c r="L19" s="153"/>
      <c r="M19" s="153"/>
      <c r="N19" s="153"/>
      <c r="O19" s="153"/>
      <c r="P19" s="153"/>
      <c r="Q19" s="153"/>
    </row>
    <row r="20" spans="1:17" ht="15.75" thickBot="1">
      <c r="A20" s="153"/>
      <c r="B20" s="208" t="s">
        <v>210</v>
      </c>
      <c r="C20" s="209"/>
      <c r="D20" s="210">
        <f>SUM(C20:C26)</f>
        <v>0</v>
      </c>
      <c r="E20" s="190"/>
      <c r="F20" s="153"/>
      <c r="G20" s="153"/>
      <c r="H20" s="153"/>
      <c r="I20" s="153"/>
      <c r="J20" s="153"/>
      <c r="K20" s="153"/>
      <c r="L20" s="153"/>
      <c r="M20" s="153"/>
      <c r="N20" s="153"/>
      <c r="O20" s="153"/>
      <c r="P20" s="153"/>
      <c r="Q20" s="153"/>
    </row>
    <row r="21" spans="1:17">
      <c r="A21" s="153"/>
      <c r="B21" s="211" t="s">
        <v>211</v>
      </c>
      <c r="C21" s="212"/>
      <c r="D21" s="213"/>
      <c r="E21" s="190"/>
      <c r="F21" s="153"/>
      <c r="G21" s="153"/>
      <c r="H21" s="153"/>
      <c r="I21" s="153"/>
      <c r="J21" s="153"/>
      <c r="K21" s="153"/>
      <c r="L21" s="153"/>
      <c r="M21" s="153"/>
      <c r="N21" s="153"/>
      <c r="O21" s="153"/>
      <c r="P21" s="153"/>
      <c r="Q21" s="153"/>
    </row>
    <row r="22" spans="1:17">
      <c r="A22" s="153"/>
      <c r="B22" s="211" t="s">
        <v>212</v>
      </c>
      <c r="C22" s="212"/>
      <c r="D22" s="199"/>
      <c r="E22" s="190"/>
      <c r="F22" s="153"/>
      <c r="G22" s="153"/>
      <c r="H22" s="153"/>
      <c r="I22" s="153"/>
      <c r="J22" s="153"/>
      <c r="K22" s="153"/>
      <c r="L22" s="153"/>
      <c r="M22" s="153"/>
      <c r="N22" s="153"/>
      <c r="O22" s="153"/>
      <c r="P22" s="153"/>
      <c r="Q22" s="153"/>
    </row>
    <row r="23" spans="1:17">
      <c r="A23" s="153"/>
      <c r="B23" s="211" t="s">
        <v>213</v>
      </c>
      <c r="C23" s="212"/>
      <c r="D23" s="199"/>
      <c r="E23" s="190"/>
      <c r="F23" s="153"/>
      <c r="G23" s="153"/>
      <c r="H23" s="153"/>
      <c r="I23" s="153"/>
      <c r="J23" s="153"/>
      <c r="K23" s="153"/>
      <c r="L23" s="153"/>
      <c r="M23" s="153"/>
      <c r="N23" s="153"/>
      <c r="O23" s="153"/>
      <c r="P23" s="153"/>
      <c r="Q23" s="153"/>
    </row>
    <row r="24" spans="1:17">
      <c r="A24" s="153"/>
      <c r="B24" s="211" t="s">
        <v>214</v>
      </c>
      <c r="C24" s="212"/>
      <c r="D24" s="199"/>
      <c r="E24" s="190"/>
      <c r="F24" s="153"/>
      <c r="G24" s="153"/>
      <c r="H24" s="153"/>
      <c r="I24" s="153"/>
      <c r="J24" s="153"/>
      <c r="K24" s="153"/>
      <c r="L24" s="153"/>
      <c r="M24" s="153"/>
      <c r="N24" s="153"/>
      <c r="O24" s="153"/>
      <c r="P24" s="153"/>
      <c r="Q24" s="153"/>
    </row>
    <row r="25" spans="1:17">
      <c r="A25" s="153"/>
      <c r="B25" s="211" t="s">
        <v>215</v>
      </c>
      <c r="C25" s="212"/>
      <c r="D25" s="199"/>
      <c r="E25" s="190"/>
      <c r="F25" s="153"/>
      <c r="G25" s="153"/>
      <c r="H25" s="153"/>
      <c r="I25" s="153"/>
      <c r="J25" s="153"/>
      <c r="K25" s="153"/>
      <c r="L25" s="153"/>
      <c r="M25" s="153"/>
      <c r="N25" s="153"/>
      <c r="O25" s="153"/>
      <c r="P25" s="153"/>
      <c r="Q25" s="153"/>
    </row>
    <row r="26" spans="1:17" ht="15.75" thickBot="1">
      <c r="A26" s="153"/>
      <c r="B26" s="214" t="s">
        <v>216</v>
      </c>
      <c r="C26" s="215"/>
      <c r="D26" s="199"/>
      <c r="E26" s="190"/>
      <c r="F26" s="153"/>
      <c r="G26" s="153"/>
      <c r="H26" s="153"/>
      <c r="I26" s="153"/>
      <c r="J26" s="153"/>
      <c r="K26" s="153"/>
      <c r="L26" s="153"/>
      <c r="M26" s="153"/>
      <c r="N26" s="153"/>
      <c r="O26" s="153"/>
      <c r="P26" s="153"/>
      <c r="Q26" s="153"/>
    </row>
    <row r="27" spans="1:17" ht="15.75" thickBot="1">
      <c r="A27" s="153"/>
      <c r="B27" s="190"/>
      <c r="C27" s="216" t="s">
        <v>46</v>
      </c>
      <c r="D27" s="217">
        <f>SUM(D6:D20)</f>
        <v>0</v>
      </c>
      <c r="E27" s="190"/>
      <c r="F27" s="153"/>
      <c r="G27" s="153"/>
      <c r="H27" s="153"/>
      <c r="I27" s="153"/>
      <c r="J27" s="153"/>
      <c r="K27" s="153"/>
      <c r="L27" s="153"/>
      <c r="M27" s="153"/>
      <c r="N27" s="153"/>
      <c r="O27" s="153"/>
      <c r="P27" s="153"/>
      <c r="Q27" s="153"/>
    </row>
    <row r="28" spans="1:17">
      <c r="A28" s="153"/>
      <c r="B28" s="153"/>
      <c r="C28" s="153"/>
      <c r="D28" s="153"/>
      <c r="E28" s="153"/>
      <c r="F28" s="153"/>
      <c r="G28" s="153"/>
      <c r="H28" s="153"/>
      <c r="I28" s="153"/>
      <c r="J28" s="153"/>
      <c r="K28" s="153"/>
      <c r="L28" s="153"/>
      <c r="M28" s="153"/>
      <c r="N28" s="153"/>
      <c r="O28" s="153"/>
      <c r="P28" s="153"/>
      <c r="Q28" s="153"/>
    </row>
    <row r="29" spans="1:17">
      <c r="A29" s="153"/>
      <c r="B29" s="153"/>
      <c r="C29" s="153"/>
      <c r="D29" s="153"/>
      <c r="E29" s="153"/>
      <c r="F29" s="153"/>
      <c r="G29" s="153"/>
      <c r="H29" s="153"/>
      <c r="I29" s="153"/>
      <c r="J29" s="153"/>
      <c r="K29" s="153"/>
      <c r="L29" s="153"/>
      <c r="M29" s="153"/>
      <c r="N29" s="153"/>
      <c r="O29" s="153"/>
      <c r="P29" s="153"/>
      <c r="Q29" s="153"/>
    </row>
    <row r="30" spans="1:17">
      <c r="A30" s="153"/>
      <c r="B30" s="153"/>
      <c r="C30" s="153"/>
      <c r="D30" s="153"/>
      <c r="E30" s="153"/>
      <c r="F30" s="153"/>
      <c r="G30" s="153"/>
      <c r="H30" s="153"/>
      <c r="I30" s="153"/>
      <c r="J30" s="153"/>
      <c r="K30" s="153"/>
      <c r="L30" s="153"/>
      <c r="M30" s="153"/>
      <c r="N30" s="153"/>
      <c r="O30" s="153"/>
      <c r="P30" s="153"/>
      <c r="Q30" s="153"/>
    </row>
    <row r="31" spans="1:17">
      <c r="A31" s="153"/>
      <c r="B31" s="153"/>
      <c r="C31" s="153"/>
      <c r="D31" s="153"/>
      <c r="E31" s="153"/>
      <c r="F31" s="153"/>
      <c r="G31" s="153"/>
      <c r="H31" s="153"/>
      <c r="I31" s="153"/>
      <c r="J31" s="153"/>
      <c r="K31" s="153"/>
      <c r="L31" s="153"/>
      <c r="M31" s="153"/>
      <c r="N31" s="153"/>
      <c r="O31" s="153"/>
      <c r="P31" s="153"/>
      <c r="Q31" s="153"/>
    </row>
    <row r="32" spans="1:17">
      <c r="A32" s="153"/>
      <c r="B32" s="153"/>
      <c r="C32" s="153"/>
      <c r="D32" s="153"/>
      <c r="E32" s="153"/>
      <c r="F32" s="153"/>
      <c r="G32" s="153"/>
      <c r="H32" s="153"/>
      <c r="I32" s="153"/>
      <c r="J32" s="153"/>
      <c r="K32" s="153"/>
      <c r="L32" s="153"/>
      <c r="M32" s="153"/>
      <c r="N32" s="153"/>
      <c r="O32" s="153"/>
      <c r="P32" s="153"/>
      <c r="Q32" s="153"/>
    </row>
    <row r="33" spans="1:17">
      <c r="A33" s="153"/>
      <c r="B33" s="153"/>
      <c r="C33" s="153"/>
      <c r="D33" s="153"/>
      <c r="E33" s="153"/>
      <c r="F33" s="153"/>
      <c r="G33" s="153"/>
      <c r="H33" s="153"/>
      <c r="I33" s="153"/>
      <c r="J33" s="153"/>
      <c r="K33" s="153"/>
      <c r="L33" s="153"/>
      <c r="M33" s="153"/>
      <c r="N33" s="153"/>
      <c r="O33" s="153"/>
      <c r="P33" s="153"/>
      <c r="Q33" s="153"/>
    </row>
    <row r="34" spans="1:17">
      <c r="A34" s="153"/>
      <c r="B34" s="153"/>
      <c r="C34" s="153"/>
      <c r="D34" s="153"/>
      <c r="E34" s="153"/>
      <c r="F34" s="153"/>
      <c r="G34" s="153"/>
      <c r="H34" s="153"/>
      <c r="I34" s="153"/>
      <c r="J34" s="153"/>
      <c r="K34" s="153"/>
      <c r="L34" s="153"/>
      <c r="M34" s="153"/>
      <c r="N34" s="153"/>
      <c r="O34" s="153"/>
      <c r="P34" s="153"/>
      <c r="Q34" s="153"/>
    </row>
    <row r="35" spans="1:17">
      <c r="A35" s="153"/>
      <c r="B35" s="153"/>
      <c r="C35" s="153"/>
      <c r="D35" s="153"/>
      <c r="E35" s="153"/>
      <c r="F35" s="153"/>
      <c r="G35" s="153"/>
      <c r="H35" s="153"/>
      <c r="I35" s="153"/>
      <c r="J35" s="153"/>
      <c r="K35" s="153"/>
      <c r="L35" s="153"/>
      <c r="M35" s="153"/>
      <c r="N35" s="153"/>
      <c r="O35" s="153"/>
      <c r="P35" s="153"/>
      <c r="Q35" s="153"/>
    </row>
    <row r="36" spans="1:17">
      <c r="A36" s="153"/>
      <c r="B36" s="153"/>
      <c r="C36" s="153"/>
      <c r="D36" s="153"/>
      <c r="E36" s="153"/>
      <c r="F36" s="153"/>
      <c r="G36" s="153"/>
      <c r="H36" s="153"/>
      <c r="I36" s="153"/>
      <c r="J36" s="153"/>
      <c r="K36" s="153"/>
      <c r="L36" s="153"/>
      <c r="M36" s="153"/>
      <c r="N36" s="153"/>
      <c r="O36" s="153"/>
      <c r="P36" s="153"/>
      <c r="Q36" s="153"/>
    </row>
    <row r="37" spans="1:17">
      <c r="A37" s="153"/>
      <c r="B37" s="153"/>
      <c r="C37" s="153"/>
      <c r="D37" s="153"/>
      <c r="E37" s="153"/>
      <c r="F37" s="153"/>
      <c r="G37" s="153"/>
      <c r="H37" s="153"/>
      <c r="I37" s="153"/>
      <c r="J37" s="153"/>
      <c r="K37" s="153"/>
      <c r="L37" s="153"/>
      <c r="M37" s="153"/>
      <c r="N37" s="153"/>
      <c r="O37" s="153"/>
      <c r="P37" s="153"/>
      <c r="Q37" s="153"/>
    </row>
    <row r="38" spans="1:17">
      <c r="A38" s="153"/>
      <c r="B38" s="153"/>
      <c r="C38" s="153"/>
      <c r="D38" s="153"/>
      <c r="E38" s="153"/>
      <c r="F38" s="153"/>
      <c r="G38" s="153"/>
      <c r="H38" s="153"/>
      <c r="I38" s="153"/>
      <c r="J38" s="153"/>
      <c r="K38" s="153"/>
      <c r="L38" s="153"/>
      <c r="M38" s="153"/>
      <c r="N38" s="153"/>
      <c r="O38" s="153"/>
      <c r="P38" s="153"/>
      <c r="Q38" s="153"/>
    </row>
    <row r="39" spans="1:17">
      <c r="A39" s="153"/>
      <c r="B39" s="153"/>
      <c r="C39" s="153"/>
      <c r="D39" s="153"/>
      <c r="E39" s="153"/>
      <c r="F39" s="153"/>
      <c r="G39" s="153"/>
      <c r="H39" s="153"/>
      <c r="I39" s="153"/>
      <c r="J39" s="153"/>
      <c r="K39" s="153"/>
      <c r="L39" s="153"/>
      <c r="M39" s="153"/>
      <c r="N39" s="153"/>
      <c r="O39" s="153"/>
      <c r="P39" s="153"/>
      <c r="Q39" s="153"/>
    </row>
    <row r="40" spans="1:17">
      <c r="A40" s="153"/>
      <c r="B40" s="153"/>
      <c r="C40" s="153"/>
      <c r="D40" s="153"/>
      <c r="E40" s="153"/>
      <c r="F40" s="153"/>
      <c r="G40" s="153"/>
      <c r="H40" s="153"/>
      <c r="I40" s="153"/>
      <c r="J40" s="153"/>
      <c r="K40" s="153"/>
      <c r="L40" s="153"/>
      <c r="M40" s="153"/>
      <c r="N40" s="153"/>
      <c r="O40" s="153"/>
      <c r="P40" s="153"/>
      <c r="Q40" s="153"/>
    </row>
    <row r="41" spans="1:17">
      <c r="A41" s="153"/>
      <c r="B41" s="153"/>
      <c r="C41" s="153"/>
      <c r="D41" s="153"/>
      <c r="E41" s="153"/>
      <c r="F41" s="153"/>
      <c r="G41" s="153"/>
      <c r="H41" s="153"/>
      <c r="I41" s="153"/>
      <c r="J41" s="153"/>
      <c r="K41" s="153"/>
      <c r="L41" s="153"/>
      <c r="M41" s="153"/>
      <c r="N41" s="153"/>
      <c r="O41" s="153"/>
      <c r="P41" s="153"/>
      <c r="Q41" s="153"/>
    </row>
    <row r="42" spans="1:17">
      <c r="A42" s="153"/>
      <c r="B42" s="153"/>
      <c r="C42" s="153"/>
      <c r="D42" s="153"/>
      <c r="E42" s="153"/>
      <c r="F42" s="153"/>
      <c r="G42" s="153"/>
      <c r="H42" s="153"/>
      <c r="I42" s="153"/>
      <c r="J42" s="153"/>
      <c r="K42" s="153"/>
      <c r="L42" s="153"/>
      <c r="M42" s="153"/>
      <c r="N42" s="153"/>
      <c r="O42" s="153"/>
      <c r="P42" s="153"/>
      <c r="Q42" s="153"/>
    </row>
    <row r="43" spans="1:17">
      <c r="A43" s="153"/>
      <c r="B43" s="153"/>
      <c r="C43" s="153"/>
      <c r="D43" s="153"/>
      <c r="E43" s="153"/>
      <c r="F43" s="153"/>
      <c r="G43" s="153"/>
      <c r="H43" s="153"/>
      <c r="I43" s="153"/>
      <c r="J43" s="153"/>
      <c r="K43" s="153"/>
      <c r="L43" s="153"/>
      <c r="M43" s="153"/>
      <c r="N43" s="153"/>
      <c r="O43" s="153"/>
      <c r="P43" s="153"/>
      <c r="Q43" s="153"/>
    </row>
    <row r="44" spans="1:17">
      <c r="A44" s="153"/>
      <c r="B44" s="153"/>
      <c r="C44" s="153"/>
      <c r="D44" s="153"/>
      <c r="E44" s="153"/>
      <c r="F44" s="153"/>
      <c r="G44" s="153"/>
      <c r="H44" s="153"/>
      <c r="I44" s="153"/>
      <c r="J44" s="153"/>
      <c r="K44" s="153"/>
      <c r="L44" s="153"/>
      <c r="M44" s="153"/>
      <c r="N44" s="153"/>
      <c r="O44" s="153"/>
      <c r="P44" s="153"/>
      <c r="Q44" s="153"/>
    </row>
    <row r="45" spans="1:17">
      <c r="A45" s="153"/>
      <c r="B45" s="153"/>
      <c r="C45" s="153"/>
      <c r="D45" s="153"/>
      <c r="E45" s="153"/>
      <c r="F45" s="153"/>
      <c r="G45" s="153"/>
      <c r="H45" s="153"/>
      <c r="I45" s="153"/>
      <c r="J45" s="153"/>
      <c r="K45" s="153"/>
      <c r="L45" s="153"/>
      <c r="M45" s="153"/>
      <c r="N45" s="153"/>
      <c r="O45" s="153"/>
      <c r="P45" s="153"/>
      <c r="Q45" s="153"/>
    </row>
    <row r="46" spans="1:17">
      <c r="A46" s="153"/>
      <c r="B46" s="153"/>
      <c r="C46" s="153"/>
      <c r="D46" s="153"/>
      <c r="E46" s="153"/>
      <c r="F46" s="153"/>
      <c r="G46" s="153"/>
      <c r="H46" s="153"/>
      <c r="I46" s="153"/>
      <c r="J46" s="153"/>
      <c r="K46" s="153"/>
      <c r="L46" s="153"/>
      <c r="M46" s="153"/>
      <c r="N46" s="153"/>
      <c r="O46" s="153"/>
      <c r="P46" s="153"/>
      <c r="Q46" s="153"/>
    </row>
    <row r="47" spans="1:17">
      <c r="A47" s="153"/>
      <c r="B47" s="153"/>
      <c r="C47" s="153"/>
      <c r="D47" s="153"/>
      <c r="E47" s="153"/>
      <c r="F47" s="153"/>
      <c r="G47" s="153"/>
      <c r="H47" s="153"/>
      <c r="I47" s="153"/>
      <c r="J47" s="153"/>
      <c r="K47" s="153"/>
      <c r="L47" s="153"/>
      <c r="M47" s="153"/>
      <c r="N47" s="153"/>
      <c r="O47" s="153"/>
      <c r="P47" s="153"/>
      <c r="Q47" s="153"/>
    </row>
    <row r="48" spans="1:17">
      <c r="A48" s="153"/>
      <c r="B48" s="153"/>
      <c r="C48" s="153"/>
      <c r="D48" s="153"/>
      <c r="E48" s="153"/>
      <c r="F48" s="153"/>
      <c r="G48" s="153"/>
      <c r="H48" s="153"/>
      <c r="I48" s="153"/>
      <c r="J48" s="153"/>
      <c r="K48" s="153"/>
      <c r="L48" s="153"/>
      <c r="M48" s="153"/>
      <c r="N48" s="153"/>
      <c r="O48" s="153"/>
      <c r="P48" s="153"/>
      <c r="Q48" s="153"/>
    </row>
    <row r="49" spans="1:17">
      <c r="A49" s="153"/>
      <c r="B49" s="153"/>
      <c r="C49" s="153"/>
      <c r="D49" s="153"/>
      <c r="E49" s="153"/>
      <c r="F49" s="153"/>
      <c r="G49" s="153"/>
      <c r="H49" s="153"/>
      <c r="I49" s="153"/>
      <c r="J49" s="153"/>
      <c r="K49" s="153"/>
      <c r="L49" s="153"/>
      <c r="M49" s="153"/>
      <c r="N49" s="153"/>
      <c r="O49" s="153"/>
      <c r="P49" s="153"/>
      <c r="Q49" s="153"/>
    </row>
    <row r="50" spans="1:17">
      <c r="A50" s="153"/>
      <c r="B50" s="153"/>
      <c r="C50" s="153"/>
      <c r="D50" s="153"/>
      <c r="E50" s="153"/>
      <c r="F50" s="153"/>
      <c r="G50" s="153"/>
      <c r="H50" s="153"/>
      <c r="I50" s="153"/>
      <c r="J50" s="153"/>
      <c r="K50" s="153"/>
      <c r="L50" s="153"/>
      <c r="M50" s="153"/>
      <c r="N50" s="153"/>
      <c r="O50" s="153"/>
      <c r="P50" s="153"/>
      <c r="Q50" s="153"/>
    </row>
    <row r="51" spans="1:17">
      <c r="A51" s="153"/>
      <c r="B51" s="153"/>
      <c r="C51" s="153"/>
      <c r="D51" s="153"/>
      <c r="E51" s="153"/>
      <c r="F51" s="153"/>
      <c r="G51" s="153"/>
      <c r="H51" s="153"/>
      <c r="I51" s="153"/>
      <c r="J51" s="153"/>
      <c r="K51" s="153"/>
      <c r="L51" s="153"/>
      <c r="M51" s="153"/>
      <c r="N51" s="153"/>
      <c r="O51" s="153"/>
      <c r="P51" s="153"/>
      <c r="Q51" s="153"/>
    </row>
    <row r="52" spans="1:17">
      <c r="A52" s="153"/>
      <c r="B52" s="153"/>
      <c r="C52" s="153"/>
      <c r="D52" s="153"/>
      <c r="E52" s="153"/>
      <c r="F52" s="153"/>
      <c r="G52" s="153"/>
      <c r="H52" s="153"/>
      <c r="I52" s="153"/>
      <c r="J52" s="153"/>
      <c r="K52" s="153"/>
      <c r="L52" s="153"/>
      <c r="M52" s="153"/>
      <c r="N52" s="153"/>
      <c r="O52" s="153"/>
      <c r="P52" s="153"/>
      <c r="Q52" s="153"/>
    </row>
    <row r="53" spans="1:17">
      <c r="A53" s="153"/>
      <c r="B53" s="153"/>
      <c r="C53" s="153"/>
      <c r="D53" s="153"/>
      <c r="E53" s="153"/>
      <c r="F53" s="153"/>
      <c r="G53" s="153"/>
      <c r="H53" s="153"/>
      <c r="I53" s="153"/>
      <c r="J53" s="153"/>
      <c r="K53" s="153"/>
      <c r="L53" s="153"/>
      <c r="M53" s="153"/>
      <c r="N53" s="153"/>
      <c r="O53" s="153"/>
      <c r="P53" s="153"/>
      <c r="Q53" s="153"/>
    </row>
    <row r="54" spans="1:17">
      <c r="A54" s="153"/>
      <c r="B54" s="153"/>
      <c r="C54" s="153"/>
      <c r="D54" s="153"/>
      <c r="E54" s="153"/>
      <c r="F54" s="153"/>
      <c r="G54" s="153"/>
      <c r="H54" s="153"/>
      <c r="I54" s="153"/>
      <c r="J54" s="153"/>
      <c r="K54" s="153"/>
      <c r="L54" s="153"/>
      <c r="M54" s="153"/>
      <c r="N54" s="153"/>
      <c r="O54" s="153"/>
      <c r="P54" s="153"/>
      <c r="Q54" s="153"/>
    </row>
    <row r="55" spans="1:17">
      <c r="A55" s="153"/>
      <c r="B55" s="153"/>
      <c r="C55" s="153"/>
      <c r="D55" s="153"/>
      <c r="E55" s="153"/>
      <c r="F55" s="153"/>
      <c r="G55" s="153"/>
      <c r="H55" s="153"/>
      <c r="I55" s="153"/>
      <c r="J55" s="153"/>
      <c r="K55" s="153"/>
      <c r="L55" s="153"/>
      <c r="M55" s="153"/>
      <c r="N55" s="153"/>
      <c r="O55" s="153"/>
      <c r="P55" s="153"/>
      <c r="Q55" s="153"/>
    </row>
    <row r="56" spans="1:17">
      <c r="A56" s="153"/>
      <c r="B56" s="153"/>
      <c r="C56" s="153"/>
      <c r="D56" s="153"/>
      <c r="E56" s="153"/>
      <c r="F56" s="153"/>
      <c r="G56" s="153"/>
      <c r="H56" s="153"/>
      <c r="I56" s="153"/>
      <c r="J56" s="153"/>
      <c r="K56" s="153"/>
      <c r="L56" s="153"/>
      <c r="M56" s="153"/>
      <c r="N56" s="153"/>
      <c r="O56" s="153"/>
      <c r="P56" s="153"/>
      <c r="Q56" s="153"/>
    </row>
    <row r="57" spans="1:17">
      <c r="A57" s="153"/>
      <c r="B57" s="153"/>
      <c r="C57" s="153"/>
      <c r="D57" s="153"/>
      <c r="E57" s="153"/>
      <c r="F57" s="153"/>
      <c r="G57" s="153"/>
      <c r="H57" s="153"/>
      <c r="I57" s="153"/>
      <c r="J57" s="153"/>
      <c r="K57" s="153"/>
      <c r="L57" s="153"/>
      <c r="M57" s="153"/>
      <c r="N57" s="153"/>
      <c r="O57" s="153"/>
      <c r="P57" s="153"/>
      <c r="Q57" s="153"/>
    </row>
    <row r="58" spans="1:17">
      <c r="A58" s="153"/>
      <c r="B58" s="153"/>
      <c r="C58" s="153"/>
      <c r="D58" s="153"/>
      <c r="E58" s="153"/>
      <c r="F58" s="153"/>
      <c r="G58" s="153"/>
      <c r="H58" s="153"/>
      <c r="I58" s="153"/>
      <c r="J58" s="153"/>
      <c r="K58" s="153"/>
      <c r="L58" s="153"/>
      <c r="M58" s="153"/>
      <c r="N58" s="153"/>
      <c r="O58" s="153"/>
      <c r="P58" s="153"/>
      <c r="Q58" s="153"/>
    </row>
    <row r="59" spans="1:17">
      <c r="A59" s="153"/>
      <c r="B59" s="153"/>
      <c r="C59" s="153"/>
      <c r="D59" s="153"/>
      <c r="E59" s="153"/>
      <c r="F59" s="153"/>
      <c r="G59" s="153"/>
      <c r="H59" s="153"/>
      <c r="I59" s="153"/>
      <c r="J59" s="153"/>
      <c r="K59" s="153"/>
      <c r="L59" s="153"/>
      <c r="M59" s="153"/>
      <c r="N59" s="153"/>
      <c r="O59" s="153"/>
      <c r="P59" s="153"/>
      <c r="Q59" s="153"/>
    </row>
    <row r="60" spans="1:17">
      <c r="A60" s="153"/>
      <c r="B60" s="153"/>
      <c r="C60" s="153"/>
      <c r="D60" s="153"/>
      <c r="E60" s="153"/>
      <c r="F60" s="153"/>
      <c r="G60" s="153"/>
      <c r="H60" s="153"/>
      <c r="I60" s="153"/>
      <c r="J60" s="153"/>
      <c r="K60" s="153"/>
      <c r="L60" s="153"/>
      <c r="M60" s="153"/>
      <c r="N60" s="153"/>
      <c r="O60" s="153"/>
      <c r="P60" s="153"/>
      <c r="Q60" s="153"/>
    </row>
    <row r="61" spans="1:17">
      <c r="A61" s="153"/>
      <c r="B61" s="153"/>
      <c r="C61" s="153"/>
      <c r="D61" s="153"/>
      <c r="E61" s="153"/>
      <c r="F61" s="153"/>
      <c r="G61" s="153"/>
      <c r="H61" s="153"/>
      <c r="I61" s="153"/>
      <c r="J61" s="153"/>
      <c r="K61" s="153"/>
      <c r="L61" s="153"/>
      <c r="M61" s="153"/>
      <c r="N61" s="153"/>
      <c r="O61" s="153"/>
      <c r="P61" s="153"/>
      <c r="Q61" s="153"/>
    </row>
    <row r="62" spans="1:17">
      <c r="A62" s="153"/>
      <c r="B62" s="153"/>
      <c r="C62" s="153"/>
      <c r="D62" s="153"/>
      <c r="E62" s="153"/>
      <c r="F62" s="153"/>
      <c r="G62" s="153"/>
      <c r="H62" s="153"/>
      <c r="I62" s="153"/>
      <c r="J62" s="153"/>
      <c r="K62" s="153"/>
      <c r="L62" s="153"/>
      <c r="M62" s="153"/>
      <c r="N62" s="153"/>
      <c r="O62" s="153"/>
      <c r="P62" s="153"/>
      <c r="Q62" s="153"/>
    </row>
    <row r="63" spans="1:17">
      <c r="A63" s="153"/>
      <c r="B63" s="153"/>
      <c r="C63" s="153"/>
      <c r="D63" s="153"/>
      <c r="E63" s="153"/>
      <c r="F63" s="153"/>
      <c r="G63" s="153"/>
      <c r="H63" s="153"/>
      <c r="I63" s="153"/>
      <c r="J63" s="153"/>
      <c r="K63" s="153"/>
      <c r="L63" s="153"/>
      <c r="M63" s="153"/>
      <c r="N63" s="153"/>
      <c r="O63" s="153"/>
      <c r="P63" s="153"/>
      <c r="Q63" s="153"/>
    </row>
    <row r="64" spans="1:17">
      <c r="A64" s="153"/>
      <c r="B64" s="153"/>
      <c r="C64" s="153"/>
      <c r="D64" s="153"/>
      <c r="E64" s="153"/>
      <c r="F64" s="153"/>
      <c r="G64" s="153"/>
      <c r="H64" s="153"/>
      <c r="I64" s="153"/>
      <c r="J64" s="153"/>
      <c r="K64" s="153"/>
      <c r="L64" s="153"/>
      <c r="M64" s="153"/>
      <c r="N64" s="153"/>
      <c r="O64" s="153"/>
      <c r="P64" s="153"/>
      <c r="Q64" s="153"/>
    </row>
    <row r="65" spans="1:17">
      <c r="A65" s="153"/>
      <c r="B65" s="153"/>
      <c r="C65" s="153"/>
      <c r="D65" s="153"/>
      <c r="E65" s="153"/>
      <c r="F65" s="153"/>
      <c r="G65" s="153"/>
      <c r="H65" s="153"/>
      <c r="I65" s="153"/>
      <c r="J65" s="153"/>
      <c r="K65" s="153"/>
      <c r="L65" s="153"/>
      <c r="M65" s="153"/>
      <c r="N65" s="153"/>
      <c r="O65" s="153"/>
      <c r="P65" s="153"/>
      <c r="Q65" s="153"/>
    </row>
    <row r="66" spans="1:17">
      <c r="A66" s="153"/>
      <c r="B66" s="153"/>
      <c r="C66" s="153"/>
      <c r="D66" s="153"/>
      <c r="E66" s="153"/>
      <c r="F66" s="153"/>
      <c r="G66" s="153"/>
      <c r="H66" s="153"/>
      <c r="I66" s="153"/>
      <c r="J66" s="153"/>
      <c r="K66" s="153"/>
      <c r="L66" s="153"/>
      <c r="M66" s="153"/>
      <c r="N66" s="153"/>
      <c r="O66" s="153"/>
      <c r="P66" s="153"/>
      <c r="Q66" s="153"/>
    </row>
    <row r="67" spans="1:17">
      <c r="A67" s="153"/>
      <c r="B67" s="153"/>
      <c r="C67" s="153"/>
      <c r="D67" s="153"/>
      <c r="E67" s="153"/>
      <c r="F67" s="153"/>
      <c r="G67" s="153"/>
      <c r="H67" s="153"/>
      <c r="I67" s="153"/>
      <c r="J67" s="153"/>
      <c r="K67" s="153"/>
      <c r="L67" s="153"/>
      <c r="M67" s="153"/>
      <c r="N67" s="153"/>
      <c r="O67" s="153"/>
      <c r="P67" s="153"/>
      <c r="Q67" s="153"/>
    </row>
    <row r="68" spans="1:17">
      <c r="A68" s="153"/>
      <c r="B68" s="153"/>
      <c r="C68" s="153"/>
      <c r="D68" s="153"/>
      <c r="E68" s="153"/>
      <c r="F68" s="153"/>
      <c r="G68" s="153"/>
      <c r="H68" s="153"/>
      <c r="I68" s="153"/>
      <c r="J68" s="153"/>
      <c r="K68" s="153"/>
      <c r="L68" s="153"/>
      <c r="M68" s="153"/>
      <c r="N68" s="153"/>
      <c r="O68" s="153"/>
      <c r="P68" s="153"/>
      <c r="Q68" s="153"/>
    </row>
    <row r="69" spans="1:17">
      <c r="A69" s="153"/>
      <c r="B69" s="153"/>
      <c r="C69" s="153"/>
      <c r="D69" s="153"/>
      <c r="E69" s="153"/>
      <c r="F69" s="153"/>
      <c r="G69" s="153"/>
      <c r="H69" s="153"/>
      <c r="I69" s="153"/>
      <c r="J69" s="153"/>
      <c r="K69" s="153"/>
      <c r="L69" s="153"/>
      <c r="M69" s="153"/>
      <c r="N69" s="153"/>
      <c r="O69" s="153"/>
      <c r="P69" s="153"/>
      <c r="Q69" s="153"/>
    </row>
    <row r="70" spans="1:17">
      <c r="A70" s="153"/>
      <c r="B70" s="153"/>
      <c r="C70" s="153"/>
      <c r="D70" s="153"/>
      <c r="E70" s="153"/>
      <c r="F70" s="153"/>
      <c r="G70" s="153"/>
      <c r="H70" s="153"/>
      <c r="I70" s="153"/>
      <c r="J70" s="153"/>
      <c r="K70" s="153"/>
      <c r="L70" s="153"/>
      <c r="M70" s="153"/>
      <c r="N70" s="153"/>
      <c r="O70" s="153"/>
      <c r="P70" s="153"/>
      <c r="Q70" s="153"/>
    </row>
    <row r="71" spans="1:17">
      <c r="A71" s="153"/>
      <c r="B71" s="153"/>
      <c r="C71" s="153"/>
      <c r="D71" s="153"/>
      <c r="E71" s="153"/>
      <c r="F71" s="153"/>
      <c r="G71" s="153"/>
      <c r="H71" s="153"/>
      <c r="I71" s="153"/>
      <c r="J71" s="153"/>
      <c r="K71" s="153"/>
      <c r="L71" s="153"/>
      <c r="M71" s="153"/>
      <c r="N71" s="153"/>
      <c r="O71" s="153"/>
      <c r="P71" s="153"/>
      <c r="Q71" s="153"/>
    </row>
    <row r="72" spans="1:17">
      <c r="A72" s="153"/>
      <c r="B72" s="153"/>
      <c r="C72" s="153"/>
      <c r="D72" s="153"/>
      <c r="E72" s="153"/>
      <c r="F72" s="153"/>
      <c r="G72" s="153"/>
      <c r="H72" s="153"/>
      <c r="I72" s="153"/>
      <c r="J72" s="153"/>
      <c r="K72" s="153"/>
      <c r="L72" s="153"/>
      <c r="M72" s="153"/>
      <c r="N72" s="153"/>
      <c r="O72" s="153"/>
      <c r="P72" s="153"/>
      <c r="Q72" s="153"/>
    </row>
    <row r="73" spans="1:17">
      <c r="A73" s="153"/>
      <c r="B73" s="153"/>
      <c r="C73" s="153"/>
      <c r="D73" s="153"/>
      <c r="E73" s="153"/>
      <c r="F73" s="153"/>
      <c r="G73" s="153"/>
      <c r="H73" s="153"/>
      <c r="I73" s="153"/>
      <c r="J73" s="153"/>
      <c r="K73" s="153"/>
      <c r="L73" s="153"/>
      <c r="M73" s="153"/>
      <c r="N73" s="153"/>
      <c r="O73" s="153"/>
      <c r="P73" s="153"/>
      <c r="Q73" s="153"/>
    </row>
    <row r="74" spans="1:17">
      <c r="A74" s="153"/>
      <c r="B74" s="153"/>
      <c r="C74" s="153"/>
      <c r="D74" s="153"/>
      <c r="E74" s="153"/>
      <c r="F74" s="153"/>
      <c r="G74" s="153"/>
      <c r="H74" s="153"/>
      <c r="I74" s="153"/>
      <c r="J74" s="153"/>
      <c r="K74" s="153"/>
      <c r="L74" s="153"/>
      <c r="M74" s="153"/>
      <c r="N74" s="153"/>
      <c r="O74" s="153"/>
      <c r="P74" s="153"/>
      <c r="Q74" s="153"/>
    </row>
    <row r="75" spans="1:17">
      <c r="A75" s="153"/>
      <c r="B75" s="153"/>
      <c r="C75" s="153"/>
      <c r="D75" s="153"/>
      <c r="E75" s="153"/>
      <c r="F75" s="153"/>
      <c r="G75" s="153"/>
      <c r="H75" s="153"/>
      <c r="I75" s="153"/>
      <c r="J75" s="153"/>
      <c r="K75" s="153"/>
      <c r="L75" s="153"/>
      <c r="M75" s="153"/>
      <c r="N75" s="153"/>
      <c r="O75" s="153"/>
      <c r="P75" s="153"/>
      <c r="Q75" s="153"/>
    </row>
    <row r="76" spans="1:17">
      <c r="A76" s="153"/>
      <c r="B76" s="153"/>
      <c r="C76" s="153"/>
      <c r="D76" s="153"/>
      <c r="E76" s="153"/>
      <c r="F76" s="153"/>
      <c r="G76" s="153"/>
      <c r="H76" s="153"/>
      <c r="I76" s="153"/>
      <c r="J76" s="153"/>
      <c r="K76" s="153"/>
      <c r="L76" s="153"/>
      <c r="M76" s="153"/>
      <c r="N76" s="153"/>
      <c r="O76" s="153"/>
      <c r="P76" s="153"/>
      <c r="Q76" s="153"/>
    </row>
    <row r="77" spans="1:17">
      <c r="A77" s="153"/>
      <c r="B77" s="153"/>
      <c r="C77" s="153"/>
      <c r="D77" s="153"/>
      <c r="E77" s="153"/>
      <c r="F77" s="153"/>
      <c r="G77" s="153"/>
      <c r="H77" s="153"/>
      <c r="I77" s="153"/>
      <c r="J77" s="153"/>
      <c r="K77" s="153"/>
      <c r="L77" s="153"/>
      <c r="M77" s="153"/>
      <c r="N77" s="153"/>
      <c r="O77" s="153"/>
      <c r="P77" s="153"/>
      <c r="Q77" s="153"/>
    </row>
    <row r="78" spans="1:17">
      <c r="A78" s="153"/>
      <c r="B78" s="153"/>
      <c r="C78" s="153"/>
      <c r="D78" s="153"/>
      <c r="E78" s="153"/>
      <c r="F78" s="153"/>
      <c r="G78" s="153"/>
      <c r="H78" s="153"/>
      <c r="I78" s="153"/>
      <c r="J78" s="153"/>
      <c r="K78" s="153"/>
      <c r="L78" s="153"/>
      <c r="M78" s="153"/>
      <c r="N78" s="153"/>
      <c r="O78" s="153"/>
      <c r="P78" s="153"/>
      <c r="Q78" s="153"/>
    </row>
    <row r="79" spans="1:17">
      <c r="A79" s="153"/>
      <c r="B79" s="153"/>
      <c r="C79" s="153"/>
      <c r="D79" s="153"/>
      <c r="E79" s="153"/>
      <c r="F79" s="153"/>
      <c r="G79" s="153"/>
      <c r="H79" s="153"/>
      <c r="I79" s="153"/>
      <c r="J79" s="153"/>
      <c r="K79" s="153"/>
      <c r="L79" s="153"/>
      <c r="M79" s="153"/>
      <c r="N79" s="153"/>
      <c r="O79" s="153"/>
      <c r="P79" s="153"/>
      <c r="Q79" s="153"/>
    </row>
    <row r="80" spans="1:17">
      <c r="A80" s="153"/>
      <c r="B80" s="153"/>
      <c r="C80" s="153"/>
      <c r="D80" s="153"/>
      <c r="E80" s="153"/>
      <c r="F80" s="153"/>
      <c r="G80" s="153"/>
      <c r="H80" s="153"/>
      <c r="I80" s="153"/>
      <c r="J80" s="153"/>
      <c r="K80" s="153"/>
      <c r="L80" s="153"/>
      <c r="M80" s="153"/>
      <c r="N80" s="153"/>
      <c r="O80" s="153"/>
      <c r="P80" s="153"/>
      <c r="Q80" s="153"/>
    </row>
    <row r="81" spans="1:17">
      <c r="A81" s="153"/>
      <c r="B81" s="153"/>
      <c r="C81" s="153"/>
      <c r="D81" s="153"/>
      <c r="E81" s="153"/>
      <c r="F81" s="153"/>
      <c r="G81" s="153"/>
      <c r="H81" s="153"/>
      <c r="I81" s="153"/>
      <c r="J81" s="153"/>
      <c r="K81" s="153"/>
      <c r="L81" s="153"/>
      <c r="M81" s="153"/>
      <c r="N81" s="153"/>
      <c r="O81" s="153"/>
      <c r="P81" s="153"/>
      <c r="Q81" s="153"/>
    </row>
    <row r="82" spans="1:17">
      <c r="A82" s="153"/>
      <c r="B82" s="153"/>
      <c r="C82" s="153"/>
      <c r="D82" s="153"/>
      <c r="E82" s="153"/>
      <c r="F82" s="153"/>
      <c r="G82" s="153"/>
      <c r="H82" s="153"/>
      <c r="I82" s="153"/>
      <c r="J82" s="153"/>
      <c r="K82" s="153"/>
      <c r="L82" s="153"/>
      <c r="M82" s="153"/>
      <c r="N82" s="153"/>
      <c r="O82" s="153"/>
      <c r="P82" s="153"/>
      <c r="Q82" s="153"/>
    </row>
    <row r="83" spans="1:17">
      <c r="A83" s="153"/>
      <c r="B83" s="153"/>
      <c r="C83" s="153"/>
      <c r="D83" s="153"/>
      <c r="E83" s="153"/>
      <c r="F83" s="153"/>
      <c r="G83" s="153"/>
      <c r="H83" s="153"/>
      <c r="I83" s="153"/>
      <c r="J83" s="153"/>
      <c r="K83" s="153"/>
      <c r="L83" s="153"/>
      <c r="M83" s="153"/>
      <c r="N83" s="153"/>
      <c r="O83" s="153"/>
      <c r="P83" s="153"/>
      <c r="Q83" s="153"/>
    </row>
    <row r="84" spans="1:17">
      <c r="A84" s="153"/>
      <c r="B84" s="153"/>
      <c r="C84" s="153"/>
      <c r="D84" s="153"/>
      <c r="E84" s="153"/>
      <c r="F84" s="153"/>
      <c r="G84" s="153"/>
      <c r="H84" s="153"/>
      <c r="I84" s="153"/>
      <c r="J84" s="153"/>
      <c r="K84" s="153"/>
      <c r="L84" s="153"/>
      <c r="M84" s="153"/>
      <c r="N84" s="153"/>
      <c r="O84" s="153"/>
      <c r="P84" s="153"/>
      <c r="Q84" s="153"/>
    </row>
    <row r="85" spans="1:17">
      <c r="A85" s="153"/>
      <c r="B85" s="153"/>
      <c r="C85" s="153"/>
      <c r="D85" s="153"/>
      <c r="E85" s="153"/>
      <c r="F85" s="153"/>
      <c r="G85" s="153"/>
      <c r="H85" s="153"/>
      <c r="I85" s="153"/>
      <c r="J85" s="153"/>
      <c r="K85" s="153"/>
      <c r="L85" s="153"/>
      <c r="M85" s="153"/>
      <c r="N85" s="153"/>
      <c r="O85" s="153"/>
      <c r="P85" s="153"/>
      <c r="Q85" s="153"/>
    </row>
    <row r="86" spans="1:17">
      <c r="A86" s="153"/>
      <c r="B86" s="153"/>
      <c r="C86" s="153"/>
      <c r="D86" s="153"/>
      <c r="E86" s="153"/>
      <c r="F86" s="153"/>
      <c r="G86" s="153"/>
      <c r="H86" s="153"/>
      <c r="I86" s="153"/>
      <c r="J86" s="153"/>
      <c r="K86" s="153"/>
      <c r="L86" s="153"/>
      <c r="M86" s="153"/>
      <c r="N86" s="153"/>
      <c r="O86" s="153"/>
      <c r="P86" s="153"/>
      <c r="Q86" s="153"/>
    </row>
    <row r="87" spans="1:17">
      <c r="A87" s="153"/>
      <c r="B87" s="153"/>
      <c r="C87" s="153"/>
      <c r="D87" s="153"/>
      <c r="E87" s="153"/>
      <c r="F87" s="153"/>
      <c r="G87" s="153"/>
      <c r="H87" s="153"/>
      <c r="I87" s="153"/>
      <c r="J87" s="153"/>
      <c r="K87" s="153"/>
      <c r="L87" s="153"/>
      <c r="M87" s="153"/>
      <c r="N87" s="153"/>
      <c r="O87" s="153"/>
      <c r="P87" s="153"/>
      <c r="Q87" s="153"/>
    </row>
    <row r="88" spans="1:17">
      <c r="A88" s="153"/>
      <c r="B88" s="153"/>
      <c r="C88" s="153"/>
      <c r="D88" s="153"/>
      <c r="E88" s="153"/>
      <c r="F88" s="153"/>
      <c r="G88" s="153"/>
      <c r="H88" s="153"/>
      <c r="I88" s="153"/>
      <c r="J88" s="153"/>
      <c r="K88" s="153"/>
      <c r="L88" s="153"/>
      <c r="M88" s="153"/>
      <c r="N88" s="153"/>
      <c r="O88" s="153"/>
      <c r="P88" s="153"/>
      <c r="Q88" s="153"/>
    </row>
    <row r="89" spans="1:17">
      <c r="A89" s="153"/>
      <c r="B89" s="153"/>
      <c r="C89" s="153"/>
      <c r="D89" s="153"/>
      <c r="E89" s="153"/>
      <c r="F89" s="153"/>
      <c r="G89" s="153"/>
      <c r="H89" s="153"/>
      <c r="I89" s="153"/>
      <c r="J89" s="153"/>
      <c r="K89" s="153"/>
      <c r="L89" s="153"/>
      <c r="M89" s="153"/>
      <c r="N89" s="153"/>
      <c r="O89" s="153"/>
      <c r="P89" s="153"/>
      <c r="Q89" s="153"/>
    </row>
    <row r="90" spans="1:17">
      <c r="A90" s="153"/>
      <c r="B90" s="153"/>
      <c r="C90" s="153"/>
      <c r="D90" s="153"/>
      <c r="E90" s="153"/>
      <c r="F90" s="153"/>
      <c r="G90" s="153"/>
      <c r="H90" s="153"/>
      <c r="I90" s="153"/>
      <c r="J90" s="153"/>
      <c r="K90" s="153"/>
      <c r="L90" s="153"/>
      <c r="M90" s="153"/>
      <c r="N90" s="153"/>
      <c r="O90" s="153"/>
      <c r="P90" s="153"/>
      <c r="Q90" s="153"/>
    </row>
    <row r="91" spans="1:17">
      <c r="A91" s="153"/>
      <c r="B91" s="153"/>
      <c r="C91" s="153"/>
      <c r="D91" s="153"/>
      <c r="E91" s="153"/>
      <c r="F91" s="153"/>
      <c r="G91" s="153"/>
      <c r="H91" s="153"/>
      <c r="I91" s="153"/>
      <c r="J91" s="153"/>
      <c r="K91" s="153"/>
      <c r="L91" s="153"/>
      <c r="M91" s="153"/>
      <c r="N91" s="153"/>
      <c r="O91" s="153"/>
      <c r="P91" s="153"/>
      <c r="Q91" s="153"/>
    </row>
    <row r="92" spans="1:17">
      <c r="A92" s="153"/>
      <c r="B92" s="153"/>
      <c r="C92" s="153"/>
      <c r="D92" s="153"/>
      <c r="E92" s="153"/>
      <c r="F92" s="153"/>
      <c r="G92" s="153"/>
      <c r="H92" s="153"/>
      <c r="I92" s="153"/>
      <c r="J92" s="153"/>
      <c r="K92" s="153"/>
      <c r="L92" s="153"/>
      <c r="M92" s="153"/>
      <c r="N92" s="153"/>
      <c r="O92" s="153"/>
      <c r="P92" s="153"/>
      <c r="Q92" s="153"/>
    </row>
    <row r="93" spans="1:17">
      <c r="A93" s="153"/>
      <c r="B93" s="153"/>
      <c r="C93" s="153"/>
      <c r="D93" s="153"/>
      <c r="E93" s="153"/>
      <c r="F93" s="153"/>
      <c r="G93" s="153"/>
      <c r="H93" s="153"/>
      <c r="I93" s="153"/>
      <c r="J93" s="153"/>
      <c r="K93" s="153"/>
      <c r="L93" s="153"/>
      <c r="M93" s="153"/>
      <c r="N93" s="153"/>
      <c r="O93" s="153"/>
      <c r="P93" s="153"/>
      <c r="Q93" s="153"/>
    </row>
    <row r="94" spans="1:17">
      <c r="A94" s="153"/>
      <c r="B94" s="153"/>
      <c r="C94" s="153"/>
      <c r="D94" s="153"/>
      <c r="E94" s="153"/>
      <c r="F94" s="153"/>
      <c r="G94" s="153"/>
      <c r="H94" s="153"/>
      <c r="I94" s="153"/>
      <c r="J94" s="153"/>
      <c r="K94" s="153"/>
      <c r="L94" s="153"/>
      <c r="M94" s="153"/>
      <c r="N94" s="153"/>
      <c r="O94" s="153"/>
      <c r="P94" s="153"/>
      <c r="Q94" s="153"/>
    </row>
    <row r="95" spans="1:17">
      <c r="A95" s="153"/>
      <c r="B95" s="153"/>
      <c r="C95" s="153"/>
      <c r="D95" s="153"/>
      <c r="E95" s="153"/>
      <c r="F95" s="153"/>
      <c r="G95" s="153"/>
      <c r="H95" s="153"/>
      <c r="I95" s="153"/>
      <c r="J95" s="153"/>
      <c r="K95" s="153"/>
      <c r="L95" s="153"/>
      <c r="M95" s="153"/>
      <c r="N95" s="153"/>
      <c r="O95" s="153"/>
      <c r="P95" s="153"/>
      <c r="Q95" s="153"/>
    </row>
    <row r="96" spans="1:17">
      <c r="A96" s="153"/>
      <c r="B96" s="153"/>
      <c r="C96" s="153"/>
      <c r="D96" s="153"/>
      <c r="E96" s="153"/>
      <c r="F96" s="153"/>
      <c r="G96" s="153"/>
      <c r="H96" s="153"/>
      <c r="I96" s="153"/>
      <c r="J96" s="153"/>
      <c r="K96" s="153"/>
      <c r="L96" s="153"/>
      <c r="M96" s="153"/>
      <c r="N96" s="153"/>
      <c r="O96" s="153"/>
      <c r="P96" s="153"/>
      <c r="Q96" s="153"/>
    </row>
    <row r="97" spans="1:17">
      <c r="A97" s="153"/>
      <c r="B97" s="153"/>
      <c r="C97" s="153"/>
      <c r="D97" s="153"/>
      <c r="E97" s="153"/>
      <c r="F97" s="153"/>
      <c r="G97" s="153"/>
      <c r="H97" s="153"/>
      <c r="I97" s="153"/>
      <c r="J97" s="153"/>
      <c r="K97" s="153"/>
      <c r="L97" s="153"/>
      <c r="M97" s="153"/>
      <c r="N97" s="153"/>
      <c r="O97" s="153"/>
      <c r="P97" s="153"/>
      <c r="Q97" s="153"/>
    </row>
    <row r="98" spans="1:17">
      <c r="A98" s="153"/>
      <c r="B98" s="153"/>
      <c r="C98" s="153"/>
      <c r="D98" s="153"/>
      <c r="E98" s="153"/>
      <c r="F98" s="153"/>
      <c r="G98" s="153"/>
      <c r="H98" s="153"/>
      <c r="I98" s="153"/>
      <c r="J98" s="153"/>
      <c r="K98" s="153"/>
      <c r="L98" s="153"/>
      <c r="M98" s="153"/>
      <c r="N98" s="153"/>
      <c r="O98" s="153"/>
      <c r="P98" s="153"/>
      <c r="Q98" s="153"/>
    </row>
    <row r="99" spans="1:17">
      <c r="A99" s="153"/>
      <c r="B99" s="153"/>
      <c r="C99" s="153"/>
      <c r="D99" s="153"/>
      <c r="E99" s="153"/>
      <c r="F99" s="153"/>
      <c r="G99" s="153"/>
      <c r="H99" s="153"/>
      <c r="I99" s="153"/>
      <c r="J99" s="153"/>
      <c r="K99" s="153"/>
      <c r="L99" s="153"/>
      <c r="M99" s="153"/>
      <c r="N99" s="153"/>
      <c r="O99" s="153"/>
      <c r="P99" s="153"/>
      <c r="Q99" s="153"/>
    </row>
    <row r="100" spans="1:17">
      <c r="A100" s="153"/>
      <c r="B100" s="153"/>
      <c r="C100" s="153"/>
      <c r="D100" s="153"/>
      <c r="E100" s="153"/>
      <c r="F100" s="153"/>
      <c r="G100" s="153"/>
      <c r="H100" s="153"/>
      <c r="I100" s="153"/>
      <c r="J100" s="153"/>
      <c r="K100" s="153"/>
      <c r="L100" s="153"/>
      <c r="M100" s="153"/>
      <c r="N100" s="153"/>
      <c r="O100" s="153"/>
      <c r="P100" s="153"/>
      <c r="Q100" s="153"/>
    </row>
    <row r="101" spans="1:17">
      <c r="A101" s="153"/>
      <c r="B101" s="153"/>
      <c r="C101" s="153"/>
      <c r="D101" s="153"/>
      <c r="E101" s="153"/>
      <c r="F101" s="153"/>
      <c r="G101" s="153"/>
      <c r="H101" s="153"/>
      <c r="I101" s="153"/>
      <c r="J101" s="153"/>
      <c r="K101" s="153"/>
      <c r="L101" s="153"/>
      <c r="M101" s="153"/>
      <c r="N101" s="153"/>
      <c r="O101" s="153"/>
      <c r="P101" s="153"/>
      <c r="Q101" s="153"/>
    </row>
    <row r="102" spans="1:17">
      <c r="A102" s="153"/>
      <c r="B102" s="153"/>
      <c r="C102" s="153"/>
      <c r="D102" s="153"/>
      <c r="E102" s="153"/>
      <c r="F102" s="153"/>
      <c r="G102" s="153"/>
      <c r="H102" s="153"/>
      <c r="I102" s="153"/>
      <c r="J102" s="153"/>
      <c r="K102" s="153"/>
      <c r="L102" s="153"/>
      <c r="M102" s="153"/>
      <c r="N102" s="153"/>
      <c r="O102" s="153"/>
      <c r="P102" s="153"/>
      <c r="Q102" s="153"/>
    </row>
    <row r="103" spans="1:17">
      <c r="A103" s="153"/>
      <c r="B103" s="153"/>
      <c r="C103" s="153"/>
      <c r="D103" s="153"/>
      <c r="E103" s="153"/>
      <c r="F103" s="153"/>
      <c r="G103" s="153"/>
      <c r="H103" s="153"/>
      <c r="I103" s="153"/>
      <c r="J103" s="153"/>
      <c r="K103" s="153"/>
      <c r="L103" s="153"/>
      <c r="M103" s="153"/>
      <c r="N103" s="153"/>
      <c r="O103" s="153"/>
      <c r="P103" s="153"/>
      <c r="Q103" s="153"/>
    </row>
    <row r="104" spans="1:17">
      <c r="A104" s="153"/>
      <c r="B104" s="153"/>
      <c r="C104" s="153"/>
      <c r="D104" s="153"/>
      <c r="E104" s="153"/>
      <c r="F104" s="153"/>
      <c r="G104" s="153"/>
      <c r="H104" s="153"/>
      <c r="I104" s="153"/>
      <c r="J104" s="153"/>
      <c r="K104" s="153"/>
      <c r="L104" s="153"/>
      <c r="M104" s="153"/>
      <c r="N104" s="153"/>
      <c r="O104" s="153"/>
      <c r="P104" s="153"/>
      <c r="Q104" s="153"/>
    </row>
    <row r="105" spans="1:17">
      <c r="A105" s="153"/>
      <c r="B105" s="153"/>
      <c r="C105" s="153"/>
      <c r="D105" s="153"/>
      <c r="E105" s="153"/>
      <c r="F105" s="153"/>
      <c r="G105" s="153"/>
      <c r="H105" s="153"/>
      <c r="I105" s="153"/>
      <c r="J105" s="153"/>
      <c r="K105" s="153"/>
      <c r="L105" s="153"/>
      <c r="M105" s="153"/>
      <c r="N105" s="153"/>
      <c r="O105" s="153"/>
      <c r="P105" s="153"/>
      <c r="Q105" s="153"/>
    </row>
    <row r="106" spans="1:17">
      <c r="A106" s="153"/>
      <c r="B106" s="153"/>
      <c r="C106" s="153"/>
      <c r="D106" s="153"/>
      <c r="E106" s="153"/>
      <c r="F106" s="153"/>
      <c r="G106" s="153"/>
      <c r="H106" s="153"/>
      <c r="I106" s="153"/>
      <c r="J106" s="153"/>
      <c r="K106" s="153"/>
      <c r="L106" s="153"/>
      <c r="M106" s="153"/>
      <c r="N106" s="153"/>
      <c r="O106" s="153"/>
      <c r="P106" s="153"/>
      <c r="Q106" s="153"/>
    </row>
    <row r="107" spans="1:17">
      <c r="A107" s="153"/>
      <c r="B107" s="153"/>
      <c r="C107" s="153"/>
      <c r="D107" s="153"/>
      <c r="E107" s="153"/>
      <c r="F107" s="153"/>
      <c r="G107" s="153"/>
      <c r="H107" s="153"/>
      <c r="I107" s="153"/>
      <c r="J107" s="153"/>
      <c r="K107" s="153"/>
      <c r="L107" s="153"/>
      <c r="M107" s="153"/>
      <c r="N107" s="153"/>
      <c r="O107" s="153"/>
      <c r="P107" s="153"/>
      <c r="Q107" s="153"/>
    </row>
    <row r="108" spans="1:17">
      <c r="A108" s="153"/>
      <c r="B108" s="153"/>
      <c r="C108" s="153"/>
      <c r="D108" s="153"/>
      <c r="E108" s="153"/>
      <c r="F108" s="153"/>
      <c r="G108" s="153"/>
      <c r="H108" s="153"/>
      <c r="I108" s="153"/>
      <c r="J108" s="153"/>
      <c r="K108" s="153"/>
      <c r="L108" s="153"/>
      <c r="M108" s="153"/>
      <c r="N108" s="153"/>
      <c r="O108" s="153"/>
      <c r="P108" s="153"/>
      <c r="Q108" s="153"/>
    </row>
    <row r="109" spans="1:17">
      <c r="A109" s="153"/>
      <c r="B109" s="153"/>
      <c r="C109" s="153"/>
      <c r="D109" s="153"/>
      <c r="E109" s="153"/>
      <c r="F109" s="153"/>
      <c r="G109" s="153"/>
      <c r="H109" s="153"/>
      <c r="I109" s="153"/>
      <c r="J109" s="153"/>
      <c r="K109" s="153"/>
      <c r="L109" s="153"/>
      <c r="M109" s="153"/>
      <c r="N109" s="153"/>
      <c r="O109" s="153"/>
      <c r="P109" s="153"/>
      <c r="Q109" s="153"/>
    </row>
    <row r="110" spans="1:17">
      <c r="A110" s="153"/>
      <c r="B110" s="153"/>
      <c r="C110" s="153"/>
      <c r="D110" s="153"/>
      <c r="E110" s="153"/>
      <c r="F110" s="153"/>
      <c r="G110" s="153"/>
      <c r="H110" s="153"/>
      <c r="I110" s="153"/>
      <c r="J110" s="153"/>
      <c r="K110" s="153"/>
      <c r="L110" s="153"/>
      <c r="M110" s="153"/>
      <c r="N110" s="153"/>
      <c r="O110" s="153"/>
      <c r="P110" s="153"/>
      <c r="Q110" s="153"/>
    </row>
    <row r="111" spans="1:17">
      <c r="A111" s="153"/>
      <c r="B111" s="153"/>
      <c r="C111" s="153"/>
      <c r="D111" s="153"/>
      <c r="E111" s="153"/>
      <c r="F111" s="153"/>
      <c r="G111" s="153"/>
      <c r="H111" s="153"/>
      <c r="I111" s="153"/>
      <c r="J111" s="153"/>
      <c r="K111" s="153"/>
      <c r="L111" s="153"/>
      <c r="M111" s="153"/>
      <c r="N111" s="153"/>
      <c r="O111" s="153"/>
      <c r="P111" s="153"/>
      <c r="Q111" s="153"/>
    </row>
    <row r="112" spans="1:17">
      <c r="A112" s="153"/>
      <c r="B112" s="153"/>
      <c r="C112" s="153"/>
      <c r="D112" s="153"/>
      <c r="E112" s="153"/>
      <c r="F112" s="153"/>
      <c r="G112" s="153"/>
      <c r="H112" s="153"/>
      <c r="I112" s="153"/>
      <c r="J112" s="153"/>
      <c r="K112" s="153"/>
      <c r="L112" s="153"/>
      <c r="M112" s="153"/>
      <c r="N112" s="153"/>
      <c r="O112" s="153"/>
      <c r="P112" s="153"/>
      <c r="Q112" s="153"/>
    </row>
    <row r="113" spans="1:17">
      <c r="A113" s="153"/>
      <c r="B113" s="153"/>
      <c r="C113" s="153"/>
      <c r="D113" s="153"/>
      <c r="E113" s="153"/>
      <c r="F113" s="153"/>
      <c r="G113" s="153"/>
      <c r="H113" s="153"/>
      <c r="I113" s="153"/>
      <c r="J113" s="153"/>
      <c r="K113" s="153"/>
      <c r="L113" s="153"/>
      <c r="M113" s="153"/>
      <c r="N113" s="153"/>
      <c r="O113" s="153"/>
      <c r="P113" s="153"/>
      <c r="Q113" s="153"/>
    </row>
    <row r="114" spans="1:17">
      <c r="A114" s="153"/>
      <c r="B114" s="153"/>
      <c r="C114" s="153"/>
      <c r="D114" s="153"/>
      <c r="E114" s="153"/>
      <c r="F114" s="153"/>
      <c r="G114" s="153"/>
      <c r="H114" s="153"/>
      <c r="I114" s="153"/>
      <c r="J114" s="153"/>
      <c r="K114" s="153"/>
      <c r="L114" s="153"/>
      <c r="M114" s="153"/>
      <c r="N114" s="153"/>
      <c r="O114" s="153"/>
      <c r="P114" s="153"/>
      <c r="Q114" s="153"/>
    </row>
    <row r="115" spans="1:17">
      <c r="A115" s="153"/>
      <c r="B115" s="153"/>
      <c r="C115" s="153"/>
      <c r="D115" s="153"/>
      <c r="E115" s="153"/>
      <c r="F115" s="153"/>
      <c r="G115" s="153"/>
      <c r="H115" s="153"/>
      <c r="I115" s="153"/>
      <c r="J115" s="153"/>
      <c r="K115" s="153"/>
      <c r="L115" s="153"/>
      <c r="M115" s="153"/>
      <c r="N115" s="153"/>
      <c r="O115" s="153"/>
      <c r="P115" s="153"/>
      <c r="Q115" s="153"/>
    </row>
    <row r="116" spans="1:17">
      <c r="A116" s="153"/>
      <c r="B116" s="153"/>
      <c r="C116" s="153"/>
      <c r="D116" s="153"/>
      <c r="E116" s="153"/>
      <c r="F116" s="153"/>
      <c r="G116" s="153"/>
      <c r="H116" s="153"/>
      <c r="I116" s="153"/>
      <c r="J116" s="153"/>
      <c r="K116" s="153"/>
      <c r="L116" s="153"/>
      <c r="M116" s="153"/>
      <c r="N116" s="153"/>
      <c r="O116" s="153"/>
      <c r="P116" s="153"/>
      <c r="Q116" s="153"/>
    </row>
    <row r="117" spans="1:17">
      <c r="A117" s="153"/>
      <c r="B117" s="153"/>
      <c r="C117" s="153"/>
      <c r="D117" s="153"/>
      <c r="E117" s="153"/>
      <c r="F117" s="153"/>
      <c r="G117" s="153"/>
      <c r="H117" s="153"/>
      <c r="I117" s="153"/>
      <c r="J117" s="153"/>
      <c r="K117" s="153"/>
      <c r="L117" s="153"/>
      <c r="M117" s="153"/>
      <c r="N117" s="153"/>
      <c r="O117" s="153"/>
      <c r="P117" s="153"/>
      <c r="Q117" s="153"/>
    </row>
    <row r="118" spans="1:17">
      <c r="A118" s="153"/>
      <c r="B118" s="153"/>
      <c r="C118" s="153"/>
      <c r="D118" s="153"/>
      <c r="E118" s="153"/>
      <c r="F118" s="153"/>
      <c r="G118" s="153"/>
      <c r="H118" s="153"/>
      <c r="I118" s="153"/>
      <c r="J118" s="153"/>
      <c r="K118" s="153"/>
      <c r="L118" s="153"/>
      <c r="M118" s="153"/>
      <c r="N118" s="153"/>
      <c r="O118" s="153"/>
      <c r="P118" s="153"/>
      <c r="Q118" s="153"/>
    </row>
    <row r="119" spans="1:17">
      <c r="A119" s="153"/>
      <c r="B119" s="153"/>
      <c r="C119" s="153"/>
      <c r="D119" s="153"/>
      <c r="E119" s="153"/>
      <c r="F119" s="153"/>
      <c r="G119" s="153"/>
      <c r="H119" s="153"/>
      <c r="I119" s="153"/>
      <c r="J119" s="153"/>
      <c r="K119" s="153"/>
      <c r="L119" s="153"/>
      <c r="M119" s="153"/>
      <c r="N119" s="153"/>
      <c r="O119" s="153"/>
      <c r="P119" s="153"/>
      <c r="Q119" s="153"/>
    </row>
    <row r="120" spans="1:17">
      <c r="A120" s="153"/>
      <c r="B120" s="153"/>
      <c r="C120" s="153"/>
      <c r="D120" s="153"/>
      <c r="E120" s="153"/>
      <c r="F120" s="153"/>
      <c r="G120" s="153"/>
      <c r="H120" s="153"/>
      <c r="I120" s="153"/>
      <c r="J120" s="153"/>
      <c r="K120" s="153"/>
      <c r="L120" s="153"/>
      <c r="M120" s="153"/>
      <c r="N120" s="153"/>
      <c r="O120" s="153"/>
      <c r="P120" s="153"/>
      <c r="Q120" s="153"/>
    </row>
    <row r="121" spans="1:17">
      <c r="A121" s="153"/>
      <c r="B121" s="153"/>
      <c r="C121" s="153"/>
      <c r="D121" s="153"/>
      <c r="E121" s="153"/>
      <c r="F121" s="153"/>
      <c r="G121" s="153"/>
      <c r="H121" s="153"/>
      <c r="I121" s="153"/>
      <c r="J121" s="153"/>
      <c r="K121" s="153"/>
      <c r="L121" s="153"/>
      <c r="M121" s="153"/>
      <c r="N121" s="153"/>
      <c r="O121" s="153"/>
      <c r="P121" s="153"/>
      <c r="Q121" s="153"/>
    </row>
    <row r="122" spans="1:17">
      <c r="A122" s="153"/>
      <c r="B122" s="153"/>
      <c r="C122" s="153"/>
      <c r="D122" s="153"/>
      <c r="E122" s="153"/>
      <c r="F122" s="153"/>
      <c r="G122" s="153"/>
      <c r="H122" s="153"/>
      <c r="I122" s="153"/>
      <c r="J122" s="153"/>
      <c r="K122" s="153"/>
      <c r="L122" s="153"/>
      <c r="M122" s="153"/>
      <c r="N122" s="153"/>
      <c r="O122" s="153"/>
      <c r="P122" s="153"/>
      <c r="Q122" s="153"/>
    </row>
    <row r="123" spans="1:17">
      <c r="A123" s="153"/>
      <c r="B123" s="153"/>
      <c r="C123" s="153"/>
      <c r="D123" s="153"/>
      <c r="E123" s="153"/>
      <c r="F123" s="153"/>
      <c r="G123" s="153"/>
      <c r="H123" s="153"/>
      <c r="I123" s="153"/>
      <c r="J123" s="153"/>
      <c r="K123" s="153"/>
      <c r="L123" s="153"/>
      <c r="M123" s="153"/>
      <c r="N123" s="153"/>
      <c r="O123" s="153"/>
      <c r="P123" s="153"/>
      <c r="Q123" s="153"/>
    </row>
    <row r="124" spans="1:17">
      <c r="A124" s="153"/>
      <c r="B124" s="153"/>
      <c r="C124" s="153"/>
      <c r="D124" s="153"/>
      <c r="E124" s="153"/>
      <c r="F124" s="153"/>
      <c r="G124" s="153"/>
      <c r="H124" s="153"/>
      <c r="I124" s="153"/>
      <c r="J124" s="153"/>
      <c r="K124" s="153"/>
      <c r="L124" s="153"/>
      <c r="M124" s="153"/>
      <c r="N124" s="153"/>
      <c r="O124" s="153"/>
      <c r="P124" s="153"/>
      <c r="Q124" s="153"/>
    </row>
    <row r="125" spans="1:17">
      <c r="A125" s="153"/>
      <c r="B125" s="153"/>
      <c r="C125" s="153"/>
      <c r="D125" s="153"/>
      <c r="E125" s="153"/>
      <c r="F125" s="153"/>
      <c r="G125" s="153"/>
      <c r="H125" s="153"/>
      <c r="I125" s="153"/>
      <c r="J125" s="153"/>
      <c r="K125" s="153"/>
      <c r="L125" s="153"/>
      <c r="M125" s="153"/>
      <c r="N125" s="153"/>
      <c r="O125" s="153"/>
      <c r="P125" s="153"/>
      <c r="Q125" s="153"/>
    </row>
    <row r="126" spans="1:17">
      <c r="A126" s="153"/>
      <c r="B126" s="153"/>
      <c r="C126" s="153"/>
      <c r="D126" s="153"/>
      <c r="E126" s="153"/>
      <c r="F126" s="153"/>
      <c r="G126" s="153"/>
      <c r="H126" s="153"/>
      <c r="I126" s="153"/>
      <c r="J126" s="153"/>
      <c r="K126" s="153"/>
      <c r="L126" s="153"/>
      <c r="M126" s="153"/>
      <c r="N126" s="153"/>
      <c r="O126" s="153"/>
      <c r="P126" s="153"/>
      <c r="Q126" s="153"/>
    </row>
    <row r="127" spans="1:17">
      <c r="A127" s="153"/>
      <c r="B127" s="153"/>
      <c r="C127" s="153"/>
      <c r="D127" s="153"/>
      <c r="E127" s="153"/>
      <c r="F127" s="153"/>
      <c r="G127" s="153"/>
      <c r="H127" s="153"/>
      <c r="I127" s="153"/>
      <c r="J127" s="153"/>
      <c r="K127" s="153"/>
      <c r="L127" s="153"/>
      <c r="M127" s="153"/>
      <c r="N127" s="153"/>
      <c r="O127" s="153"/>
      <c r="P127" s="153"/>
      <c r="Q127" s="153"/>
    </row>
    <row r="128" spans="1:17">
      <c r="A128" s="153"/>
      <c r="B128" s="153"/>
      <c r="C128" s="153"/>
      <c r="D128" s="153"/>
      <c r="E128" s="153"/>
      <c r="F128" s="153"/>
      <c r="G128" s="153"/>
      <c r="H128" s="153"/>
      <c r="I128" s="153"/>
      <c r="J128" s="153"/>
      <c r="K128" s="153"/>
      <c r="L128" s="153"/>
      <c r="M128" s="153"/>
      <c r="N128" s="153"/>
      <c r="O128" s="153"/>
      <c r="P128" s="153"/>
      <c r="Q128" s="153"/>
    </row>
    <row r="129" spans="1:17">
      <c r="A129" s="153"/>
      <c r="B129" s="153"/>
      <c r="C129" s="153"/>
      <c r="D129" s="153"/>
      <c r="E129" s="153"/>
      <c r="F129" s="153"/>
      <c r="G129" s="153"/>
      <c r="H129" s="153"/>
      <c r="I129" s="153"/>
      <c r="J129" s="153"/>
      <c r="K129" s="153"/>
      <c r="L129" s="153"/>
      <c r="M129" s="153"/>
      <c r="N129" s="153"/>
      <c r="O129" s="153"/>
      <c r="P129" s="153"/>
      <c r="Q129" s="153"/>
    </row>
    <row r="130" spans="1:17">
      <c r="A130" s="153"/>
      <c r="B130" s="153"/>
      <c r="C130" s="153"/>
      <c r="D130" s="153"/>
      <c r="E130" s="153"/>
      <c r="F130" s="153"/>
      <c r="G130" s="153"/>
      <c r="H130" s="153"/>
      <c r="I130" s="153"/>
      <c r="J130" s="153"/>
      <c r="K130" s="153"/>
      <c r="L130" s="153"/>
      <c r="M130" s="153"/>
      <c r="N130" s="153"/>
      <c r="O130" s="153"/>
      <c r="P130" s="153"/>
      <c r="Q130" s="153"/>
    </row>
    <row r="131" spans="1:17">
      <c r="A131" s="153"/>
      <c r="B131" s="153"/>
      <c r="C131" s="153"/>
      <c r="D131" s="153"/>
      <c r="E131" s="153"/>
      <c r="F131" s="153"/>
      <c r="G131" s="153"/>
      <c r="H131" s="153"/>
      <c r="I131" s="153"/>
      <c r="J131" s="153"/>
      <c r="K131" s="153"/>
      <c r="L131" s="153"/>
      <c r="M131" s="153"/>
      <c r="N131" s="153"/>
      <c r="O131" s="153"/>
      <c r="P131" s="153"/>
      <c r="Q131" s="153"/>
    </row>
    <row r="132" spans="1:17">
      <c r="A132" s="153"/>
      <c r="B132" s="153"/>
      <c r="C132" s="153"/>
      <c r="D132" s="153"/>
      <c r="E132" s="153"/>
      <c r="F132" s="153"/>
      <c r="G132" s="153"/>
      <c r="H132" s="153"/>
      <c r="I132" s="153"/>
      <c r="J132" s="153"/>
      <c r="K132" s="153"/>
      <c r="L132" s="153"/>
      <c r="M132" s="153"/>
      <c r="N132" s="153"/>
      <c r="O132" s="153"/>
      <c r="P132" s="153"/>
      <c r="Q132" s="153"/>
    </row>
    <row r="133" spans="1:17">
      <c r="A133" s="153"/>
      <c r="B133" s="153"/>
      <c r="C133" s="153"/>
      <c r="D133" s="153"/>
      <c r="E133" s="153"/>
      <c r="F133" s="153"/>
      <c r="G133" s="153"/>
      <c r="H133" s="153"/>
      <c r="I133" s="153"/>
      <c r="J133" s="153"/>
      <c r="K133" s="153"/>
      <c r="L133" s="153"/>
      <c r="M133" s="153"/>
      <c r="N133" s="153"/>
      <c r="O133" s="153"/>
      <c r="P133" s="153"/>
      <c r="Q133" s="153"/>
    </row>
    <row r="134" spans="1:17">
      <c r="A134" s="153"/>
      <c r="B134" s="153"/>
      <c r="C134" s="153"/>
      <c r="D134" s="153"/>
      <c r="E134" s="153"/>
      <c r="F134" s="153"/>
      <c r="G134" s="153"/>
      <c r="H134" s="153"/>
      <c r="I134" s="153"/>
      <c r="J134" s="153"/>
      <c r="K134" s="153"/>
      <c r="L134" s="153"/>
      <c r="M134" s="153"/>
      <c r="N134" s="153"/>
      <c r="O134" s="153"/>
      <c r="P134" s="153"/>
      <c r="Q134" s="153"/>
    </row>
    <row r="135" spans="1:17">
      <c r="A135" s="153"/>
      <c r="B135" s="153"/>
      <c r="C135" s="153"/>
      <c r="D135" s="153"/>
      <c r="E135" s="153"/>
      <c r="F135" s="153"/>
      <c r="G135" s="153"/>
      <c r="H135" s="153"/>
      <c r="I135" s="153"/>
      <c r="J135" s="153"/>
      <c r="K135" s="153"/>
      <c r="L135" s="153"/>
      <c r="M135" s="153"/>
      <c r="N135" s="153"/>
      <c r="O135" s="153"/>
      <c r="P135" s="153"/>
      <c r="Q135" s="153"/>
    </row>
    <row r="136" spans="1:17">
      <c r="A136" s="153"/>
      <c r="B136" s="153"/>
      <c r="C136" s="153"/>
      <c r="D136" s="153"/>
      <c r="E136" s="153"/>
      <c r="F136" s="153"/>
      <c r="G136" s="153"/>
      <c r="H136" s="153"/>
      <c r="I136" s="153"/>
      <c r="J136" s="153"/>
      <c r="K136" s="153"/>
      <c r="L136" s="153"/>
      <c r="M136" s="153"/>
      <c r="N136" s="153"/>
      <c r="O136" s="153"/>
      <c r="P136" s="153"/>
      <c r="Q136" s="153"/>
    </row>
    <row r="137" spans="1:17">
      <c r="A137" s="153"/>
      <c r="B137" s="153"/>
      <c r="C137" s="153"/>
      <c r="D137" s="153"/>
      <c r="E137" s="153"/>
      <c r="F137" s="153"/>
      <c r="G137" s="153"/>
      <c r="H137" s="153"/>
      <c r="I137" s="153"/>
      <c r="J137" s="153"/>
      <c r="K137" s="153"/>
      <c r="L137" s="153"/>
      <c r="M137" s="153"/>
      <c r="N137" s="153"/>
      <c r="O137" s="153"/>
      <c r="P137" s="153"/>
      <c r="Q137" s="153"/>
    </row>
    <row r="138" spans="1:17">
      <c r="A138" s="153"/>
      <c r="B138" s="153"/>
      <c r="C138" s="153"/>
      <c r="D138" s="153"/>
      <c r="E138" s="153"/>
      <c r="F138" s="153"/>
      <c r="G138" s="153"/>
      <c r="H138" s="153"/>
      <c r="I138" s="153"/>
      <c r="J138" s="153"/>
      <c r="K138" s="153"/>
      <c r="L138" s="153"/>
      <c r="M138" s="153"/>
      <c r="N138" s="153"/>
      <c r="O138" s="153"/>
      <c r="P138" s="153"/>
      <c r="Q138" s="153"/>
    </row>
    <row r="139" spans="1:17">
      <c r="A139" s="153"/>
      <c r="B139" s="153"/>
      <c r="C139" s="153"/>
      <c r="D139" s="153"/>
      <c r="E139" s="153"/>
      <c r="F139" s="153"/>
      <c r="G139" s="153"/>
      <c r="H139" s="153"/>
      <c r="I139" s="153"/>
      <c r="J139" s="153"/>
      <c r="K139" s="153"/>
      <c r="L139" s="153"/>
      <c r="M139" s="153"/>
      <c r="N139" s="153"/>
      <c r="O139" s="153"/>
      <c r="P139" s="153"/>
      <c r="Q139" s="153"/>
    </row>
    <row r="140" spans="1:17">
      <c r="A140" s="153"/>
      <c r="B140" s="153"/>
      <c r="C140" s="153"/>
      <c r="D140" s="153"/>
      <c r="E140" s="153"/>
      <c r="F140" s="153"/>
      <c r="G140" s="153"/>
      <c r="H140" s="153"/>
      <c r="I140" s="153"/>
      <c r="J140" s="153"/>
      <c r="K140" s="153"/>
      <c r="L140" s="153"/>
      <c r="M140" s="153"/>
      <c r="N140" s="153"/>
      <c r="O140" s="153"/>
      <c r="P140" s="153"/>
      <c r="Q140" s="153"/>
    </row>
    <row r="141" spans="1:17">
      <c r="A141" s="153"/>
      <c r="B141" s="153"/>
      <c r="C141" s="153"/>
      <c r="D141" s="153"/>
      <c r="E141" s="153"/>
      <c r="F141" s="153"/>
      <c r="G141" s="153"/>
      <c r="H141" s="153"/>
      <c r="I141" s="153"/>
      <c r="J141" s="153"/>
      <c r="K141" s="153"/>
      <c r="L141" s="153"/>
      <c r="M141" s="153"/>
      <c r="N141" s="153"/>
      <c r="O141" s="153"/>
      <c r="P141" s="153"/>
      <c r="Q141" s="153"/>
    </row>
    <row r="142" spans="1:17">
      <c r="A142" s="153"/>
      <c r="B142" s="153"/>
      <c r="C142" s="153"/>
      <c r="D142" s="153"/>
      <c r="E142" s="153"/>
      <c r="F142" s="153"/>
      <c r="G142" s="153"/>
      <c r="H142" s="153"/>
      <c r="I142" s="153"/>
      <c r="J142" s="153"/>
      <c r="K142" s="153"/>
      <c r="L142" s="153"/>
      <c r="M142" s="153"/>
      <c r="N142" s="153"/>
      <c r="O142" s="153"/>
      <c r="P142" s="153"/>
      <c r="Q142" s="153"/>
    </row>
    <row r="143" spans="1:17">
      <c r="A143" s="153"/>
      <c r="B143" s="153"/>
      <c r="C143" s="153"/>
      <c r="D143" s="153"/>
      <c r="E143" s="153"/>
      <c r="F143" s="153"/>
      <c r="G143" s="153"/>
      <c r="H143" s="153"/>
      <c r="I143" s="153"/>
      <c r="J143" s="153"/>
      <c r="K143" s="153"/>
      <c r="L143" s="153"/>
      <c r="M143" s="153"/>
      <c r="N143" s="153"/>
      <c r="O143" s="153"/>
      <c r="P143" s="153"/>
      <c r="Q143" s="153"/>
    </row>
    <row r="144" spans="1:17">
      <c r="A144" s="153"/>
      <c r="B144" s="153"/>
      <c r="C144" s="153"/>
      <c r="D144" s="153"/>
      <c r="E144" s="153"/>
      <c r="F144" s="153"/>
      <c r="G144" s="153"/>
      <c r="H144" s="153"/>
      <c r="I144" s="153"/>
      <c r="J144" s="153"/>
      <c r="K144" s="153"/>
      <c r="L144" s="153"/>
      <c r="M144" s="153"/>
      <c r="N144" s="153"/>
      <c r="O144" s="153"/>
      <c r="P144" s="153"/>
      <c r="Q144" s="153"/>
    </row>
    <row r="145" spans="1:17">
      <c r="A145" s="153"/>
      <c r="B145" s="153"/>
      <c r="C145" s="153"/>
      <c r="D145" s="153"/>
      <c r="E145" s="153"/>
      <c r="F145" s="153"/>
      <c r="G145" s="153"/>
      <c r="H145" s="153"/>
      <c r="I145" s="153"/>
      <c r="J145" s="153"/>
      <c r="K145" s="153"/>
      <c r="L145" s="153"/>
      <c r="M145" s="153"/>
      <c r="N145" s="153"/>
      <c r="O145" s="153"/>
      <c r="P145" s="153"/>
      <c r="Q145" s="153"/>
    </row>
    <row r="146" spans="1:17">
      <c r="A146" s="153"/>
      <c r="B146" s="153"/>
      <c r="C146" s="153"/>
      <c r="D146" s="153"/>
      <c r="E146" s="153"/>
      <c r="F146" s="153"/>
      <c r="G146" s="153"/>
      <c r="H146" s="153"/>
      <c r="I146" s="153"/>
      <c r="J146" s="153"/>
      <c r="K146" s="153"/>
      <c r="L146" s="153"/>
      <c r="M146" s="153"/>
      <c r="N146" s="153"/>
      <c r="O146" s="153"/>
      <c r="P146" s="153"/>
      <c r="Q146" s="153"/>
    </row>
    <row r="147" spans="1:17">
      <c r="A147" s="153"/>
      <c r="B147" s="153"/>
      <c r="C147" s="153"/>
      <c r="D147" s="153"/>
      <c r="E147" s="153"/>
      <c r="F147" s="153"/>
      <c r="G147" s="153"/>
      <c r="H147" s="153"/>
      <c r="I147" s="153"/>
      <c r="J147" s="153"/>
      <c r="K147" s="153"/>
      <c r="L147" s="153"/>
      <c r="M147" s="153"/>
      <c r="N147" s="153"/>
      <c r="O147" s="153"/>
      <c r="P147" s="153"/>
      <c r="Q147" s="153"/>
    </row>
    <row r="148" spans="1:17">
      <c r="A148" s="153"/>
      <c r="B148" s="153"/>
      <c r="C148" s="153"/>
      <c r="D148" s="153"/>
      <c r="E148" s="153"/>
      <c r="F148" s="153"/>
      <c r="G148" s="153"/>
      <c r="H148" s="153"/>
      <c r="I148" s="153"/>
      <c r="J148" s="153"/>
      <c r="K148" s="153"/>
      <c r="L148" s="153"/>
      <c r="M148" s="153"/>
      <c r="N148" s="153"/>
      <c r="O148" s="153"/>
      <c r="P148" s="153"/>
      <c r="Q148" s="153"/>
    </row>
    <row r="149" spans="1:17">
      <c r="A149" s="153"/>
      <c r="B149" s="153"/>
      <c r="C149" s="153"/>
      <c r="D149" s="153"/>
      <c r="E149" s="153"/>
      <c r="F149" s="153"/>
      <c r="G149" s="153"/>
      <c r="H149" s="153"/>
      <c r="I149" s="153"/>
      <c r="J149" s="153"/>
      <c r="K149" s="153"/>
      <c r="L149" s="153"/>
      <c r="M149" s="153"/>
      <c r="N149" s="153"/>
      <c r="O149" s="153"/>
      <c r="P149" s="153"/>
      <c r="Q149" s="153"/>
    </row>
    <row r="150" spans="1:17">
      <c r="A150" s="153"/>
      <c r="B150" s="153"/>
      <c r="C150" s="153"/>
      <c r="D150" s="153"/>
      <c r="E150" s="153"/>
      <c r="F150" s="153"/>
      <c r="G150" s="153"/>
      <c r="H150" s="153"/>
      <c r="I150" s="153"/>
      <c r="J150" s="153"/>
      <c r="K150" s="153"/>
      <c r="L150" s="153"/>
      <c r="M150" s="153"/>
      <c r="N150" s="153"/>
      <c r="O150" s="153"/>
      <c r="P150" s="153"/>
      <c r="Q150" s="153"/>
    </row>
    <row r="151" spans="1:17">
      <c r="A151" s="153"/>
      <c r="B151" s="153"/>
      <c r="C151" s="153"/>
      <c r="D151" s="153"/>
      <c r="E151" s="153"/>
      <c r="F151" s="153"/>
      <c r="G151" s="153"/>
      <c r="H151" s="153"/>
      <c r="I151" s="153"/>
      <c r="J151" s="153"/>
      <c r="K151" s="153"/>
      <c r="L151" s="153"/>
      <c r="M151" s="153"/>
      <c r="N151" s="153"/>
      <c r="O151" s="153"/>
      <c r="P151" s="153"/>
      <c r="Q151" s="153"/>
    </row>
    <row r="152" spans="1:17">
      <c r="A152" s="153"/>
      <c r="B152" s="153"/>
      <c r="C152" s="153"/>
      <c r="D152" s="153"/>
      <c r="E152" s="153"/>
      <c r="F152" s="153"/>
      <c r="G152" s="153"/>
      <c r="H152" s="153"/>
      <c r="I152" s="153"/>
      <c r="J152" s="153"/>
      <c r="K152" s="153"/>
      <c r="L152" s="153"/>
      <c r="M152" s="153"/>
      <c r="N152" s="153"/>
      <c r="O152" s="153"/>
      <c r="P152" s="153"/>
      <c r="Q152" s="153"/>
    </row>
    <row r="153" spans="1:17">
      <c r="A153" s="153"/>
      <c r="B153" s="153"/>
      <c r="C153" s="153"/>
      <c r="D153" s="153"/>
      <c r="E153" s="153"/>
      <c r="F153" s="153"/>
      <c r="G153" s="153"/>
      <c r="H153" s="153"/>
      <c r="I153" s="153"/>
      <c r="J153" s="153"/>
      <c r="K153" s="153"/>
      <c r="L153" s="153"/>
      <c r="M153" s="153"/>
      <c r="N153" s="153"/>
      <c r="O153" s="153"/>
      <c r="P153" s="153"/>
      <c r="Q153" s="153"/>
    </row>
    <row r="154" spans="1:17">
      <c r="A154" s="153"/>
      <c r="B154" s="153"/>
      <c r="C154" s="153"/>
      <c r="D154" s="153"/>
      <c r="E154" s="153"/>
      <c r="F154" s="153"/>
      <c r="G154" s="153"/>
      <c r="H154" s="153"/>
      <c r="I154" s="153"/>
      <c r="J154" s="153"/>
      <c r="K154" s="153"/>
      <c r="L154" s="153"/>
      <c r="M154" s="153"/>
      <c r="N154" s="153"/>
      <c r="O154" s="153"/>
      <c r="P154" s="153"/>
      <c r="Q154" s="153"/>
    </row>
    <row r="155" spans="1:17">
      <c r="A155" s="153"/>
      <c r="B155" s="153"/>
      <c r="C155" s="153"/>
      <c r="D155" s="153"/>
      <c r="E155" s="153"/>
      <c r="F155" s="153"/>
      <c r="G155" s="153"/>
      <c r="H155" s="153"/>
      <c r="I155" s="153"/>
      <c r="J155" s="153"/>
      <c r="K155" s="153"/>
      <c r="L155" s="153"/>
      <c r="M155" s="153"/>
      <c r="N155" s="153"/>
      <c r="O155" s="153"/>
      <c r="P155" s="153"/>
      <c r="Q155" s="153"/>
    </row>
    <row r="156" spans="1:17">
      <c r="A156" s="153"/>
      <c r="B156" s="153"/>
      <c r="C156" s="153"/>
      <c r="D156" s="153"/>
      <c r="E156" s="153"/>
      <c r="F156" s="153"/>
      <c r="G156" s="153"/>
      <c r="H156" s="153"/>
      <c r="I156" s="153"/>
      <c r="J156" s="153"/>
      <c r="K156" s="153"/>
      <c r="L156" s="153"/>
      <c r="M156" s="153"/>
      <c r="N156" s="153"/>
      <c r="O156" s="153"/>
      <c r="P156" s="153"/>
      <c r="Q156" s="153"/>
    </row>
    <row r="157" spans="1:17">
      <c r="A157" s="153"/>
      <c r="B157" s="153"/>
      <c r="C157" s="153"/>
      <c r="D157" s="153"/>
      <c r="E157" s="153"/>
      <c r="F157" s="153"/>
      <c r="G157" s="153"/>
      <c r="H157" s="153"/>
      <c r="I157" s="153"/>
      <c r="J157" s="153"/>
      <c r="K157" s="153"/>
      <c r="L157" s="153"/>
      <c r="M157" s="153"/>
      <c r="N157" s="153"/>
      <c r="O157" s="153"/>
      <c r="P157" s="153"/>
      <c r="Q157" s="153"/>
    </row>
    <row r="158" spans="1:17">
      <c r="A158" s="153"/>
      <c r="B158" s="153"/>
      <c r="C158" s="153"/>
      <c r="D158" s="153"/>
      <c r="E158" s="153"/>
      <c r="F158" s="153"/>
      <c r="G158" s="153"/>
      <c r="H158" s="153"/>
      <c r="I158" s="153"/>
      <c r="J158" s="153"/>
      <c r="K158" s="153"/>
      <c r="L158" s="153"/>
      <c r="M158" s="153"/>
      <c r="N158" s="153"/>
      <c r="O158" s="153"/>
      <c r="P158" s="153"/>
      <c r="Q158" s="153"/>
    </row>
    <row r="159" spans="1:17">
      <c r="A159" s="153"/>
      <c r="B159" s="153"/>
      <c r="C159" s="153"/>
      <c r="D159" s="153"/>
      <c r="E159" s="153"/>
      <c r="F159" s="153"/>
      <c r="G159" s="153"/>
      <c r="H159" s="153"/>
      <c r="I159" s="153"/>
      <c r="J159" s="153"/>
      <c r="K159" s="153"/>
      <c r="L159" s="153"/>
      <c r="M159" s="153"/>
      <c r="N159" s="153"/>
      <c r="O159" s="153"/>
      <c r="P159" s="153"/>
      <c r="Q159" s="153"/>
    </row>
    <row r="160" spans="1:17">
      <c r="A160" s="153"/>
      <c r="B160" s="153"/>
      <c r="C160" s="153"/>
      <c r="D160" s="153"/>
      <c r="E160" s="153"/>
      <c r="F160" s="153"/>
      <c r="G160" s="153"/>
      <c r="H160" s="153"/>
      <c r="I160" s="153"/>
      <c r="J160" s="153"/>
      <c r="K160" s="153"/>
      <c r="L160" s="153"/>
      <c r="M160" s="153"/>
      <c r="N160" s="153"/>
      <c r="O160" s="153"/>
      <c r="P160" s="153"/>
      <c r="Q160" s="153"/>
    </row>
    <row r="161" spans="1:17">
      <c r="A161" s="153"/>
      <c r="B161" s="153"/>
      <c r="C161" s="153"/>
      <c r="D161" s="153"/>
      <c r="E161" s="153"/>
      <c r="F161" s="153"/>
      <c r="G161" s="153"/>
      <c r="H161" s="153"/>
      <c r="I161" s="153"/>
      <c r="J161" s="153"/>
      <c r="K161" s="153"/>
      <c r="L161" s="153"/>
      <c r="M161" s="153"/>
      <c r="N161" s="153"/>
      <c r="O161" s="153"/>
      <c r="P161" s="153"/>
      <c r="Q161" s="153"/>
    </row>
    <row r="162" spans="1:17">
      <c r="A162" s="153"/>
      <c r="B162" s="153"/>
      <c r="C162" s="153"/>
      <c r="D162" s="153"/>
      <c r="E162" s="153"/>
      <c r="F162" s="153"/>
      <c r="G162" s="153"/>
      <c r="H162" s="153"/>
      <c r="I162" s="153"/>
      <c r="J162" s="153"/>
      <c r="K162" s="153"/>
      <c r="L162" s="153"/>
      <c r="M162" s="153"/>
      <c r="N162" s="153"/>
      <c r="O162" s="153"/>
      <c r="P162" s="153"/>
      <c r="Q162" s="153"/>
    </row>
    <row r="163" spans="1:17">
      <c r="A163" s="153"/>
      <c r="B163" s="153"/>
      <c r="C163" s="153"/>
      <c r="D163" s="153"/>
      <c r="E163" s="153"/>
      <c r="F163" s="153"/>
      <c r="G163" s="153"/>
      <c r="H163" s="153"/>
      <c r="I163" s="153"/>
      <c r="J163" s="153"/>
      <c r="K163" s="153"/>
      <c r="L163" s="153"/>
      <c r="M163" s="153"/>
      <c r="N163" s="153"/>
      <c r="O163" s="153"/>
      <c r="P163" s="153"/>
      <c r="Q163" s="153"/>
    </row>
    <row r="164" spans="1:17">
      <c r="A164" s="153"/>
      <c r="B164" s="153"/>
      <c r="C164" s="153"/>
      <c r="D164" s="153"/>
      <c r="E164" s="153"/>
      <c r="F164" s="153"/>
      <c r="G164" s="153"/>
      <c r="H164" s="153"/>
      <c r="I164" s="153"/>
      <c r="J164" s="153"/>
      <c r="K164" s="153"/>
      <c r="L164" s="153"/>
      <c r="M164" s="153"/>
      <c r="N164" s="153"/>
      <c r="O164" s="153"/>
      <c r="P164" s="153"/>
      <c r="Q164" s="153"/>
    </row>
    <row r="165" spans="1:17">
      <c r="A165" s="153"/>
      <c r="B165" s="153"/>
      <c r="C165" s="153"/>
      <c r="D165" s="153"/>
      <c r="E165" s="153"/>
      <c r="F165" s="153"/>
      <c r="G165" s="153"/>
      <c r="H165" s="153"/>
      <c r="I165" s="153"/>
      <c r="J165" s="153"/>
      <c r="K165" s="153"/>
      <c r="L165" s="153"/>
      <c r="M165" s="153"/>
      <c r="N165" s="153"/>
      <c r="O165" s="153"/>
      <c r="P165" s="153"/>
      <c r="Q165" s="153"/>
    </row>
    <row r="166" spans="1:17">
      <c r="A166" s="153"/>
      <c r="B166" s="153"/>
      <c r="C166" s="153"/>
      <c r="D166" s="153"/>
      <c r="E166" s="153"/>
      <c r="F166" s="153"/>
      <c r="G166" s="153"/>
      <c r="H166" s="153"/>
      <c r="I166" s="153"/>
      <c r="J166" s="153"/>
      <c r="K166" s="153"/>
      <c r="L166" s="153"/>
      <c r="M166" s="153"/>
      <c r="N166" s="153"/>
      <c r="O166" s="153"/>
      <c r="P166" s="153"/>
      <c r="Q166" s="153"/>
    </row>
    <row r="167" spans="1:17">
      <c r="A167" s="153"/>
      <c r="B167" s="153"/>
      <c r="C167" s="153"/>
      <c r="D167" s="153"/>
      <c r="E167" s="153"/>
      <c r="F167" s="153"/>
      <c r="G167" s="153"/>
      <c r="H167" s="153"/>
      <c r="I167" s="153"/>
      <c r="J167" s="153"/>
      <c r="K167" s="153"/>
      <c r="L167" s="153"/>
      <c r="M167" s="153"/>
      <c r="N167" s="153"/>
      <c r="O167" s="153"/>
      <c r="P167" s="153"/>
      <c r="Q167" s="153"/>
    </row>
    <row r="168" spans="1:17">
      <c r="A168" s="153"/>
      <c r="B168" s="153"/>
      <c r="C168" s="153"/>
      <c r="D168" s="153"/>
      <c r="E168" s="153"/>
      <c r="F168" s="153"/>
      <c r="G168" s="153"/>
      <c r="H168" s="153"/>
      <c r="I168" s="153"/>
      <c r="J168" s="153"/>
      <c r="K168" s="153"/>
      <c r="L168" s="153"/>
      <c r="M168" s="153"/>
      <c r="N168" s="153"/>
      <c r="O168" s="153"/>
      <c r="P168" s="153"/>
      <c r="Q168" s="153"/>
    </row>
    <row r="169" spans="1:17">
      <c r="A169" s="153"/>
      <c r="B169" s="153"/>
      <c r="C169" s="153"/>
      <c r="D169" s="153"/>
      <c r="E169" s="153"/>
      <c r="F169" s="153"/>
      <c r="G169" s="153"/>
      <c r="H169" s="153"/>
      <c r="I169" s="153"/>
      <c r="J169" s="153"/>
      <c r="K169" s="153"/>
      <c r="L169" s="153"/>
      <c r="M169" s="153"/>
      <c r="N169" s="153"/>
      <c r="O169" s="153"/>
      <c r="P169" s="153"/>
      <c r="Q169" s="153"/>
    </row>
    <row r="170" spans="1:17">
      <c r="A170" s="153"/>
      <c r="B170" s="153"/>
      <c r="C170" s="153"/>
      <c r="D170" s="153"/>
      <c r="E170" s="153"/>
      <c r="F170" s="153"/>
      <c r="G170" s="153"/>
      <c r="H170" s="153"/>
      <c r="I170" s="153"/>
      <c r="J170" s="153"/>
      <c r="K170" s="153"/>
      <c r="L170" s="153"/>
      <c r="M170" s="153"/>
      <c r="N170" s="153"/>
      <c r="O170" s="153"/>
      <c r="P170" s="153"/>
      <c r="Q170" s="153"/>
    </row>
    <row r="171" spans="1:17">
      <c r="A171" s="153"/>
      <c r="B171" s="153"/>
      <c r="C171" s="153"/>
      <c r="D171" s="153"/>
      <c r="E171" s="153"/>
      <c r="F171" s="153"/>
      <c r="G171" s="153"/>
      <c r="H171" s="153"/>
      <c r="I171" s="153"/>
      <c r="J171" s="153"/>
      <c r="K171" s="153"/>
      <c r="L171" s="153"/>
      <c r="M171" s="153"/>
      <c r="N171" s="153"/>
      <c r="O171" s="153"/>
      <c r="P171" s="153"/>
      <c r="Q171" s="153"/>
    </row>
    <row r="172" spans="1:17">
      <c r="A172" s="153"/>
      <c r="B172" s="153"/>
      <c r="C172" s="153"/>
      <c r="D172" s="153"/>
      <c r="E172" s="153"/>
      <c r="F172" s="153"/>
      <c r="G172" s="153"/>
      <c r="H172" s="153"/>
      <c r="I172" s="153"/>
      <c r="J172" s="153"/>
      <c r="K172" s="153"/>
      <c r="L172" s="153"/>
      <c r="M172" s="153"/>
      <c r="N172" s="153"/>
      <c r="O172" s="153"/>
      <c r="P172" s="153"/>
      <c r="Q172" s="153"/>
    </row>
    <row r="173" spans="1:17">
      <c r="A173" s="153"/>
      <c r="B173" s="153"/>
      <c r="C173" s="153"/>
      <c r="D173" s="153"/>
      <c r="E173" s="153"/>
      <c r="F173" s="153"/>
      <c r="G173" s="153"/>
      <c r="H173" s="153"/>
      <c r="I173" s="153"/>
      <c r="J173" s="153"/>
      <c r="K173" s="153"/>
      <c r="L173" s="153"/>
      <c r="M173" s="153"/>
      <c r="N173" s="153"/>
      <c r="O173" s="153"/>
      <c r="P173" s="153"/>
      <c r="Q173" s="153"/>
    </row>
    <row r="174" spans="1:17">
      <c r="A174" s="153"/>
      <c r="B174" s="153"/>
      <c r="C174" s="153"/>
      <c r="D174" s="153"/>
      <c r="E174" s="153"/>
      <c r="F174" s="153"/>
      <c r="G174" s="153"/>
      <c r="H174" s="153"/>
      <c r="I174" s="153"/>
      <c r="J174" s="153"/>
      <c r="K174" s="153"/>
      <c r="L174" s="153"/>
      <c r="M174" s="153"/>
      <c r="N174" s="153"/>
      <c r="O174" s="153"/>
      <c r="P174" s="153"/>
      <c r="Q174" s="153"/>
    </row>
    <row r="175" spans="1:17">
      <c r="A175" s="153"/>
      <c r="B175" s="153"/>
      <c r="C175" s="153"/>
      <c r="D175" s="153"/>
      <c r="E175" s="153"/>
      <c r="F175" s="153"/>
      <c r="G175" s="153"/>
      <c r="H175" s="153"/>
      <c r="I175" s="153"/>
      <c r="J175" s="153"/>
      <c r="K175" s="153"/>
      <c r="L175" s="153"/>
      <c r="M175" s="153"/>
      <c r="N175" s="153"/>
      <c r="O175" s="153"/>
      <c r="P175" s="153"/>
      <c r="Q175" s="153"/>
    </row>
    <row r="176" spans="1:17">
      <c r="A176" s="153"/>
      <c r="B176" s="153"/>
      <c r="C176" s="153"/>
      <c r="D176" s="153"/>
      <c r="E176" s="153"/>
      <c r="F176" s="153"/>
      <c r="G176" s="153"/>
      <c r="H176" s="153"/>
      <c r="I176" s="153"/>
      <c r="J176" s="153"/>
      <c r="K176" s="153"/>
      <c r="L176" s="153"/>
      <c r="M176" s="153"/>
      <c r="N176" s="153"/>
      <c r="O176" s="153"/>
      <c r="P176" s="153"/>
      <c r="Q176" s="153"/>
    </row>
    <row r="177" spans="1:17">
      <c r="A177" s="153"/>
      <c r="B177" s="153"/>
      <c r="C177" s="153"/>
      <c r="D177" s="153"/>
      <c r="E177" s="153"/>
      <c r="F177" s="153"/>
      <c r="G177" s="153"/>
      <c r="H177" s="153"/>
      <c r="I177" s="153"/>
      <c r="J177" s="153"/>
      <c r="K177" s="153"/>
      <c r="L177" s="153"/>
      <c r="M177" s="153"/>
      <c r="N177" s="153"/>
      <c r="O177" s="153"/>
      <c r="P177" s="153"/>
      <c r="Q177" s="153"/>
    </row>
    <row r="178" spans="1:17">
      <c r="A178" s="153"/>
      <c r="B178" s="153"/>
      <c r="C178" s="153"/>
      <c r="D178" s="153"/>
      <c r="E178" s="153"/>
      <c r="F178" s="153"/>
      <c r="G178" s="153"/>
      <c r="H178" s="153"/>
      <c r="I178" s="153"/>
      <c r="J178" s="153"/>
      <c r="K178" s="153"/>
      <c r="L178" s="153"/>
      <c r="M178" s="153"/>
      <c r="N178" s="153"/>
      <c r="O178" s="153"/>
      <c r="P178" s="153"/>
      <c r="Q178" s="153"/>
    </row>
    <row r="179" spans="1:17">
      <c r="A179" s="153"/>
      <c r="B179" s="153"/>
      <c r="C179" s="153"/>
      <c r="D179" s="153"/>
      <c r="E179" s="153"/>
      <c r="F179" s="153"/>
      <c r="G179" s="153"/>
      <c r="H179" s="153"/>
      <c r="I179" s="153"/>
      <c r="J179" s="153"/>
      <c r="K179" s="153"/>
      <c r="L179" s="153"/>
      <c r="M179" s="153"/>
      <c r="N179" s="153"/>
      <c r="O179" s="153"/>
      <c r="P179" s="153"/>
      <c r="Q179" s="153"/>
    </row>
    <row r="180" spans="1:17">
      <c r="A180" s="153"/>
      <c r="B180" s="153"/>
      <c r="C180" s="153"/>
      <c r="D180" s="153"/>
      <c r="E180" s="153"/>
      <c r="F180" s="153"/>
      <c r="G180" s="153"/>
      <c r="H180" s="153"/>
      <c r="I180" s="153"/>
      <c r="J180" s="153"/>
      <c r="K180" s="153"/>
      <c r="L180" s="153"/>
      <c r="M180" s="153"/>
      <c r="N180" s="153"/>
      <c r="O180" s="153"/>
      <c r="P180" s="153"/>
      <c r="Q180" s="153"/>
    </row>
    <row r="181" spans="1:17">
      <c r="A181" s="153"/>
      <c r="B181" s="153"/>
      <c r="C181" s="153"/>
      <c r="D181" s="153"/>
      <c r="E181" s="153"/>
      <c r="F181" s="153"/>
      <c r="G181" s="153"/>
      <c r="H181" s="153"/>
      <c r="I181" s="153"/>
      <c r="J181" s="153"/>
      <c r="K181" s="153"/>
      <c r="L181" s="153"/>
      <c r="M181" s="153"/>
      <c r="N181" s="153"/>
      <c r="O181" s="153"/>
      <c r="P181" s="153"/>
      <c r="Q181" s="153"/>
    </row>
    <row r="182" spans="1:17">
      <c r="A182" s="153"/>
      <c r="B182" s="153"/>
      <c r="C182" s="153"/>
      <c r="D182" s="153"/>
      <c r="E182" s="153"/>
      <c r="F182" s="153"/>
      <c r="G182" s="153"/>
      <c r="H182" s="153"/>
      <c r="I182" s="153"/>
      <c r="J182" s="153"/>
      <c r="K182" s="153"/>
      <c r="L182" s="153"/>
      <c r="M182" s="153"/>
      <c r="N182" s="153"/>
      <c r="O182" s="153"/>
      <c r="P182" s="153"/>
      <c r="Q182" s="153"/>
    </row>
    <row r="183" spans="1:17">
      <c r="A183" s="153"/>
      <c r="B183" s="153"/>
      <c r="C183" s="153"/>
      <c r="D183" s="153"/>
      <c r="E183" s="153"/>
      <c r="F183" s="153"/>
      <c r="G183" s="153"/>
      <c r="H183" s="153"/>
      <c r="I183" s="153"/>
      <c r="J183" s="153"/>
      <c r="K183" s="153"/>
      <c r="L183" s="153"/>
      <c r="M183" s="153"/>
      <c r="N183" s="153"/>
      <c r="O183" s="153"/>
      <c r="P183" s="153"/>
      <c r="Q183" s="153"/>
    </row>
    <row r="184" spans="1:17">
      <c r="A184" s="153"/>
      <c r="B184" s="153"/>
      <c r="C184" s="153"/>
      <c r="D184" s="153"/>
      <c r="E184" s="153"/>
      <c r="F184" s="153"/>
      <c r="G184" s="153"/>
      <c r="H184" s="153"/>
      <c r="I184" s="153"/>
      <c r="J184" s="153"/>
      <c r="K184" s="153"/>
      <c r="L184" s="153"/>
      <c r="M184" s="153"/>
      <c r="N184" s="153"/>
      <c r="O184" s="153"/>
      <c r="P184" s="153"/>
      <c r="Q184" s="153"/>
    </row>
    <row r="185" spans="1:17">
      <c r="A185" s="153"/>
      <c r="B185" s="153"/>
      <c r="C185" s="153"/>
      <c r="D185" s="153"/>
      <c r="E185" s="153"/>
      <c r="F185" s="153"/>
      <c r="G185" s="153"/>
      <c r="H185" s="153"/>
      <c r="I185" s="153"/>
      <c r="J185" s="153"/>
      <c r="K185" s="153"/>
      <c r="L185" s="153"/>
      <c r="M185" s="153"/>
      <c r="N185" s="153"/>
      <c r="O185" s="153"/>
      <c r="P185" s="153"/>
      <c r="Q185" s="153"/>
    </row>
    <row r="186" spans="1:17">
      <c r="A186" s="153"/>
      <c r="B186" s="153"/>
      <c r="C186" s="153"/>
      <c r="D186" s="153"/>
      <c r="E186" s="153"/>
      <c r="F186" s="153"/>
      <c r="G186" s="153"/>
      <c r="H186" s="153"/>
      <c r="I186" s="153"/>
      <c r="J186" s="153"/>
      <c r="K186" s="153"/>
      <c r="L186" s="153"/>
      <c r="M186" s="153"/>
      <c r="N186" s="153"/>
      <c r="O186" s="153"/>
      <c r="P186" s="153"/>
      <c r="Q186" s="153"/>
    </row>
    <row r="187" spans="1:17">
      <c r="A187" s="153"/>
      <c r="B187" s="153"/>
      <c r="C187" s="153"/>
      <c r="D187" s="153"/>
      <c r="E187" s="153"/>
      <c r="F187" s="153"/>
      <c r="G187" s="153"/>
      <c r="H187" s="153"/>
      <c r="I187" s="153"/>
      <c r="J187" s="153"/>
      <c r="K187" s="153"/>
      <c r="L187" s="153"/>
      <c r="M187" s="153"/>
      <c r="N187" s="153"/>
      <c r="O187" s="153"/>
      <c r="P187" s="153"/>
      <c r="Q187" s="153"/>
    </row>
    <row r="188" spans="1:17">
      <c r="A188" s="153"/>
      <c r="B188" s="153"/>
      <c r="C188" s="153"/>
      <c r="D188" s="153"/>
      <c r="E188" s="153"/>
      <c r="F188" s="153"/>
      <c r="G188" s="153"/>
      <c r="H188" s="153"/>
      <c r="I188" s="153"/>
      <c r="J188" s="153"/>
      <c r="K188" s="153"/>
      <c r="L188" s="153"/>
      <c r="M188" s="153"/>
      <c r="N188" s="153"/>
      <c r="O188" s="153"/>
      <c r="P188" s="153"/>
      <c r="Q188" s="153"/>
    </row>
    <row r="189" spans="1:17">
      <c r="A189" s="153"/>
      <c r="B189" s="153"/>
      <c r="C189" s="153"/>
      <c r="D189" s="153"/>
      <c r="E189" s="153"/>
      <c r="F189" s="153"/>
      <c r="G189" s="153"/>
      <c r="H189" s="153"/>
      <c r="I189" s="153"/>
      <c r="J189" s="153"/>
      <c r="K189" s="153"/>
      <c r="L189" s="153"/>
      <c r="M189" s="153"/>
      <c r="N189" s="153"/>
      <c r="O189" s="153"/>
      <c r="P189" s="153"/>
      <c r="Q189" s="153"/>
    </row>
    <row r="190" spans="1:17">
      <c r="A190" s="153"/>
      <c r="B190" s="153"/>
      <c r="C190" s="153"/>
      <c r="D190" s="153"/>
      <c r="E190" s="153"/>
      <c r="F190" s="153"/>
      <c r="G190" s="153"/>
      <c r="H190" s="153"/>
      <c r="I190" s="153"/>
      <c r="J190" s="153"/>
      <c r="K190" s="153"/>
      <c r="L190" s="153"/>
      <c r="M190" s="153"/>
      <c r="N190" s="153"/>
      <c r="O190" s="153"/>
      <c r="P190" s="153"/>
      <c r="Q190" s="153"/>
    </row>
    <row r="191" spans="1:17">
      <c r="A191" s="153"/>
      <c r="B191" s="153"/>
      <c r="C191" s="153"/>
      <c r="D191" s="153"/>
      <c r="E191" s="153"/>
      <c r="F191" s="153"/>
      <c r="G191" s="153"/>
      <c r="H191" s="153"/>
      <c r="I191" s="153"/>
      <c r="J191" s="153"/>
      <c r="K191" s="153"/>
      <c r="L191" s="153"/>
      <c r="M191" s="153"/>
      <c r="N191" s="153"/>
      <c r="O191" s="153"/>
      <c r="P191" s="153"/>
      <c r="Q191" s="153"/>
    </row>
    <row r="192" spans="1:17">
      <c r="A192" s="153"/>
      <c r="B192" s="153"/>
      <c r="C192" s="153"/>
      <c r="D192" s="153"/>
      <c r="E192" s="153"/>
      <c r="F192" s="153"/>
      <c r="G192" s="153"/>
      <c r="H192" s="153"/>
      <c r="I192" s="153"/>
      <c r="J192" s="153"/>
      <c r="K192" s="153"/>
      <c r="L192" s="153"/>
      <c r="M192" s="153"/>
      <c r="N192" s="153"/>
      <c r="O192" s="153"/>
      <c r="P192" s="153"/>
      <c r="Q192" s="153"/>
    </row>
    <row r="193" spans="1:17">
      <c r="A193" s="153"/>
      <c r="B193" s="153"/>
      <c r="C193" s="153"/>
      <c r="D193" s="153"/>
      <c r="E193" s="153"/>
      <c r="F193" s="153"/>
      <c r="G193" s="153"/>
      <c r="H193" s="153"/>
      <c r="I193" s="153"/>
      <c r="J193" s="153"/>
      <c r="K193" s="153"/>
      <c r="L193" s="153"/>
      <c r="M193" s="153"/>
      <c r="N193" s="153"/>
      <c r="O193" s="153"/>
      <c r="P193" s="153"/>
      <c r="Q193" s="153"/>
    </row>
    <row r="194" spans="1:17">
      <c r="A194" s="153"/>
      <c r="B194" s="153"/>
      <c r="C194" s="153"/>
      <c r="D194" s="153"/>
      <c r="E194" s="153"/>
      <c r="F194" s="153"/>
      <c r="G194" s="153"/>
      <c r="H194" s="153"/>
      <c r="I194" s="153"/>
      <c r="J194" s="153"/>
      <c r="K194" s="153"/>
      <c r="L194" s="153"/>
      <c r="M194" s="153"/>
      <c r="N194" s="153"/>
      <c r="O194" s="153"/>
      <c r="P194" s="153"/>
      <c r="Q194" s="153"/>
    </row>
    <row r="195" spans="1:17">
      <c r="A195" s="153"/>
      <c r="B195" s="153"/>
      <c r="C195" s="153"/>
      <c r="D195" s="153"/>
      <c r="E195" s="153"/>
      <c r="F195" s="153"/>
      <c r="G195" s="153"/>
      <c r="H195" s="153"/>
      <c r="I195" s="153"/>
      <c r="J195" s="153"/>
      <c r="K195" s="153"/>
      <c r="L195" s="153"/>
      <c r="M195" s="153"/>
      <c r="N195" s="153"/>
      <c r="O195" s="153"/>
      <c r="P195" s="153"/>
      <c r="Q195" s="153"/>
    </row>
    <row r="196" spans="1:17">
      <c r="A196" s="153"/>
      <c r="B196" s="153"/>
      <c r="C196" s="153"/>
      <c r="D196" s="153"/>
      <c r="E196" s="153"/>
      <c r="F196" s="153"/>
      <c r="G196" s="153"/>
      <c r="H196" s="153"/>
      <c r="I196" s="153"/>
      <c r="J196" s="153"/>
      <c r="K196" s="153"/>
      <c r="L196" s="153"/>
      <c r="M196" s="153"/>
      <c r="N196" s="153"/>
      <c r="O196" s="153"/>
      <c r="P196" s="153"/>
      <c r="Q196" s="153"/>
    </row>
    <row r="197" spans="1:17">
      <c r="A197" s="153"/>
      <c r="B197" s="153"/>
      <c r="C197" s="153"/>
      <c r="D197" s="153"/>
      <c r="E197" s="153"/>
      <c r="F197" s="153"/>
      <c r="G197" s="153"/>
      <c r="H197" s="153"/>
      <c r="I197" s="153"/>
      <c r="J197" s="153"/>
      <c r="K197" s="153"/>
      <c r="L197" s="153"/>
      <c r="M197" s="153"/>
      <c r="N197" s="153"/>
      <c r="O197" s="153"/>
      <c r="P197" s="153"/>
      <c r="Q197" s="153"/>
    </row>
    <row r="198" spans="1:17">
      <c r="A198" s="153"/>
      <c r="B198" s="153"/>
      <c r="C198" s="153"/>
      <c r="D198" s="153"/>
      <c r="E198" s="153"/>
      <c r="F198" s="153"/>
      <c r="G198" s="153"/>
      <c r="H198" s="153"/>
      <c r="I198" s="153"/>
      <c r="J198" s="153"/>
      <c r="K198" s="153"/>
      <c r="L198" s="153"/>
      <c r="M198" s="153"/>
      <c r="N198" s="153"/>
      <c r="O198" s="153"/>
      <c r="P198" s="153"/>
      <c r="Q198" s="153"/>
    </row>
    <row r="199" spans="1:17">
      <c r="A199" s="153"/>
      <c r="B199" s="153"/>
      <c r="C199" s="153"/>
      <c r="D199" s="153"/>
      <c r="E199" s="153"/>
      <c r="F199" s="153"/>
      <c r="G199" s="153"/>
      <c r="H199" s="153"/>
      <c r="I199" s="153"/>
      <c r="J199" s="153"/>
      <c r="K199" s="153"/>
      <c r="L199" s="153"/>
      <c r="M199" s="153"/>
      <c r="N199" s="153"/>
      <c r="O199" s="153"/>
      <c r="P199" s="153"/>
      <c r="Q199" s="153"/>
    </row>
    <row r="200" spans="1:17">
      <c r="A200" s="153"/>
      <c r="B200" s="153"/>
      <c r="C200" s="153"/>
      <c r="D200" s="153"/>
      <c r="E200" s="153"/>
      <c r="F200" s="153"/>
      <c r="G200" s="153"/>
      <c r="H200" s="153"/>
      <c r="I200" s="153"/>
      <c r="J200" s="153"/>
      <c r="K200" s="153"/>
      <c r="L200" s="153"/>
      <c r="M200" s="153"/>
      <c r="N200" s="153"/>
      <c r="O200" s="153"/>
      <c r="P200" s="153"/>
      <c r="Q200" s="153"/>
    </row>
    <row r="201" spans="1:17">
      <c r="A201" s="153"/>
      <c r="B201" s="153"/>
      <c r="C201" s="153"/>
      <c r="D201" s="153"/>
      <c r="E201" s="153"/>
      <c r="F201" s="153"/>
      <c r="G201" s="153"/>
      <c r="H201" s="153"/>
      <c r="I201" s="153"/>
      <c r="J201" s="153"/>
      <c r="K201" s="153"/>
      <c r="L201" s="153"/>
      <c r="M201" s="153"/>
      <c r="N201" s="153"/>
      <c r="O201" s="153"/>
      <c r="P201" s="153"/>
      <c r="Q201" s="153"/>
    </row>
    <row r="202" spans="1:17">
      <c r="A202" s="153"/>
      <c r="B202" s="153"/>
      <c r="C202" s="153"/>
      <c r="D202" s="153"/>
      <c r="E202" s="153"/>
      <c r="F202" s="153"/>
      <c r="G202" s="153"/>
      <c r="H202" s="153"/>
      <c r="I202" s="153"/>
      <c r="J202" s="153"/>
      <c r="K202" s="153"/>
      <c r="L202" s="153"/>
      <c r="M202" s="153"/>
      <c r="N202" s="153"/>
      <c r="O202" s="153"/>
      <c r="P202" s="153"/>
      <c r="Q202" s="153"/>
    </row>
    <row r="203" spans="1:17">
      <c r="A203" s="153"/>
      <c r="B203" s="153"/>
      <c r="C203" s="153"/>
      <c r="D203" s="153"/>
      <c r="E203" s="153"/>
      <c r="F203" s="153"/>
      <c r="G203" s="153"/>
      <c r="H203" s="153"/>
      <c r="I203" s="153"/>
      <c r="J203" s="153"/>
      <c r="K203" s="153"/>
      <c r="L203" s="153"/>
      <c r="M203" s="153"/>
      <c r="N203" s="153"/>
      <c r="O203" s="153"/>
      <c r="P203" s="153"/>
      <c r="Q203" s="153"/>
    </row>
    <row r="204" spans="1:17">
      <c r="A204" s="153"/>
      <c r="B204" s="153"/>
      <c r="C204" s="153"/>
      <c r="D204" s="153"/>
      <c r="E204" s="153"/>
      <c r="F204" s="153"/>
      <c r="G204" s="153"/>
      <c r="H204" s="153"/>
      <c r="I204" s="153"/>
      <c r="J204" s="153"/>
      <c r="K204" s="153"/>
      <c r="L204" s="153"/>
      <c r="M204" s="153"/>
      <c r="N204" s="153"/>
      <c r="O204" s="153"/>
      <c r="P204" s="153"/>
      <c r="Q204" s="153"/>
    </row>
    <row r="205" spans="1:17">
      <c r="A205" s="153"/>
      <c r="B205" s="153"/>
      <c r="C205" s="153"/>
      <c r="D205" s="153"/>
      <c r="E205" s="153"/>
      <c r="F205" s="153"/>
      <c r="G205" s="153"/>
      <c r="H205" s="153"/>
      <c r="I205" s="153"/>
      <c r="J205" s="153"/>
      <c r="K205" s="153"/>
      <c r="L205" s="153"/>
      <c r="M205" s="153"/>
      <c r="N205" s="153"/>
      <c r="O205" s="153"/>
      <c r="P205" s="153"/>
      <c r="Q205" s="153"/>
    </row>
    <row r="206" spans="1:17">
      <c r="A206" s="153"/>
      <c r="B206" s="153"/>
      <c r="C206" s="153"/>
      <c r="D206" s="153"/>
      <c r="E206" s="153"/>
      <c r="F206" s="153"/>
      <c r="G206" s="153"/>
      <c r="H206" s="153"/>
      <c r="I206" s="153"/>
      <c r="J206" s="153"/>
      <c r="K206" s="153"/>
      <c r="L206" s="153"/>
      <c r="M206" s="153"/>
      <c r="N206" s="153"/>
      <c r="O206" s="153"/>
      <c r="P206" s="153"/>
      <c r="Q206" s="153"/>
    </row>
    <row r="207" spans="1:17">
      <c r="A207" s="153"/>
      <c r="B207" s="153"/>
      <c r="C207" s="153"/>
      <c r="D207" s="153"/>
      <c r="E207" s="153"/>
      <c r="F207" s="153"/>
      <c r="G207" s="153"/>
      <c r="H207" s="153"/>
      <c r="I207" s="153"/>
      <c r="J207" s="153"/>
      <c r="K207" s="153"/>
      <c r="L207" s="153"/>
      <c r="M207" s="153"/>
      <c r="N207" s="153"/>
      <c r="O207" s="153"/>
      <c r="P207" s="153"/>
      <c r="Q207" s="153"/>
    </row>
    <row r="208" spans="1:17">
      <c r="A208" s="153"/>
      <c r="B208" s="153"/>
      <c r="C208" s="153"/>
      <c r="D208" s="153"/>
      <c r="E208" s="153"/>
      <c r="F208" s="153"/>
      <c r="G208" s="153"/>
      <c r="H208" s="153"/>
      <c r="I208" s="153"/>
      <c r="J208" s="153"/>
      <c r="K208" s="153"/>
      <c r="L208" s="153"/>
      <c r="M208" s="153"/>
      <c r="N208" s="153"/>
      <c r="O208" s="153"/>
      <c r="P208" s="153"/>
      <c r="Q208" s="153"/>
    </row>
    <row r="209" spans="1:17">
      <c r="A209" s="153"/>
      <c r="B209" s="153"/>
      <c r="C209" s="153"/>
      <c r="D209" s="153"/>
      <c r="E209" s="153"/>
      <c r="F209" s="153"/>
      <c r="G209" s="153"/>
      <c r="H209" s="153"/>
      <c r="I209" s="153"/>
      <c r="J209" s="153"/>
      <c r="K209" s="153"/>
      <c r="L209" s="153"/>
      <c r="M209" s="153"/>
      <c r="N209" s="153"/>
      <c r="O209" s="153"/>
      <c r="P209" s="153"/>
      <c r="Q209" s="153"/>
    </row>
    <row r="210" spans="1:17">
      <c r="A210" s="153"/>
      <c r="B210" s="153"/>
      <c r="C210" s="153"/>
      <c r="D210" s="153"/>
      <c r="E210" s="153"/>
      <c r="F210" s="153"/>
      <c r="G210" s="153"/>
      <c r="H210" s="153"/>
      <c r="I210" s="153"/>
      <c r="J210" s="153"/>
      <c r="K210" s="153"/>
      <c r="L210" s="153"/>
      <c r="M210" s="153"/>
      <c r="N210" s="153"/>
      <c r="O210" s="153"/>
      <c r="P210" s="153"/>
      <c r="Q210" s="153"/>
    </row>
    <row r="211" spans="1:17">
      <c r="A211" s="153"/>
      <c r="B211" s="153"/>
      <c r="C211" s="153"/>
      <c r="D211" s="153"/>
      <c r="E211" s="153"/>
      <c r="F211" s="153"/>
      <c r="G211" s="153"/>
      <c r="H211" s="153"/>
      <c r="I211" s="153"/>
      <c r="J211" s="153"/>
      <c r="K211" s="153"/>
      <c r="L211" s="153"/>
      <c r="M211" s="153"/>
      <c r="N211" s="153"/>
      <c r="O211" s="153"/>
      <c r="P211" s="153"/>
      <c r="Q211" s="153"/>
    </row>
    <row r="212" spans="1:17">
      <c r="A212" s="153"/>
      <c r="B212" s="153"/>
      <c r="C212" s="153"/>
      <c r="D212" s="153"/>
      <c r="E212" s="153"/>
      <c r="F212" s="153"/>
      <c r="G212" s="153"/>
      <c r="H212" s="153"/>
      <c r="I212" s="153"/>
      <c r="J212" s="153"/>
      <c r="K212" s="153"/>
      <c r="L212" s="153"/>
      <c r="M212" s="153"/>
      <c r="N212" s="153"/>
      <c r="O212" s="153"/>
      <c r="P212" s="153"/>
      <c r="Q212" s="153"/>
    </row>
    <row r="213" spans="1:17">
      <c r="A213" s="153"/>
      <c r="B213" s="153"/>
      <c r="C213" s="153"/>
      <c r="D213" s="153"/>
      <c r="E213" s="153"/>
      <c r="F213" s="153"/>
      <c r="G213" s="153"/>
      <c r="H213" s="153"/>
      <c r="I213" s="153"/>
      <c r="J213" s="153"/>
      <c r="K213" s="153"/>
      <c r="L213" s="153"/>
      <c r="M213" s="153"/>
      <c r="N213" s="153"/>
      <c r="O213" s="153"/>
      <c r="P213" s="153"/>
      <c r="Q213" s="153"/>
    </row>
    <row r="214" spans="1:17">
      <c r="A214" s="153"/>
      <c r="B214" s="153"/>
      <c r="C214" s="153"/>
      <c r="D214" s="153"/>
      <c r="E214" s="153"/>
      <c r="F214" s="153"/>
      <c r="G214" s="153"/>
      <c r="H214" s="153"/>
      <c r="I214" s="153"/>
      <c r="J214" s="153"/>
      <c r="K214" s="153"/>
      <c r="L214" s="153"/>
      <c r="M214" s="153"/>
      <c r="N214" s="153"/>
      <c r="O214" s="153"/>
      <c r="P214" s="153"/>
      <c r="Q214" s="153"/>
    </row>
    <row r="215" spans="1:17">
      <c r="A215" s="153"/>
      <c r="B215" s="153"/>
      <c r="C215" s="153"/>
      <c r="D215" s="153"/>
      <c r="E215" s="153"/>
      <c r="F215" s="153"/>
      <c r="G215" s="153"/>
      <c r="H215" s="153"/>
      <c r="I215" s="153"/>
      <c r="J215" s="153"/>
      <c r="K215" s="153"/>
      <c r="L215" s="153"/>
      <c r="M215" s="153"/>
      <c r="N215" s="153"/>
      <c r="O215" s="153"/>
      <c r="P215" s="153"/>
      <c r="Q215" s="153"/>
    </row>
    <row r="216" spans="1:17">
      <c r="A216" s="153"/>
      <c r="B216" s="153"/>
      <c r="C216" s="153"/>
      <c r="D216" s="153"/>
      <c r="E216" s="153"/>
      <c r="F216" s="153"/>
      <c r="G216" s="153"/>
      <c r="H216" s="153"/>
      <c r="I216" s="153"/>
      <c r="J216" s="153"/>
      <c r="K216" s="153"/>
      <c r="L216" s="153"/>
      <c r="M216" s="153"/>
      <c r="N216" s="153"/>
      <c r="O216" s="153"/>
      <c r="P216" s="153"/>
      <c r="Q216" s="153"/>
    </row>
    <row r="217" spans="1:17">
      <c r="A217" s="153"/>
      <c r="B217" s="153"/>
      <c r="C217" s="153"/>
      <c r="D217" s="153"/>
      <c r="E217" s="153"/>
      <c r="F217" s="153"/>
      <c r="G217" s="153"/>
      <c r="H217" s="153"/>
      <c r="I217" s="153"/>
      <c r="J217" s="153"/>
      <c r="K217" s="153"/>
      <c r="L217" s="153"/>
      <c r="M217" s="153"/>
      <c r="N217" s="153"/>
      <c r="O217" s="153"/>
      <c r="P217" s="153"/>
      <c r="Q217" s="153"/>
    </row>
    <row r="218" spans="1:17">
      <c r="A218" s="153"/>
      <c r="B218" s="153"/>
      <c r="C218" s="153"/>
      <c r="D218" s="153"/>
      <c r="E218" s="153"/>
      <c r="F218" s="153"/>
      <c r="G218" s="153"/>
      <c r="H218" s="153"/>
      <c r="I218" s="153"/>
      <c r="J218" s="153"/>
      <c r="K218" s="153"/>
      <c r="L218" s="153"/>
      <c r="M218" s="153"/>
      <c r="N218" s="153"/>
      <c r="O218" s="153"/>
      <c r="P218" s="153"/>
      <c r="Q218" s="153"/>
    </row>
    <row r="219" spans="1:17">
      <c r="A219" s="153"/>
      <c r="B219" s="153"/>
      <c r="C219" s="153"/>
      <c r="D219" s="153"/>
      <c r="E219" s="153"/>
      <c r="F219" s="153"/>
      <c r="G219" s="153"/>
      <c r="H219" s="153"/>
      <c r="I219" s="153"/>
      <c r="J219" s="153"/>
      <c r="K219" s="153"/>
      <c r="L219" s="153"/>
      <c r="M219" s="153"/>
      <c r="N219" s="153"/>
      <c r="O219" s="153"/>
      <c r="P219" s="153"/>
      <c r="Q219" s="153"/>
    </row>
    <row r="220" spans="1:17">
      <c r="A220" s="153"/>
      <c r="B220" s="153"/>
      <c r="C220" s="153"/>
      <c r="D220" s="153"/>
      <c r="E220" s="153"/>
      <c r="F220" s="153"/>
      <c r="G220" s="153"/>
      <c r="H220" s="153"/>
      <c r="I220" s="153"/>
      <c r="J220" s="153"/>
      <c r="K220" s="153"/>
      <c r="L220" s="153"/>
      <c r="M220" s="153"/>
      <c r="N220" s="153"/>
      <c r="O220" s="153"/>
      <c r="P220" s="153"/>
      <c r="Q220" s="153"/>
    </row>
    <row r="221" spans="1:17">
      <c r="A221" s="153"/>
      <c r="B221" s="153"/>
      <c r="C221" s="153"/>
      <c r="D221" s="153"/>
      <c r="E221" s="153"/>
      <c r="F221" s="153"/>
      <c r="G221" s="153"/>
      <c r="H221" s="153"/>
      <c r="I221" s="153"/>
      <c r="J221" s="153"/>
      <c r="K221" s="153"/>
      <c r="L221" s="153"/>
      <c r="M221" s="153"/>
      <c r="N221" s="153"/>
      <c r="O221" s="153"/>
      <c r="P221" s="153"/>
      <c r="Q221" s="153"/>
    </row>
    <row r="222" spans="1:17">
      <c r="A222" s="153"/>
      <c r="B222" s="153"/>
      <c r="C222" s="153"/>
      <c r="D222" s="153"/>
      <c r="E222" s="153"/>
      <c r="F222" s="153"/>
      <c r="G222" s="153"/>
      <c r="H222" s="153"/>
      <c r="I222" s="153"/>
      <c r="J222" s="153"/>
      <c r="K222" s="153"/>
      <c r="L222" s="153"/>
      <c r="M222" s="153"/>
      <c r="N222" s="153"/>
      <c r="O222" s="153"/>
      <c r="P222" s="153"/>
      <c r="Q222" s="153"/>
    </row>
    <row r="223" spans="1:17">
      <c r="A223" s="153"/>
      <c r="B223" s="153"/>
      <c r="C223" s="153"/>
      <c r="D223" s="153"/>
      <c r="E223" s="153"/>
      <c r="F223" s="153"/>
      <c r="G223" s="153"/>
      <c r="H223" s="153"/>
      <c r="I223" s="153"/>
      <c r="J223" s="153"/>
      <c r="K223" s="153"/>
      <c r="L223" s="153"/>
      <c r="M223" s="153"/>
      <c r="N223" s="153"/>
      <c r="O223" s="153"/>
      <c r="P223" s="153"/>
      <c r="Q223" s="153"/>
    </row>
    <row r="224" spans="1:17">
      <c r="A224" s="153"/>
      <c r="B224" s="153"/>
      <c r="C224" s="153"/>
      <c r="D224" s="153"/>
      <c r="E224" s="153"/>
      <c r="F224" s="153"/>
      <c r="G224" s="153"/>
      <c r="H224" s="153"/>
      <c r="I224" s="153"/>
      <c r="J224" s="153"/>
      <c r="K224" s="153"/>
      <c r="L224" s="153"/>
      <c r="M224" s="153"/>
      <c r="N224" s="153"/>
      <c r="O224" s="153"/>
      <c r="P224" s="153"/>
      <c r="Q224" s="153"/>
    </row>
    <row r="225" spans="1:17">
      <c r="A225" s="153"/>
      <c r="B225" s="153"/>
      <c r="C225" s="153"/>
      <c r="D225" s="153"/>
      <c r="E225" s="153"/>
      <c r="F225" s="153"/>
      <c r="G225" s="153"/>
      <c r="H225" s="153"/>
      <c r="I225" s="153"/>
      <c r="J225" s="153"/>
      <c r="K225" s="153"/>
      <c r="L225" s="153"/>
      <c r="M225" s="153"/>
      <c r="N225" s="153"/>
      <c r="O225" s="153"/>
      <c r="P225" s="153"/>
      <c r="Q225" s="153"/>
    </row>
    <row r="226" spans="1:17">
      <c r="A226" s="153"/>
      <c r="B226" s="153"/>
      <c r="C226" s="153"/>
      <c r="D226" s="153"/>
      <c r="E226" s="153"/>
      <c r="F226" s="153"/>
      <c r="G226" s="153"/>
      <c r="H226" s="153"/>
      <c r="I226" s="153"/>
      <c r="J226" s="153"/>
      <c r="K226" s="153"/>
      <c r="L226" s="153"/>
      <c r="M226" s="153"/>
      <c r="N226" s="153"/>
      <c r="O226" s="153"/>
      <c r="P226" s="153"/>
      <c r="Q226" s="153"/>
    </row>
    <row r="227" spans="1:17">
      <c r="A227" s="153"/>
      <c r="B227" s="153"/>
      <c r="C227" s="153"/>
      <c r="D227" s="153"/>
      <c r="E227" s="153"/>
      <c r="F227" s="153"/>
      <c r="G227" s="153"/>
      <c r="H227" s="153"/>
      <c r="I227" s="153"/>
      <c r="J227" s="153"/>
      <c r="K227" s="153"/>
      <c r="L227" s="153"/>
      <c r="M227" s="153"/>
      <c r="N227" s="153"/>
      <c r="O227" s="153"/>
      <c r="P227" s="153"/>
      <c r="Q227" s="153"/>
    </row>
    <row r="228" spans="1:17">
      <c r="A228" s="153"/>
      <c r="B228" s="153"/>
      <c r="C228" s="153"/>
      <c r="D228" s="153"/>
      <c r="E228" s="153"/>
      <c r="F228" s="153"/>
      <c r="G228" s="153"/>
      <c r="H228" s="153"/>
      <c r="I228" s="153"/>
      <c r="J228" s="153"/>
      <c r="K228" s="153"/>
      <c r="L228" s="153"/>
      <c r="M228" s="153"/>
      <c r="N228" s="153"/>
      <c r="O228" s="153"/>
      <c r="P228" s="153"/>
      <c r="Q228" s="153"/>
    </row>
    <row r="229" spans="1:17">
      <c r="A229" s="153"/>
      <c r="B229" s="153"/>
      <c r="C229" s="153"/>
      <c r="D229" s="153"/>
      <c r="E229" s="153"/>
      <c r="F229" s="153"/>
      <c r="G229" s="153"/>
      <c r="H229" s="153"/>
      <c r="I229" s="153"/>
      <c r="J229" s="153"/>
      <c r="K229" s="153"/>
      <c r="L229" s="153"/>
      <c r="M229" s="153"/>
      <c r="N229" s="153"/>
      <c r="O229" s="153"/>
      <c r="P229" s="153"/>
      <c r="Q229" s="153"/>
    </row>
    <row r="230" spans="1:17">
      <c r="A230" s="153"/>
      <c r="B230" s="153"/>
      <c r="C230" s="153"/>
      <c r="D230" s="153"/>
      <c r="E230" s="153"/>
      <c r="F230" s="153"/>
      <c r="G230" s="153"/>
      <c r="H230" s="153"/>
      <c r="I230" s="153"/>
      <c r="J230" s="153"/>
      <c r="K230" s="153"/>
      <c r="L230" s="153"/>
      <c r="M230" s="153"/>
      <c r="N230" s="153"/>
      <c r="O230" s="153"/>
      <c r="P230" s="153"/>
      <c r="Q230" s="153"/>
    </row>
    <row r="231" spans="1:17">
      <c r="A231" s="153"/>
      <c r="B231" s="153"/>
      <c r="C231" s="153"/>
      <c r="D231" s="153"/>
      <c r="E231" s="153"/>
      <c r="F231" s="153"/>
      <c r="G231" s="153"/>
      <c r="H231" s="153"/>
      <c r="I231" s="153"/>
      <c r="J231" s="153"/>
      <c r="K231" s="153"/>
      <c r="L231" s="153"/>
      <c r="M231" s="153"/>
      <c r="N231" s="153"/>
      <c r="O231" s="153"/>
      <c r="P231" s="153"/>
      <c r="Q231" s="153"/>
    </row>
    <row r="232" spans="1:17">
      <c r="A232" s="153"/>
      <c r="B232" s="153"/>
      <c r="C232" s="153"/>
      <c r="D232" s="153"/>
      <c r="E232" s="153"/>
      <c r="F232" s="153"/>
      <c r="G232" s="153"/>
      <c r="H232" s="153"/>
      <c r="I232" s="153"/>
      <c r="J232" s="153"/>
      <c r="K232" s="153"/>
      <c r="L232" s="153"/>
      <c r="M232" s="153"/>
      <c r="N232" s="153"/>
      <c r="O232" s="153"/>
      <c r="P232" s="153"/>
      <c r="Q232" s="153"/>
    </row>
    <row r="233" spans="1:17">
      <c r="A233" s="153"/>
      <c r="B233" s="153"/>
      <c r="C233" s="153"/>
      <c r="D233" s="153"/>
      <c r="E233" s="153"/>
      <c r="F233" s="153"/>
      <c r="G233" s="153"/>
      <c r="H233" s="153"/>
      <c r="I233" s="153"/>
      <c r="J233" s="153"/>
      <c r="K233" s="153"/>
      <c r="L233" s="153"/>
      <c r="M233" s="153"/>
      <c r="N233" s="153"/>
      <c r="O233" s="153"/>
      <c r="P233" s="153"/>
      <c r="Q233" s="153"/>
    </row>
    <row r="234" spans="1:17">
      <c r="A234" s="153"/>
      <c r="B234" s="153"/>
      <c r="C234" s="153"/>
      <c r="D234" s="153"/>
      <c r="E234" s="153"/>
      <c r="F234" s="153"/>
      <c r="G234" s="153"/>
      <c r="H234" s="153"/>
      <c r="I234" s="153"/>
      <c r="J234" s="153"/>
      <c r="K234" s="153"/>
      <c r="L234" s="153"/>
      <c r="M234" s="153"/>
      <c r="N234" s="153"/>
      <c r="O234" s="153"/>
      <c r="P234" s="153"/>
      <c r="Q234" s="153"/>
    </row>
    <row r="235" spans="1:17">
      <c r="A235" s="153"/>
      <c r="B235" s="153"/>
      <c r="C235" s="153"/>
      <c r="D235" s="153"/>
      <c r="E235" s="153"/>
      <c r="F235" s="153"/>
      <c r="G235" s="153"/>
      <c r="H235" s="153"/>
      <c r="I235" s="153"/>
      <c r="J235" s="153"/>
      <c r="K235" s="153"/>
      <c r="L235" s="153"/>
      <c r="M235" s="153"/>
      <c r="N235" s="153"/>
      <c r="O235" s="153"/>
      <c r="P235" s="153"/>
      <c r="Q235" s="153"/>
    </row>
    <row r="236" spans="1:17">
      <c r="A236" s="153"/>
      <c r="B236" s="153"/>
      <c r="C236" s="153"/>
      <c r="D236" s="153"/>
      <c r="E236" s="153"/>
      <c r="F236" s="153"/>
      <c r="G236" s="153"/>
      <c r="H236" s="153"/>
      <c r="I236" s="153"/>
      <c r="J236" s="153"/>
      <c r="K236" s="153"/>
      <c r="L236" s="153"/>
      <c r="M236" s="153"/>
      <c r="N236" s="153"/>
      <c r="O236" s="153"/>
      <c r="P236" s="153"/>
      <c r="Q236" s="153"/>
    </row>
    <row r="237" spans="1:17">
      <c r="A237" s="153"/>
      <c r="B237" s="153"/>
      <c r="C237" s="153"/>
      <c r="D237" s="153"/>
      <c r="E237" s="153"/>
      <c r="F237" s="153"/>
      <c r="G237" s="153"/>
      <c r="H237" s="153"/>
      <c r="I237" s="153"/>
      <c r="J237" s="153"/>
      <c r="K237" s="153"/>
      <c r="L237" s="153"/>
      <c r="M237" s="153"/>
      <c r="N237" s="153"/>
      <c r="O237" s="153"/>
      <c r="P237" s="153"/>
      <c r="Q237" s="153"/>
    </row>
    <row r="238" spans="1:17">
      <c r="A238" s="153"/>
      <c r="B238" s="153"/>
      <c r="C238" s="153"/>
      <c r="D238" s="153"/>
      <c r="E238" s="153"/>
      <c r="F238" s="153"/>
      <c r="G238" s="153"/>
      <c r="H238" s="153"/>
      <c r="I238" s="153"/>
      <c r="J238" s="153"/>
      <c r="K238" s="153"/>
      <c r="L238" s="153"/>
      <c r="M238" s="153"/>
      <c r="N238" s="153"/>
      <c r="O238" s="153"/>
      <c r="P238" s="153"/>
      <c r="Q238" s="153"/>
    </row>
    <row r="239" spans="1:17">
      <c r="A239" s="153"/>
      <c r="B239" s="153"/>
      <c r="C239" s="153"/>
      <c r="D239" s="153"/>
      <c r="E239" s="153"/>
      <c r="F239" s="153"/>
      <c r="G239" s="153"/>
      <c r="H239" s="153"/>
      <c r="I239" s="153"/>
      <c r="J239" s="153"/>
      <c r="K239" s="153"/>
      <c r="L239" s="153"/>
      <c r="M239" s="153"/>
      <c r="N239" s="153"/>
      <c r="O239" s="153"/>
      <c r="P239" s="153"/>
      <c r="Q239" s="153"/>
    </row>
    <row r="240" spans="1:17">
      <c r="A240" s="153"/>
      <c r="B240" s="153"/>
      <c r="C240" s="153"/>
      <c r="D240" s="153"/>
      <c r="E240" s="153"/>
      <c r="F240" s="153"/>
      <c r="G240" s="153"/>
      <c r="H240" s="153"/>
      <c r="I240" s="153"/>
      <c r="J240" s="153"/>
      <c r="K240" s="153"/>
      <c r="L240" s="153"/>
      <c r="M240" s="153"/>
      <c r="N240" s="153"/>
      <c r="O240" s="153"/>
      <c r="P240" s="153"/>
      <c r="Q240" s="153"/>
    </row>
    <row r="241" spans="1:17">
      <c r="A241" s="153"/>
      <c r="B241" s="153"/>
      <c r="C241" s="153"/>
      <c r="D241" s="153"/>
      <c r="E241" s="153"/>
      <c r="F241" s="153"/>
      <c r="G241" s="153"/>
      <c r="H241" s="153"/>
      <c r="I241" s="153"/>
      <c r="J241" s="153"/>
      <c r="K241" s="153"/>
      <c r="L241" s="153"/>
      <c r="M241" s="153"/>
      <c r="N241" s="153"/>
      <c r="O241" s="153"/>
      <c r="P241" s="153"/>
      <c r="Q241" s="153"/>
    </row>
    <row r="242" spans="1:17">
      <c r="A242" s="153"/>
      <c r="B242" s="153"/>
      <c r="C242" s="153"/>
      <c r="D242" s="153"/>
      <c r="E242" s="153"/>
      <c r="F242" s="153"/>
      <c r="G242" s="153"/>
      <c r="H242" s="153"/>
      <c r="I242" s="153"/>
      <c r="J242" s="153"/>
      <c r="K242" s="153"/>
      <c r="L242" s="153"/>
      <c r="M242" s="153"/>
      <c r="N242" s="153"/>
      <c r="O242" s="153"/>
      <c r="P242" s="153"/>
      <c r="Q242" s="153"/>
    </row>
    <row r="243" spans="1:17">
      <c r="A243" s="153"/>
      <c r="B243" s="153"/>
      <c r="C243" s="153"/>
      <c r="D243" s="153"/>
      <c r="E243" s="153"/>
      <c r="F243" s="153"/>
      <c r="G243" s="153"/>
      <c r="H243" s="153"/>
      <c r="I243" s="153"/>
      <c r="J243" s="153"/>
      <c r="K243" s="153"/>
      <c r="L243" s="153"/>
      <c r="M243" s="153"/>
      <c r="N243" s="153"/>
      <c r="O243" s="153"/>
      <c r="P243" s="153"/>
      <c r="Q243" s="153"/>
    </row>
  </sheetData>
  <mergeCells count="1">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D5" sqref="D5"/>
    </sheetView>
  </sheetViews>
  <sheetFormatPr defaultColWidth="11.42578125" defaultRowHeight="15"/>
  <cols>
    <col min="1" max="1" width="30.42578125" customWidth="1"/>
    <col min="2" max="2" width="20" customWidth="1"/>
  </cols>
  <sheetData>
    <row r="1" spans="1:2" ht="15.75">
      <c r="A1" s="89" t="s">
        <v>217</v>
      </c>
    </row>
    <row r="2" spans="1:2" ht="15.75" thickBot="1"/>
    <row r="3" spans="1:2" ht="23.25" customHeight="1" thickBot="1">
      <c r="A3" s="533" t="s">
        <v>218</v>
      </c>
      <c r="B3" s="534"/>
    </row>
    <row r="4" spans="1:2" ht="15.75" customHeight="1" thickBot="1">
      <c r="A4" s="91" t="s">
        <v>219</v>
      </c>
      <c r="B4" s="92"/>
    </row>
    <row r="5" spans="1:2" ht="15.75" thickBot="1">
      <c r="A5" s="91" t="s">
        <v>220</v>
      </c>
      <c r="B5" s="92"/>
    </row>
    <row r="6" spans="1:2" ht="24.75" thickBot="1">
      <c r="A6" s="91" t="s">
        <v>221</v>
      </c>
      <c r="B6" s="92"/>
    </row>
    <row r="7" spans="1:2" ht="15.75" thickBot="1">
      <c r="A7" s="91" t="s">
        <v>222</v>
      </c>
      <c r="B7" s="92"/>
    </row>
    <row r="8" spans="1:2">
      <c r="A8" s="93" t="s">
        <v>223</v>
      </c>
    </row>
    <row r="9" spans="1:2" ht="15.75" customHeight="1">
      <c r="A9" s="93" t="s">
        <v>224</v>
      </c>
    </row>
    <row r="10" spans="1:2">
      <c r="A10" s="93" t="s">
        <v>225</v>
      </c>
    </row>
    <row r="11" spans="1:2">
      <c r="A11" s="93" t="s">
        <v>226</v>
      </c>
    </row>
    <row r="16" spans="1:2" ht="15.75" customHeight="1"/>
    <row r="19" ht="15" customHeight="1"/>
    <row r="21" ht="15.75" customHeight="1"/>
    <row r="25" ht="15.75" customHeight="1"/>
    <row r="28" ht="11.25" customHeight="1"/>
    <row r="29" ht="24"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18.75" customHeight="1"/>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T47"/>
  <sheetViews>
    <sheetView zoomScale="110" zoomScaleNormal="110" workbookViewId="0">
      <selection activeCell="I29" sqref="I29"/>
    </sheetView>
  </sheetViews>
  <sheetFormatPr defaultColWidth="11.42578125" defaultRowHeight="15"/>
  <cols>
    <col min="1" max="1" width="10.85546875" style="35" customWidth="1"/>
    <col min="2" max="2" width="17" style="35" customWidth="1"/>
    <col min="3" max="3" width="11.7109375" style="35" customWidth="1"/>
    <col min="4" max="4" width="12.140625" style="35" customWidth="1"/>
    <col min="5" max="5" width="10.42578125" style="35" customWidth="1"/>
    <col min="6" max="6" width="10" style="35" customWidth="1"/>
    <col min="7" max="7" width="10.5703125" style="35" customWidth="1"/>
    <col min="8" max="10" width="8.85546875" style="35" customWidth="1"/>
  </cols>
  <sheetData>
    <row r="1" spans="1:20" ht="15.75">
      <c r="A1" s="89" t="s">
        <v>15</v>
      </c>
    </row>
    <row r="2" spans="1:20">
      <c r="A2" s="250" t="s">
        <v>227</v>
      </c>
    </row>
    <row r="3" spans="1:20">
      <c r="A3" s="249" t="s">
        <v>228</v>
      </c>
      <c r="B3" s="248"/>
      <c r="C3" s="248"/>
      <c r="D3" s="248"/>
      <c r="E3" s="248"/>
      <c r="F3" s="248"/>
      <c r="G3" s="248"/>
      <c r="H3" s="248"/>
      <c r="I3" s="248"/>
      <c r="J3" s="248"/>
      <c r="K3" s="247"/>
      <c r="L3" s="247"/>
      <c r="M3" s="247"/>
      <c r="N3" s="247"/>
      <c r="O3" s="247"/>
      <c r="P3" s="247"/>
      <c r="Q3" s="247"/>
      <c r="R3" s="247"/>
      <c r="S3" s="247"/>
      <c r="T3" s="247"/>
    </row>
    <row r="4" spans="1:20">
      <c r="A4" s="179"/>
    </row>
    <row r="5" spans="1:20" ht="15.75" thickBot="1">
      <c r="B5" s="584"/>
      <c r="C5" s="584"/>
      <c r="D5" s="584"/>
      <c r="E5" s="584"/>
      <c r="F5" s="584"/>
      <c r="G5" s="584"/>
      <c r="H5" s="584"/>
      <c r="I5" s="584"/>
      <c r="J5" s="584"/>
      <c r="K5" s="584"/>
      <c r="L5" s="584"/>
    </row>
    <row r="6" spans="1:20" ht="14.45" customHeight="1">
      <c r="B6" s="535" t="s">
        <v>229</v>
      </c>
      <c r="C6" s="535" t="s">
        <v>230</v>
      </c>
      <c r="D6" s="535" t="s">
        <v>231</v>
      </c>
      <c r="E6" s="535" t="s">
        <v>232</v>
      </c>
      <c r="F6" s="535" t="s">
        <v>233</v>
      </c>
      <c r="G6" s="535" t="s">
        <v>234</v>
      </c>
      <c r="H6" s="535" t="s">
        <v>235</v>
      </c>
      <c r="I6" s="312" t="s">
        <v>236</v>
      </c>
      <c r="J6" s="312" t="s">
        <v>237</v>
      </c>
      <c r="K6" s="312" t="s">
        <v>238</v>
      </c>
      <c r="L6" s="312" t="s">
        <v>239</v>
      </c>
    </row>
    <row r="7" spans="1:20" ht="15.75" thickBot="1">
      <c r="B7" s="536"/>
      <c r="C7" s="536"/>
      <c r="D7" s="536"/>
      <c r="E7" s="536"/>
      <c r="F7" s="536"/>
      <c r="G7" s="536"/>
      <c r="H7" s="536"/>
      <c r="I7" s="313" t="s">
        <v>240</v>
      </c>
      <c r="J7" s="313" t="s">
        <v>240</v>
      </c>
      <c r="K7" s="313" t="s">
        <v>240</v>
      </c>
      <c r="L7" s="313" t="s">
        <v>240</v>
      </c>
    </row>
    <row r="8" spans="1:20" ht="15.75" thickBot="1">
      <c r="B8" s="314">
        <v>0</v>
      </c>
      <c r="C8" s="315">
        <v>0</v>
      </c>
      <c r="D8" s="316"/>
      <c r="E8" s="316"/>
      <c r="F8" s="316"/>
      <c r="G8" s="316"/>
      <c r="H8" s="316"/>
      <c r="I8" s="316"/>
      <c r="J8" s="316"/>
      <c r="K8" s="316"/>
      <c r="L8" s="316"/>
    </row>
    <row r="9" spans="1:20" ht="15.75" thickBot="1">
      <c r="B9" s="314">
        <v>0.05</v>
      </c>
      <c r="C9" s="315"/>
      <c r="D9" s="316"/>
      <c r="E9" s="316"/>
      <c r="F9" s="316"/>
      <c r="G9" s="316"/>
      <c r="H9" s="316"/>
      <c r="I9" s="316"/>
      <c r="J9" s="316"/>
      <c r="K9" s="316"/>
      <c r="L9" s="316"/>
    </row>
    <row r="10" spans="1:20" ht="15.75" thickBot="1">
      <c r="B10" s="314">
        <v>0.1</v>
      </c>
      <c r="C10" s="315"/>
      <c r="D10" s="316"/>
      <c r="E10" s="316"/>
      <c r="F10" s="316"/>
      <c r="G10" s="316"/>
      <c r="H10" s="316"/>
      <c r="I10" s="316"/>
      <c r="J10" s="316"/>
      <c r="K10" s="316"/>
      <c r="L10" s="316"/>
    </row>
    <row r="11" spans="1:20" ht="18.95" customHeight="1" thickBot="1">
      <c r="B11" s="314">
        <v>0.15</v>
      </c>
      <c r="C11" s="315"/>
      <c r="D11" s="316"/>
      <c r="E11" s="316"/>
      <c r="F11" s="316"/>
      <c r="G11" s="316"/>
      <c r="H11" s="316"/>
      <c r="I11" s="316"/>
      <c r="J11" s="316"/>
      <c r="K11" s="316"/>
      <c r="L11" s="316"/>
    </row>
    <row r="12" spans="1:20" ht="15.75" thickBot="1">
      <c r="B12" s="314">
        <v>0.2</v>
      </c>
      <c r="C12" s="315"/>
      <c r="D12" s="316"/>
      <c r="E12" s="316"/>
      <c r="F12" s="316"/>
      <c r="G12" s="316"/>
      <c r="H12" s="316"/>
      <c r="I12" s="316"/>
      <c r="J12" s="316"/>
      <c r="K12" s="316"/>
      <c r="L12" s="316"/>
    </row>
    <row r="13" spans="1:20" ht="15.75" thickBot="1">
      <c r="B13" s="314">
        <v>0.25</v>
      </c>
      <c r="C13" s="315"/>
      <c r="D13" s="316"/>
      <c r="E13" s="316"/>
      <c r="F13" s="316"/>
      <c r="G13" s="316"/>
      <c r="H13" s="316"/>
      <c r="I13" s="316"/>
      <c r="J13" s="316"/>
      <c r="K13" s="316"/>
      <c r="L13" s="316"/>
    </row>
    <row r="14" spans="1:20" ht="15.75" thickBot="1">
      <c r="B14" s="314">
        <v>0.3</v>
      </c>
      <c r="C14" s="315"/>
      <c r="D14" s="316"/>
      <c r="E14" s="316"/>
      <c r="F14" s="316"/>
      <c r="G14" s="316"/>
      <c r="H14" s="316"/>
      <c r="I14" s="316"/>
      <c r="J14" s="316"/>
      <c r="K14" s="316"/>
      <c r="L14" s="316"/>
    </row>
    <row r="15" spans="1:20" ht="15.75" thickBot="1">
      <c r="B15" s="314">
        <v>0.35</v>
      </c>
      <c r="C15" s="315"/>
      <c r="D15" s="316"/>
      <c r="E15" s="316"/>
      <c r="F15" s="316"/>
      <c r="G15" s="316"/>
      <c r="H15" s="316"/>
      <c r="I15" s="316"/>
      <c r="J15" s="316"/>
      <c r="K15" s="316"/>
      <c r="L15" s="316"/>
    </row>
    <row r="16" spans="1:20" ht="15.75" thickBot="1">
      <c r="B16" s="314">
        <v>0.4</v>
      </c>
      <c r="C16" s="315"/>
      <c r="D16" s="316"/>
      <c r="E16" s="316"/>
      <c r="F16" s="316"/>
      <c r="G16" s="316"/>
      <c r="H16" s="316"/>
      <c r="I16" s="316"/>
      <c r="J16" s="316"/>
      <c r="K16" s="316"/>
      <c r="L16" s="316"/>
    </row>
    <row r="17" spans="1:20" ht="15.75" thickBot="1">
      <c r="B17" s="314">
        <v>0.45</v>
      </c>
      <c r="C17" s="315"/>
      <c r="D17" s="316"/>
      <c r="E17" s="316"/>
      <c r="F17" s="316"/>
      <c r="G17" s="316"/>
      <c r="H17" s="316"/>
      <c r="I17" s="316"/>
      <c r="J17" s="316"/>
      <c r="K17" s="316"/>
      <c r="L17" s="316"/>
    </row>
    <row r="18" spans="1:20" ht="15.75" thickBot="1">
      <c r="B18" s="314">
        <v>0.5</v>
      </c>
      <c r="C18" s="315"/>
      <c r="D18" s="316"/>
      <c r="E18" s="316"/>
      <c r="F18" s="316"/>
      <c r="G18" s="316"/>
      <c r="H18" s="316"/>
      <c r="I18" s="316"/>
      <c r="J18" s="316"/>
      <c r="K18" s="316"/>
      <c r="L18" s="316"/>
    </row>
    <row r="19" spans="1:20" ht="15.75" thickBot="1">
      <c r="B19" s="314">
        <v>0.55000000000000004</v>
      </c>
      <c r="C19" s="315"/>
      <c r="D19" s="316"/>
      <c r="E19" s="316"/>
      <c r="F19" s="316"/>
      <c r="G19" s="316"/>
      <c r="H19" s="316"/>
      <c r="I19" s="316"/>
      <c r="J19" s="316"/>
      <c r="K19" s="316"/>
      <c r="L19" s="316"/>
    </row>
    <row r="20" spans="1:20" ht="15.75" thickBot="1">
      <c r="B20" s="314">
        <v>0.6</v>
      </c>
      <c r="C20" s="315"/>
      <c r="D20" s="316"/>
      <c r="E20" s="316"/>
      <c r="F20" s="316"/>
      <c r="G20" s="316"/>
      <c r="H20" s="316"/>
      <c r="I20" s="316"/>
      <c r="J20" s="316"/>
      <c r="K20" s="316"/>
      <c r="L20" s="316"/>
    </row>
    <row r="21" spans="1:20" ht="15.75" customHeight="1" thickBot="1">
      <c r="B21" s="314">
        <v>0.65</v>
      </c>
      <c r="C21" s="315"/>
      <c r="D21" s="316"/>
      <c r="E21" s="316"/>
      <c r="F21" s="316"/>
      <c r="G21" s="316"/>
      <c r="H21" s="316"/>
      <c r="I21" s="316"/>
      <c r="J21" s="316"/>
      <c r="K21" s="316"/>
      <c r="L21" s="316"/>
    </row>
    <row r="22" spans="1:20" ht="23.25" customHeight="1" thickBot="1">
      <c r="B22" s="314">
        <v>0.7</v>
      </c>
      <c r="C22" s="315"/>
      <c r="D22" s="316"/>
      <c r="E22" s="316"/>
      <c r="F22" s="316"/>
      <c r="G22" s="316"/>
      <c r="H22" s="316"/>
      <c r="I22" s="316"/>
      <c r="J22" s="316"/>
      <c r="K22" s="316"/>
      <c r="L22" s="316"/>
    </row>
    <row r="23" spans="1:20" ht="15.75" thickBot="1">
      <c r="B23" s="320" t="s">
        <v>241</v>
      </c>
      <c r="C23" s="317"/>
      <c r="D23" s="317"/>
      <c r="E23" s="317"/>
      <c r="F23" s="317"/>
      <c r="G23" s="317"/>
      <c r="H23" s="317"/>
      <c r="I23" s="317"/>
      <c r="J23" s="317"/>
      <c r="K23" s="317"/>
      <c r="L23" s="318"/>
    </row>
    <row r="24" spans="1:20" ht="19.5" customHeight="1" thickBot="1">
      <c r="B24" s="537" t="s">
        <v>242</v>
      </c>
      <c r="C24" s="538"/>
      <c r="D24" s="319"/>
      <c r="E24" s="319"/>
      <c r="F24" s="319"/>
      <c r="G24" s="319"/>
      <c r="H24" s="319"/>
      <c r="I24" s="319"/>
      <c r="J24" s="319"/>
      <c r="K24" s="319"/>
      <c r="L24" s="319"/>
    </row>
    <row r="25" spans="1:20">
      <c r="B25"/>
      <c r="C25"/>
      <c r="D25"/>
      <c r="E25"/>
      <c r="F25"/>
      <c r="G25"/>
      <c r="H25"/>
      <c r="I25"/>
      <c r="J25"/>
    </row>
    <row r="27" spans="1:20" ht="14.45" customHeight="1">
      <c r="A27" s="249" t="s">
        <v>243</v>
      </c>
      <c r="B27" s="247"/>
      <c r="C27" s="247"/>
      <c r="D27" s="247"/>
      <c r="E27" s="247"/>
      <c r="F27" s="248"/>
      <c r="G27" s="248"/>
      <c r="H27" s="248"/>
      <c r="I27" s="248"/>
      <c r="J27" s="248"/>
      <c r="K27" s="247"/>
      <c r="L27" s="247"/>
      <c r="M27" s="247"/>
      <c r="N27" s="247"/>
      <c r="O27" s="247"/>
      <c r="P27" s="247"/>
      <c r="Q27" s="247"/>
      <c r="R27" s="247"/>
      <c r="S27" s="247"/>
      <c r="T27" s="247"/>
    </row>
    <row r="28" spans="1:20" ht="16.5" thickBot="1">
      <c r="A28" s="89"/>
    </row>
    <row r="29" spans="1:20" ht="15" customHeight="1">
      <c r="A29" s="553"/>
      <c r="B29" s="554"/>
      <c r="C29" s="262" t="s">
        <v>244</v>
      </c>
      <c r="D29" s="263"/>
      <c r="E29" s="263"/>
      <c r="F29" s="264"/>
      <c r="G29" s="262" t="s">
        <v>245</v>
      </c>
      <c r="H29" s="263"/>
      <c r="I29" s="263"/>
      <c r="J29" s="264"/>
      <c r="K29" s="262" t="s">
        <v>246</v>
      </c>
      <c r="L29" s="263"/>
      <c r="M29" s="263"/>
      <c r="N29" s="264"/>
    </row>
    <row r="30" spans="1:20" ht="45" customHeight="1">
      <c r="A30" s="551" t="s">
        <v>247</v>
      </c>
      <c r="B30" s="552"/>
      <c r="C30" s="251" t="s">
        <v>248</v>
      </c>
      <c r="D30" s="129" t="s">
        <v>249</v>
      </c>
      <c r="E30" s="129" t="s">
        <v>250</v>
      </c>
      <c r="F30" s="252" t="s">
        <v>251</v>
      </c>
      <c r="G30" s="251" t="s">
        <v>248</v>
      </c>
      <c r="H30" s="129" t="s">
        <v>249</v>
      </c>
      <c r="I30" s="129" t="s">
        <v>250</v>
      </c>
      <c r="J30" s="252" t="s">
        <v>251</v>
      </c>
      <c r="K30" s="251" t="s">
        <v>252</v>
      </c>
      <c r="L30" s="129" t="s">
        <v>249</v>
      </c>
      <c r="M30" s="129" t="s">
        <v>250</v>
      </c>
      <c r="N30" s="252" t="s">
        <v>251</v>
      </c>
    </row>
    <row r="31" spans="1:20">
      <c r="A31" s="552" t="s">
        <v>253</v>
      </c>
      <c r="B31" s="555"/>
      <c r="C31" s="251"/>
      <c r="D31" s="129"/>
      <c r="E31" s="129"/>
      <c r="F31" s="252"/>
      <c r="G31" s="251"/>
      <c r="H31" s="129"/>
      <c r="I31" s="129"/>
      <c r="J31" s="252"/>
      <c r="K31" s="251"/>
      <c r="L31" s="129"/>
      <c r="M31" s="129"/>
      <c r="N31" s="252"/>
    </row>
    <row r="32" spans="1:20">
      <c r="A32" s="551" t="s">
        <v>254</v>
      </c>
      <c r="B32" s="552"/>
      <c r="C32" s="253"/>
      <c r="D32" s="130"/>
      <c r="E32" s="130"/>
      <c r="F32" s="254"/>
      <c r="G32" s="253"/>
      <c r="H32" s="130"/>
      <c r="I32" s="130"/>
      <c r="J32" s="254"/>
      <c r="K32" s="255"/>
      <c r="L32" s="256"/>
      <c r="M32" s="256"/>
      <c r="N32" s="257"/>
    </row>
    <row r="33" spans="1:20" ht="14.25" customHeight="1">
      <c r="A33" s="551" t="s">
        <v>255</v>
      </c>
      <c r="B33" s="552"/>
      <c r="C33" s="253"/>
      <c r="D33" s="130"/>
      <c r="E33" s="130"/>
      <c r="F33" s="254"/>
      <c r="G33" s="253"/>
      <c r="H33" s="130"/>
      <c r="I33" s="130"/>
      <c r="J33" s="254"/>
      <c r="K33" s="253"/>
      <c r="L33" s="130"/>
      <c r="M33" s="130"/>
      <c r="N33" s="254"/>
    </row>
    <row r="34" spans="1:20" ht="15" customHeight="1">
      <c r="A34" s="551" t="s">
        <v>256</v>
      </c>
      <c r="B34" s="552"/>
      <c r="C34" s="253"/>
      <c r="D34" s="130"/>
      <c r="E34" s="130"/>
      <c r="F34" s="254"/>
      <c r="G34" s="253"/>
      <c r="H34" s="130"/>
      <c r="I34" s="130"/>
      <c r="J34" s="254"/>
      <c r="K34" s="253"/>
      <c r="L34" s="130"/>
      <c r="M34" s="130"/>
      <c r="N34" s="254"/>
    </row>
    <row r="35" spans="1:20" ht="69.75" customHeight="1">
      <c r="A35" s="551" t="s">
        <v>257</v>
      </c>
      <c r="B35" s="261" t="s">
        <v>258</v>
      </c>
      <c r="C35" s="253"/>
      <c r="D35" s="130"/>
      <c r="E35" s="130"/>
      <c r="F35" s="254"/>
      <c r="G35" s="253"/>
      <c r="H35" s="130"/>
      <c r="I35" s="130"/>
      <c r="J35" s="254"/>
      <c r="K35" s="253"/>
      <c r="L35" s="130"/>
      <c r="M35" s="130"/>
      <c r="N35" s="254"/>
    </row>
    <row r="36" spans="1:20" ht="69.75" customHeight="1">
      <c r="A36" s="551"/>
      <c r="B36" s="261" t="s">
        <v>259</v>
      </c>
      <c r="C36" s="253"/>
      <c r="D36" s="130"/>
      <c r="E36" s="130"/>
      <c r="F36" s="254"/>
      <c r="G36" s="253"/>
      <c r="H36" s="130"/>
      <c r="I36" s="130"/>
      <c r="J36" s="254"/>
      <c r="K36" s="253"/>
      <c r="L36" s="130"/>
      <c r="M36" s="130"/>
      <c r="N36" s="254"/>
    </row>
    <row r="37" spans="1:20" ht="60.75" thickBot="1">
      <c r="A37" s="551"/>
      <c r="B37" s="261" t="s">
        <v>260</v>
      </c>
      <c r="C37" s="258"/>
      <c r="D37" s="259"/>
      <c r="E37" s="259"/>
      <c r="F37" s="260"/>
      <c r="G37" s="258"/>
      <c r="H37" s="259"/>
      <c r="I37" s="259"/>
      <c r="J37" s="260"/>
      <c r="K37" s="258"/>
      <c r="L37" s="259"/>
      <c r="M37" s="259"/>
      <c r="N37" s="260"/>
    </row>
    <row r="40" spans="1:20" ht="15.75">
      <c r="A40" s="280" t="s">
        <v>261</v>
      </c>
      <c r="B40" s="281"/>
      <c r="C40" s="282"/>
      <c r="D40" s="282"/>
      <c r="E40" s="282"/>
      <c r="F40" s="282"/>
      <c r="G40" s="283"/>
      <c r="H40" s="283"/>
      <c r="I40" s="283"/>
      <c r="J40" s="283"/>
      <c r="K40" s="283"/>
      <c r="L40" s="283"/>
      <c r="M40" s="283"/>
      <c r="N40" s="283"/>
      <c r="O40" s="283"/>
      <c r="P40" s="247"/>
      <c r="Q40" s="247"/>
      <c r="R40" s="247"/>
      <c r="S40" s="247"/>
      <c r="T40" s="247"/>
    </row>
    <row r="41" spans="1:20" ht="16.5" thickBot="1">
      <c r="A41" s="275"/>
      <c r="B41" s="276"/>
      <c r="C41" s="277"/>
      <c r="D41" s="278"/>
      <c r="E41" s="278"/>
      <c r="F41" s="278"/>
      <c r="G41" s="279"/>
      <c r="H41" s="279"/>
      <c r="I41" s="279"/>
      <c r="J41" s="279"/>
      <c r="K41" s="279"/>
      <c r="L41" s="279"/>
      <c r="M41" s="279"/>
      <c r="N41" s="279"/>
      <c r="O41" s="279"/>
    </row>
    <row r="42" spans="1:20" ht="15.75" thickBot="1">
      <c r="A42" s="288"/>
      <c r="B42" s="284"/>
      <c r="C42" s="262" t="s">
        <v>244</v>
      </c>
      <c r="D42" s="263"/>
      <c r="E42" s="263"/>
      <c r="F42" s="264"/>
      <c r="G42" s="285"/>
      <c r="H42" s="286"/>
      <c r="I42" s="286"/>
      <c r="J42" s="287"/>
      <c r="K42" s="262" t="s">
        <v>246</v>
      </c>
      <c r="L42" s="286"/>
      <c r="M42" s="286"/>
      <c r="N42" s="287"/>
    </row>
    <row r="43" spans="1:20" ht="84.75" customHeight="1" thickBot="1">
      <c r="A43" s="265"/>
      <c r="B43" s="266"/>
      <c r="C43" s="267" t="s">
        <v>262</v>
      </c>
      <c r="D43" s="540" t="s">
        <v>263</v>
      </c>
      <c r="E43" s="541"/>
      <c r="F43" s="542"/>
      <c r="G43" s="268"/>
      <c r="H43" s="269"/>
      <c r="I43" s="269"/>
      <c r="J43" s="270"/>
      <c r="K43" s="267" t="s">
        <v>264</v>
      </c>
      <c r="L43" s="540" t="s">
        <v>265</v>
      </c>
      <c r="M43" s="541"/>
      <c r="N43" s="542"/>
    </row>
    <row r="44" spans="1:20" ht="60">
      <c r="A44" s="543" t="s">
        <v>266</v>
      </c>
      <c r="B44" s="289" t="s">
        <v>267</v>
      </c>
      <c r="C44" s="271"/>
      <c r="D44" s="545"/>
      <c r="E44" s="546"/>
      <c r="F44" s="547"/>
      <c r="G44" s="272"/>
      <c r="H44" s="273"/>
      <c r="I44" s="273"/>
      <c r="J44" s="274"/>
      <c r="K44" s="271"/>
      <c r="L44" s="545"/>
      <c r="M44" s="546"/>
      <c r="N44" s="547"/>
    </row>
    <row r="45" spans="1:20" ht="45.75" thickBot="1">
      <c r="A45" s="544"/>
      <c r="B45" s="290" t="s">
        <v>268</v>
      </c>
      <c r="C45" s="258"/>
      <c r="D45" s="548"/>
      <c r="E45" s="549"/>
      <c r="F45" s="550"/>
      <c r="G45" s="272"/>
      <c r="H45" s="273"/>
      <c r="I45" s="273"/>
      <c r="J45" s="274"/>
      <c r="K45" s="258"/>
      <c r="L45" s="548"/>
      <c r="M45" s="549"/>
      <c r="N45" s="550"/>
    </row>
    <row r="46" spans="1:20" ht="14.45" customHeight="1">
      <c r="A46" s="539" t="s">
        <v>269</v>
      </c>
      <c r="B46" s="539"/>
      <c r="C46" s="539"/>
      <c r="D46" s="539"/>
      <c r="E46" s="539"/>
      <c r="F46" s="539"/>
      <c r="G46" s="539"/>
      <c r="H46" s="539"/>
      <c r="I46" s="539"/>
      <c r="J46" s="539"/>
      <c r="K46" s="539"/>
      <c r="L46" s="539"/>
      <c r="M46" s="539"/>
      <c r="N46" s="539"/>
    </row>
    <row r="47" spans="1:20">
      <c r="A47" t="s">
        <v>270</v>
      </c>
      <c r="B47"/>
      <c r="C47"/>
      <c r="D47"/>
      <c r="E47"/>
      <c r="F47"/>
      <c r="G47"/>
      <c r="H47"/>
      <c r="I47"/>
      <c r="J47"/>
    </row>
  </sheetData>
  <mergeCells count="22">
    <mergeCell ref="A35:A37"/>
    <mergeCell ref="A33:B33"/>
    <mergeCell ref="A34:B34"/>
    <mergeCell ref="A29:B29"/>
    <mergeCell ref="A30:B30"/>
    <mergeCell ref="A31:B31"/>
    <mergeCell ref="A32:B32"/>
    <mergeCell ref="A46:N46"/>
    <mergeCell ref="D43:F43"/>
    <mergeCell ref="L43:N43"/>
    <mergeCell ref="A44:A45"/>
    <mergeCell ref="D44:F45"/>
    <mergeCell ref="L44:N45"/>
    <mergeCell ref="H6:H7"/>
    <mergeCell ref="B24:C24"/>
    <mergeCell ref="B5:L5"/>
    <mergeCell ref="B6:B7"/>
    <mergeCell ref="C6:C7"/>
    <mergeCell ref="D6:D7"/>
    <mergeCell ref="E6:E7"/>
    <mergeCell ref="F6:F7"/>
    <mergeCell ref="G6:G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05335-211B-47E7-8A8F-90FE3D1DA61D}">
  <sheetPr>
    <tabColor theme="5"/>
  </sheetPr>
  <dimension ref="A1:X38"/>
  <sheetViews>
    <sheetView zoomScale="85" zoomScaleNormal="85" workbookViewId="0">
      <selection activeCell="J26" sqref="J26"/>
    </sheetView>
  </sheetViews>
  <sheetFormatPr defaultColWidth="11.42578125" defaultRowHeight="15"/>
  <cols>
    <col min="1" max="1" width="3.42578125" customWidth="1"/>
    <col min="2" max="2" width="21.140625" customWidth="1"/>
    <col min="3" max="3" width="21.7109375" customWidth="1"/>
    <col min="4" max="4" width="14.42578125" customWidth="1"/>
    <col min="5" max="5" width="14" customWidth="1"/>
    <col min="6" max="6" width="12.85546875" customWidth="1"/>
    <col min="7" max="7" width="12.7109375" customWidth="1"/>
    <col min="8" max="8" width="10.28515625" customWidth="1"/>
    <col min="9" max="9" width="12.5703125" customWidth="1"/>
    <col min="10" max="10" width="12.85546875" customWidth="1"/>
    <col min="11" max="11" width="12.7109375" customWidth="1"/>
    <col min="12" max="12" width="15.42578125" customWidth="1"/>
    <col min="13" max="13" width="11.5703125" customWidth="1"/>
    <col min="14" max="14" width="13" customWidth="1"/>
    <col min="15" max="15" width="13.140625" customWidth="1"/>
    <col min="17" max="17" width="13" customWidth="1"/>
    <col min="18" max="18" width="13.42578125" customWidth="1"/>
    <col min="20" max="20" width="12.85546875" customWidth="1"/>
  </cols>
  <sheetData>
    <row r="1" spans="1:24">
      <c r="A1" s="306" t="s">
        <v>271</v>
      </c>
    </row>
    <row r="2" spans="1:24" ht="18" thickBot="1">
      <c r="A2" s="306"/>
      <c r="B2" s="402" t="s">
        <v>272</v>
      </c>
    </row>
    <row r="3" spans="1:24" ht="66.95" customHeight="1" thickBot="1">
      <c r="B3" s="561" t="s">
        <v>273</v>
      </c>
      <c r="C3" s="562"/>
      <c r="D3" s="562"/>
      <c r="E3" s="562"/>
      <c r="F3" s="562"/>
      <c r="G3" s="562"/>
      <c r="H3" s="562"/>
      <c r="I3" s="562"/>
      <c r="J3" s="562"/>
      <c r="K3" s="562"/>
      <c r="L3" s="563"/>
      <c r="N3" s="561" t="s">
        <v>274</v>
      </c>
      <c r="O3" s="562"/>
      <c r="P3" s="562"/>
      <c r="Q3" s="562"/>
      <c r="R3" s="562"/>
      <c r="S3" s="562"/>
      <c r="T3" s="562"/>
      <c r="U3" s="562"/>
      <c r="V3" s="562"/>
      <c r="W3" s="562"/>
      <c r="X3" s="563"/>
    </row>
    <row r="4" spans="1:24" ht="26.1" customHeight="1">
      <c r="B4" s="535" t="s">
        <v>229</v>
      </c>
      <c r="C4" s="535" t="s">
        <v>230</v>
      </c>
      <c r="D4" s="535" t="s">
        <v>231</v>
      </c>
      <c r="E4" s="535" t="s">
        <v>232</v>
      </c>
      <c r="F4" s="535" t="s">
        <v>233</v>
      </c>
      <c r="G4" s="535" t="s">
        <v>234</v>
      </c>
      <c r="H4" s="535" t="s">
        <v>235</v>
      </c>
      <c r="I4" s="312" t="s">
        <v>236</v>
      </c>
      <c r="J4" s="312" t="s">
        <v>237</v>
      </c>
      <c r="K4" s="312" t="s">
        <v>238</v>
      </c>
      <c r="L4" s="312" t="s">
        <v>239</v>
      </c>
      <c r="N4" s="535" t="s">
        <v>229</v>
      </c>
      <c r="O4" s="535" t="s">
        <v>230</v>
      </c>
      <c r="P4" s="535" t="s">
        <v>231</v>
      </c>
      <c r="Q4" s="535" t="s">
        <v>232</v>
      </c>
      <c r="R4" s="535" t="s">
        <v>233</v>
      </c>
      <c r="S4" s="535" t="s">
        <v>234</v>
      </c>
      <c r="T4" s="535" t="s">
        <v>235</v>
      </c>
      <c r="U4" s="312" t="s">
        <v>236</v>
      </c>
      <c r="V4" s="312" t="s">
        <v>237</v>
      </c>
      <c r="W4" s="312" t="s">
        <v>238</v>
      </c>
      <c r="X4" s="312" t="s">
        <v>239</v>
      </c>
    </row>
    <row r="5" spans="1:24" ht="21" customHeight="1" thickBot="1">
      <c r="B5" s="536"/>
      <c r="C5" s="536"/>
      <c r="D5" s="536"/>
      <c r="E5" s="536"/>
      <c r="F5" s="536"/>
      <c r="G5" s="536"/>
      <c r="H5" s="536"/>
      <c r="I5" s="313" t="s">
        <v>240</v>
      </c>
      <c r="J5" s="313" t="s">
        <v>240</v>
      </c>
      <c r="K5" s="313" t="s">
        <v>240</v>
      </c>
      <c r="L5" s="313" t="s">
        <v>240</v>
      </c>
      <c r="N5" s="536"/>
      <c r="O5" s="536"/>
      <c r="P5" s="536"/>
      <c r="Q5" s="536"/>
      <c r="R5" s="536"/>
      <c r="S5" s="536"/>
      <c r="T5" s="536"/>
      <c r="U5" s="313" t="s">
        <v>240</v>
      </c>
      <c r="V5" s="313" t="s">
        <v>240</v>
      </c>
      <c r="W5" s="313" t="s">
        <v>240</v>
      </c>
      <c r="X5" s="313" t="s">
        <v>240</v>
      </c>
    </row>
    <row r="6" spans="1:24" ht="15.75" thickBot="1">
      <c r="B6" s="314">
        <v>0</v>
      </c>
      <c r="C6" s="315">
        <v>0</v>
      </c>
      <c r="D6" s="316"/>
      <c r="E6" s="316"/>
      <c r="F6" s="316"/>
      <c r="G6" s="316"/>
      <c r="H6" s="316"/>
      <c r="I6" s="316"/>
      <c r="J6" s="316"/>
      <c r="K6" s="316"/>
      <c r="L6" s="316"/>
      <c r="N6" s="314">
        <v>0</v>
      </c>
      <c r="O6" s="315">
        <v>0</v>
      </c>
      <c r="P6" s="316"/>
      <c r="Q6" s="316"/>
      <c r="R6" s="316"/>
      <c r="S6" s="316"/>
      <c r="T6" s="316"/>
      <c r="U6" s="316"/>
      <c r="V6" s="316"/>
      <c r="W6" s="316"/>
      <c r="X6" s="316"/>
    </row>
    <row r="7" spans="1:24" ht="34.5" thickBot="1">
      <c r="B7" s="403" t="s">
        <v>275</v>
      </c>
      <c r="C7" s="403" t="s">
        <v>276</v>
      </c>
      <c r="D7" s="316"/>
      <c r="E7" s="316"/>
      <c r="F7" s="316"/>
      <c r="G7" s="316"/>
      <c r="H7" s="316"/>
      <c r="I7" s="316"/>
      <c r="J7" s="316"/>
      <c r="K7" s="316"/>
      <c r="L7" s="316"/>
      <c r="N7" s="314">
        <v>0.05</v>
      </c>
      <c r="O7" s="315"/>
      <c r="P7" s="316"/>
      <c r="Q7" s="316"/>
      <c r="R7" s="316"/>
      <c r="S7" s="316"/>
      <c r="T7" s="316"/>
      <c r="U7" s="316"/>
      <c r="V7" s="316"/>
      <c r="W7" s="316"/>
      <c r="X7" s="316"/>
    </row>
    <row r="8" spans="1:24" ht="15.75" thickBot="1">
      <c r="B8" s="404" t="s">
        <v>241</v>
      </c>
      <c r="C8" s="317"/>
      <c r="D8" s="317"/>
      <c r="E8" s="317"/>
      <c r="F8" s="317"/>
      <c r="G8" s="317"/>
      <c r="H8" s="317"/>
      <c r="I8" s="317"/>
      <c r="J8" s="317"/>
      <c r="K8" s="317"/>
      <c r="L8" s="318"/>
      <c r="N8" s="314">
        <v>0.1</v>
      </c>
      <c r="O8" s="315"/>
      <c r="P8" s="316"/>
      <c r="Q8" s="316"/>
      <c r="R8" s="316"/>
      <c r="S8" s="316"/>
      <c r="T8" s="316"/>
      <c r="U8" s="316"/>
      <c r="V8" s="316"/>
      <c r="W8" s="316"/>
      <c r="X8" s="316"/>
    </row>
    <row r="9" spans="1:24" ht="15.75" customHeight="1" thickBot="1">
      <c r="B9" s="537" t="s">
        <v>242</v>
      </c>
      <c r="C9" s="538"/>
      <c r="D9" s="319"/>
      <c r="E9" s="319"/>
      <c r="F9" s="319"/>
      <c r="G9" s="319"/>
      <c r="H9" s="319"/>
      <c r="I9" s="319"/>
      <c r="J9" s="319"/>
      <c r="K9" s="319"/>
      <c r="L9" s="319"/>
      <c r="N9" s="314">
        <v>0.15</v>
      </c>
      <c r="O9" s="315"/>
      <c r="P9" s="316"/>
      <c r="Q9" s="316"/>
      <c r="R9" s="316"/>
      <c r="S9" s="316"/>
      <c r="T9" s="316"/>
      <c r="U9" s="316"/>
      <c r="V9" s="316"/>
      <c r="W9" s="316"/>
      <c r="X9" s="316"/>
    </row>
    <row r="10" spans="1:24" ht="15.75" thickBot="1">
      <c r="N10" s="314">
        <v>0.2</v>
      </c>
      <c r="O10" s="315"/>
      <c r="P10" s="316"/>
      <c r="Q10" s="316"/>
      <c r="R10" s="316"/>
      <c r="S10" s="316"/>
      <c r="T10" s="316"/>
      <c r="U10" s="316"/>
      <c r="V10" s="316"/>
      <c r="W10" s="316"/>
      <c r="X10" s="316"/>
    </row>
    <row r="11" spans="1:24" ht="15.75" thickBot="1">
      <c r="N11" s="314">
        <v>0.25</v>
      </c>
      <c r="O11" s="315"/>
      <c r="P11" s="316"/>
      <c r="Q11" s="316"/>
      <c r="R11" s="316"/>
      <c r="S11" s="316"/>
      <c r="T11" s="316"/>
      <c r="U11" s="316"/>
      <c r="V11" s="316"/>
      <c r="W11" s="316"/>
      <c r="X11" s="316"/>
    </row>
    <row r="12" spans="1:24" ht="15.75" thickBot="1">
      <c r="N12" s="314">
        <v>0.3</v>
      </c>
      <c r="O12" s="315"/>
      <c r="P12" s="316"/>
      <c r="Q12" s="316"/>
      <c r="R12" s="316"/>
      <c r="S12" s="316"/>
      <c r="T12" s="316"/>
      <c r="U12" s="316"/>
      <c r="V12" s="316"/>
      <c r="W12" s="316"/>
      <c r="X12" s="316"/>
    </row>
    <row r="13" spans="1:24" ht="15.75" thickBot="1">
      <c r="N13" s="314">
        <v>0.35</v>
      </c>
      <c r="O13" s="315"/>
      <c r="P13" s="316"/>
      <c r="Q13" s="316"/>
      <c r="R13" s="316"/>
      <c r="S13" s="316"/>
      <c r="T13" s="316"/>
      <c r="U13" s="316"/>
      <c r="V13" s="316"/>
      <c r="W13" s="316"/>
      <c r="X13" s="316"/>
    </row>
    <row r="14" spans="1:24" ht="15.75" thickBot="1">
      <c r="N14" s="314">
        <v>0.4</v>
      </c>
      <c r="O14" s="315"/>
      <c r="P14" s="316"/>
      <c r="Q14" s="316"/>
      <c r="R14" s="316"/>
      <c r="S14" s="316"/>
      <c r="T14" s="316"/>
      <c r="U14" s="316"/>
      <c r="V14" s="316"/>
      <c r="W14" s="316"/>
      <c r="X14" s="316"/>
    </row>
    <row r="15" spans="1:24" ht="15.75" thickBot="1">
      <c r="N15" s="314">
        <v>0.45</v>
      </c>
      <c r="O15" s="315"/>
      <c r="P15" s="316"/>
      <c r="Q15" s="316"/>
      <c r="R15" s="316"/>
      <c r="S15" s="316"/>
      <c r="T15" s="316"/>
      <c r="U15" s="316"/>
      <c r="V15" s="316"/>
      <c r="W15" s="316"/>
      <c r="X15" s="316"/>
    </row>
    <row r="16" spans="1:24" ht="15.75" thickBot="1">
      <c r="N16" s="314">
        <v>0.5</v>
      </c>
      <c r="O16" s="315"/>
      <c r="P16" s="316"/>
      <c r="Q16" s="316"/>
      <c r="R16" s="316"/>
      <c r="S16" s="316"/>
      <c r="T16" s="316"/>
      <c r="U16" s="316"/>
      <c r="V16" s="316"/>
      <c r="W16" s="316"/>
      <c r="X16" s="316"/>
    </row>
    <row r="17" spans="1:24" ht="15.75" thickBot="1">
      <c r="N17" s="314">
        <v>0.55000000000000004</v>
      </c>
      <c r="O17" s="315"/>
      <c r="P17" s="316"/>
      <c r="Q17" s="316"/>
      <c r="R17" s="316"/>
      <c r="S17" s="316"/>
      <c r="T17" s="316"/>
      <c r="U17" s="316"/>
      <c r="V17" s="316"/>
      <c r="W17" s="316"/>
      <c r="X17" s="316"/>
    </row>
    <row r="18" spans="1:24" ht="15.75" thickBot="1">
      <c r="N18" s="314">
        <v>0.6</v>
      </c>
      <c r="O18" s="315"/>
      <c r="P18" s="316"/>
      <c r="Q18" s="316"/>
      <c r="R18" s="316"/>
      <c r="S18" s="316"/>
      <c r="T18" s="316"/>
      <c r="U18" s="316"/>
      <c r="V18" s="316"/>
      <c r="W18" s="316"/>
      <c r="X18" s="316"/>
    </row>
    <row r="19" spans="1:24" ht="15.75" thickBot="1">
      <c r="N19" s="314">
        <v>0.65</v>
      </c>
      <c r="O19" s="315"/>
      <c r="P19" s="316"/>
      <c r="Q19" s="316"/>
      <c r="R19" s="316"/>
      <c r="S19" s="316"/>
      <c r="T19" s="316"/>
      <c r="U19" s="316"/>
      <c r="V19" s="316"/>
      <c r="W19" s="316"/>
      <c r="X19" s="316"/>
    </row>
    <row r="20" spans="1:24" ht="15.75" thickBot="1">
      <c r="N20" s="314">
        <v>0.7</v>
      </c>
      <c r="O20" s="315"/>
      <c r="P20" s="316"/>
      <c r="Q20" s="316"/>
      <c r="R20" s="316"/>
      <c r="S20" s="316"/>
      <c r="T20" s="316"/>
      <c r="U20" s="316"/>
      <c r="V20" s="316"/>
      <c r="W20" s="316"/>
      <c r="X20" s="316"/>
    </row>
    <row r="21" spans="1:24" ht="26.25" thickBot="1">
      <c r="N21" s="404" t="s">
        <v>241</v>
      </c>
      <c r="O21" s="317"/>
      <c r="P21" s="317"/>
      <c r="Q21" s="317"/>
      <c r="R21" s="317"/>
      <c r="S21" s="317"/>
      <c r="T21" s="317"/>
      <c r="U21" s="317"/>
      <c r="V21" s="317"/>
      <c r="W21" s="317"/>
      <c r="X21" s="318"/>
    </row>
    <row r="22" spans="1:24" ht="27.75" customHeight="1" thickBot="1">
      <c r="N22" s="537" t="s">
        <v>242</v>
      </c>
      <c r="O22" s="538"/>
      <c r="P22" s="319"/>
      <c r="Q22" s="319"/>
      <c r="R22" s="319"/>
      <c r="S22" s="319"/>
      <c r="T22" s="319"/>
      <c r="U22" s="319"/>
      <c r="V22" s="319"/>
      <c r="W22" s="319"/>
      <c r="X22" s="319"/>
    </row>
    <row r="28" spans="1:24" s="406" customFormat="1">
      <c r="A28" s="405" t="s">
        <v>277</v>
      </c>
    </row>
    <row r="29" spans="1:24" s="406" customFormat="1" ht="18" thickBot="1">
      <c r="A29" s="405"/>
      <c r="B29" s="407" t="s">
        <v>278</v>
      </c>
      <c r="C29" s="408"/>
    </row>
    <row r="30" spans="1:24">
      <c r="A30" s="406"/>
      <c r="B30" s="558"/>
      <c r="C30" s="559"/>
      <c r="D30" s="409" t="s">
        <v>244</v>
      </c>
      <c r="E30" s="410"/>
      <c r="F30" s="410"/>
      <c r="G30" s="411"/>
      <c r="H30" s="409" t="s">
        <v>245</v>
      </c>
      <c r="I30" s="410"/>
      <c r="J30" s="410"/>
      <c r="K30" s="411"/>
      <c r="L30" s="409" t="s">
        <v>246</v>
      </c>
      <c r="M30" s="410"/>
      <c r="N30" s="410"/>
      <c r="O30" s="411"/>
    </row>
    <row r="31" spans="1:24" s="412" customFormat="1" ht="43.5" customHeight="1">
      <c r="B31" s="556" t="s">
        <v>247</v>
      </c>
      <c r="C31" s="557"/>
      <c r="D31" s="414" t="s">
        <v>252</v>
      </c>
      <c r="E31" s="415" t="s">
        <v>249</v>
      </c>
      <c r="F31" s="415" t="s">
        <v>279</v>
      </c>
      <c r="G31" s="416" t="s">
        <v>280</v>
      </c>
      <c r="H31" s="414" t="s">
        <v>248</v>
      </c>
      <c r="I31" s="415" t="s">
        <v>249</v>
      </c>
      <c r="J31" s="415" t="s">
        <v>250</v>
      </c>
      <c r="K31" s="416" t="s">
        <v>251</v>
      </c>
      <c r="L31" s="414" t="s">
        <v>252</v>
      </c>
      <c r="M31" s="415" t="s">
        <v>249</v>
      </c>
      <c r="N31" s="415" t="s">
        <v>250</v>
      </c>
      <c r="O31" s="416" t="s">
        <v>251</v>
      </c>
    </row>
    <row r="32" spans="1:24">
      <c r="B32" s="557" t="s">
        <v>253</v>
      </c>
      <c r="C32" s="560"/>
      <c r="D32" s="251"/>
      <c r="E32" s="129"/>
      <c r="F32" s="129"/>
      <c r="G32" s="252"/>
      <c r="H32" s="251"/>
      <c r="I32" s="129"/>
      <c r="J32" s="129"/>
      <c r="K32" s="252"/>
      <c r="L32" s="251"/>
      <c r="M32" s="129"/>
      <c r="N32" s="129"/>
      <c r="O32" s="252"/>
    </row>
    <row r="33" spans="2:15" ht="42" customHeight="1">
      <c r="B33" s="556" t="s">
        <v>281</v>
      </c>
      <c r="C33" s="557"/>
      <c r="D33" s="253"/>
      <c r="E33" s="130"/>
      <c r="F33" s="130"/>
      <c r="G33" s="254"/>
      <c r="H33" s="253"/>
      <c r="I33" s="130"/>
      <c r="J33" s="130"/>
      <c r="K33" s="254"/>
      <c r="L33" s="255"/>
      <c r="M33" s="256"/>
      <c r="N33" s="256"/>
      <c r="O33" s="257"/>
    </row>
    <row r="34" spans="2:15" ht="18.75" customHeight="1">
      <c r="B34" s="556" t="s">
        <v>255</v>
      </c>
      <c r="C34" s="557"/>
      <c r="D34" s="253"/>
      <c r="E34" s="130"/>
      <c r="F34" s="130"/>
      <c r="G34" s="254"/>
      <c r="H34" s="253"/>
      <c r="I34" s="130"/>
      <c r="J34" s="130"/>
      <c r="K34" s="254"/>
      <c r="L34" s="253"/>
      <c r="M34" s="130"/>
      <c r="N34" s="130"/>
      <c r="O34" s="254"/>
    </row>
    <row r="35" spans="2:15" ht="75.75" customHeight="1">
      <c r="B35" s="556" t="s">
        <v>256</v>
      </c>
      <c r="C35" s="557"/>
      <c r="D35" s="253"/>
      <c r="E35" s="130"/>
      <c r="F35" s="130"/>
      <c r="G35" s="254"/>
      <c r="H35" s="253"/>
      <c r="I35" s="130"/>
      <c r="J35" s="130"/>
      <c r="K35" s="254"/>
      <c r="L35" s="253"/>
      <c r="M35" s="130"/>
      <c r="N35" s="130"/>
      <c r="O35" s="254"/>
    </row>
    <row r="36" spans="2:15" ht="36">
      <c r="B36" s="556" t="s">
        <v>257</v>
      </c>
      <c r="C36" s="413" t="s">
        <v>282</v>
      </c>
      <c r="D36" s="253">
        <v>100</v>
      </c>
      <c r="E36" s="130"/>
      <c r="F36" s="130"/>
      <c r="G36" s="254"/>
      <c r="H36" s="253"/>
      <c r="I36" s="130"/>
      <c r="J36" s="130"/>
      <c r="K36" s="254"/>
      <c r="L36" s="253"/>
      <c r="M36" s="130"/>
      <c r="N36" s="130"/>
      <c r="O36" s="254"/>
    </row>
    <row r="37" spans="2:15" ht="36">
      <c r="B37" s="556"/>
      <c r="C37" s="413" t="s">
        <v>259</v>
      </c>
      <c r="D37" s="253">
        <v>120</v>
      </c>
      <c r="E37" s="130"/>
      <c r="F37" s="130"/>
      <c r="G37" s="254"/>
      <c r="H37" s="253"/>
      <c r="I37" s="130"/>
      <c r="J37" s="130"/>
      <c r="K37" s="254"/>
      <c r="L37" s="253"/>
      <c r="M37" s="130"/>
      <c r="N37" s="130"/>
      <c r="O37" s="254"/>
    </row>
    <row r="38" spans="2:15" ht="36.75" thickBot="1">
      <c r="B38" s="556"/>
      <c r="C38" s="413" t="s">
        <v>260</v>
      </c>
      <c r="D38" s="258">
        <v>102</v>
      </c>
      <c r="E38" s="259"/>
      <c r="F38" s="259"/>
      <c r="G38" s="260"/>
      <c r="H38" s="258"/>
      <c r="I38" s="259"/>
      <c r="J38" s="259"/>
      <c r="K38" s="260"/>
      <c r="L38" s="258"/>
      <c r="M38" s="259"/>
      <c r="N38" s="259"/>
      <c r="O38" s="260"/>
    </row>
  </sheetData>
  <mergeCells count="25">
    <mergeCell ref="T4:T5"/>
    <mergeCell ref="B3:L3"/>
    <mergeCell ref="N3:X3"/>
    <mergeCell ref="B4:B5"/>
    <mergeCell ref="C4:C5"/>
    <mergeCell ref="D4:D5"/>
    <mergeCell ref="E4:E5"/>
    <mergeCell ref="F4:F5"/>
    <mergeCell ref="G4:G5"/>
    <mergeCell ref="H4:H5"/>
    <mergeCell ref="N4:N5"/>
    <mergeCell ref="O4:O5"/>
    <mergeCell ref="P4:P5"/>
    <mergeCell ref="Q4:Q5"/>
    <mergeCell ref="R4:R5"/>
    <mergeCell ref="S4:S5"/>
    <mergeCell ref="B34:C34"/>
    <mergeCell ref="B35:C35"/>
    <mergeCell ref="B36:B38"/>
    <mergeCell ref="B9:C9"/>
    <mergeCell ref="N22:O22"/>
    <mergeCell ref="B30:C30"/>
    <mergeCell ref="B31:C31"/>
    <mergeCell ref="B32:C32"/>
    <mergeCell ref="B33:C33"/>
  </mergeCell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THOUIN Simon</dc:creator>
  <cp:keywords/>
  <dc:description/>
  <cp:lastModifiedBy>HENRY Laurianne</cp:lastModifiedBy>
  <cp:revision/>
  <dcterms:created xsi:type="dcterms:W3CDTF">2016-10-17T15:51:36Z</dcterms:created>
  <dcterms:modified xsi:type="dcterms:W3CDTF">2025-01-23T16:27:12Z</dcterms:modified>
  <cp:category/>
  <cp:contentStatus/>
</cp:coreProperties>
</file>