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mc:AlternateContent xmlns:mc="http://schemas.openxmlformats.org/markup-compatibility/2006">
    <mc:Choice Requires="x15">
      <x15ac:absPath xmlns:x15ac="http://schemas.microsoft.com/office/spreadsheetml/2010/11/ac" url="C:\Users\rebecg\Desktop\"/>
    </mc:Choice>
  </mc:AlternateContent>
  <xr:revisionPtr revIDLastSave="0" documentId="8_{7A512B62-3574-45A6-93B6-E23FE16CF643}" xr6:coauthVersionLast="47" xr6:coauthVersionMax="47" xr10:uidLastSave="{00000000-0000-0000-0000-000000000000}"/>
  <workbookProtection workbookAlgorithmName="SHA-512" workbookHashValue="RDbeDPZt0876wgU+iCaD1n06Shx9HMAyum8CBcC5BWlKG0AUB3EqP53NbyJIUvvsjlLcqlQpyvrkMrLQQi0lIg==" workbookSaltValue="5qmHEF8fFuTEHOjeBccnBw==" workbookSpinCount="100000" lockStructure="1"/>
  <bookViews>
    <workbookView xWindow="20" yWindow="600" windowWidth="19180" windowHeight="10200" tabRatio="1000" firstSheet="3" activeTab="3" xr2:uid="{00000000-000D-0000-FFFF-FFFF00000000}"/>
  </bookViews>
  <sheets>
    <sheet name="Data 1" sheetId="21" state="hidden" r:id="rId1"/>
    <sheet name="Data 2" sheetId="24" state="hidden" r:id="rId2"/>
    <sheet name="Data 3" sheetId="28" state="hidden" r:id="rId3"/>
    <sheet name="Carte d'identité" sheetId="12" r:id="rId4"/>
    <sheet name="Données Economiques" sheetId="11" r:id="rId5"/>
    <sheet name="Données techniques" sheetId="13" r:id="rId6"/>
    <sheet name="Grille d'impacts DNSH" sheetId="8" r:id="rId7"/>
    <sheet name="Eligibilité" sheetId="2" r:id="rId8"/>
    <sheet name="Synthèse factures" sheetId="20" r:id="rId9"/>
    <sheet name="Attestation CEE" sheetId="19" r:id="rId10"/>
    <sheet name="Calcul TRB" sheetId="22" r:id="rId11"/>
    <sheet name="Méthode calcul trajectoires" sheetId="25" r:id="rId12"/>
    <sheet name="Pré-diag. effacement élec." sheetId="27" r:id="rId13"/>
    <sheet name="Indicateurs FR2030" sheetId="23" r:id="rId14"/>
    <sheet name="ODD" sheetId="26" r:id="rId15"/>
  </sheets>
  <externalReferences>
    <externalReference r:id="rId16"/>
    <externalReference r:id="rId17"/>
    <externalReference r:id="rId18"/>
    <externalReference r:id="rId19"/>
    <externalReference r:id="rId20"/>
    <externalReference r:id="rId21"/>
    <externalReference r:id="rId22"/>
  </externalReferences>
  <definedNames>
    <definedName name="_2__PLAN_DE_FINANCEMENT" localSheetId="9">#REF!</definedName>
    <definedName name="_2__PLAN_DE_FINANCEMENT" localSheetId="3">#REF!</definedName>
    <definedName name="_2__PLAN_DE_FINANCEMENT" localSheetId="4">#REF!</definedName>
    <definedName name="_2__PLAN_DE_FINANCEMENT" localSheetId="5">#REF!</definedName>
    <definedName name="_2__PLAN_DE_FINANCEMENT" localSheetId="8">#REF!</definedName>
    <definedName name="_2__PLAN_DE_FINANCEMENT">#REF!</definedName>
    <definedName name="a">'[1]2-Analyse éco détaillée'!#REF!</definedName>
    <definedName name="appoint" localSheetId="3">#REF!</definedName>
    <definedName name="appoint" localSheetId="5">#REF!</definedName>
    <definedName name="appoint" localSheetId="8">#REF!</definedName>
    <definedName name="appoint">#REF!</definedName>
    <definedName name="b">'[1]2-Analyse éco détaillée'!$D$8</definedName>
    <definedName name="Besoins_utiles_projet">'[2]caractéristiques projet'!$D$12</definedName>
    <definedName name="Ch_activité">'[3]Définition des données'!$A$23:$A$24</definedName>
    <definedName name="Ch_aide">'[3]Définition des données'!$A$2:$A$3</definedName>
    <definedName name="Ch_avenant">'[3]Définition des données'!$A$10:$A$15</definedName>
    <definedName name="Ch_localisation">'[3]Définition des données'!$A$32:$A$35</definedName>
    <definedName name="Ch_taille_ent">'[3]Définition des données'!$A$27:$A$29</definedName>
    <definedName name="combustible" localSheetId="9">#REF!</definedName>
    <definedName name="combustible" localSheetId="3">#REF!</definedName>
    <definedName name="combustible" localSheetId="4">#REF!</definedName>
    <definedName name="combustible" localSheetId="5">#REF!</definedName>
    <definedName name="combustible" localSheetId="8">#REF!</definedName>
    <definedName name="combustible">#REF!</definedName>
    <definedName name="Création_chauff_app" localSheetId="9">'[2]caractéristiques projet'!#REF!</definedName>
    <definedName name="Création_chauff_app" localSheetId="3">'[2]caractéristiques projet'!#REF!</definedName>
    <definedName name="Création_chauff_app" localSheetId="4">'[2]caractéristiques projet'!#REF!</definedName>
    <definedName name="Création_chauff_app" localSheetId="5">'[2]caractéristiques projet'!#REF!</definedName>
    <definedName name="Création_chauff_app" localSheetId="8">'[2]caractéristiques projet'!#REF!</definedName>
    <definedName name="Création_chauff_app">'[2]caractéristiques projet'!#REF!</definedName>
    <definedName name="entreprise_moyenne">[4]Feuil2!$A$13</definedName>
    <definedName name="essai" localSheetId="9">#REF!</definedName>
    <definedName name="essai" localSheetId="3">#REF!</definedName>
    <definedName name="essai" localSheetId="4">#REF!</definedName>
    <definedName name="essai" localSheetId="5">#REF!</definedName>
    <definedName name="essai" localSheetId="8">#REF!</definedName>
    <definedName name="essai">#REF!</definedName>
    <definedName name="filtration" localSheetId="9">#REF!</definedName>
    <definedName name="filtration" localSheetId="3">#REF!</definedName>
    <definedName name="filtration" localSheetId="4">#REF!</definedName>
    <definedName name="filtration" localSheetId="5">#REF!</definedName>
    <definedName name="filtration" localSheetId="8">#REF!</definedName>
    <definedName name="filtration">#REF!</definedName>
    <definedName name="financement">'Données Economiques'!#REF!</definedName>
    <definedName name="Grande" localSheetId="9">#REF!</definedName>
    <definedName name="Grande" localSheetId="3">#REF!</definedName>
    <definedName name="Grande" localSheetId="4">#REF!</definedName>
    <definedName name="Grande" localSheetId="5">#REF!</definedName>
    <definedName name="Grande" localSheetId="8">#REF!</definedName>
    <definedName name="Grande">#REF!</definedName>
    <definedName name="grande_entreprise">[4]Feuil2!$A$14</definedName>
    <definedName name="Listerégions">'Data 1'!$M$1:$AD$1</definedName>
    <definedName name="localisation" localSheetId="3">'[5]Déf. des données'!$A$17:$A$20</definedName>
    <definedName name="localisation" localSheetId="5">'[5]Déf. des données'!$A$17:$A$20</definedName>
    <definedName name="localisation">'[6]Déf. des données'!$A$17:$A$20</definedName>
    <definedName name="nature_activite" localSheetId="3">'[5]Déf. des données'!$A$24:$A$25</definedName>
    <definedName name="nature_activite" localSheetId="5">'[5]Déf. des données'!$A$24:$A$25</definedName>
    <definedName name="nature_activite">'[6]Déf. des données'!$A$24:$A$25</definedName>
    <definedName name="nb_nvle_ss">'[2]caractéristiques projet'!$D$34</definedName>
    <definedName name="ouinon" localSheetId="9">#REF!</definedName>
    <definedName name="ouinon" localSheetId="3">#REF!</definedName>
    <definedName name="ouinon" localSheetId="4">#REF!</definedName>
    <definedName name="ouinon" localSheetId="5">#REF!</definedName>
    <definedName name="ouinon" localSheetId="8">#REF!</definedName>
    <definedName name="ouinon">#REF!</definedName>
    <definedName name="parametres" localSheetId="9">#REF!</definedName>
    <definedName name="parametres" localSheetId="3">#REF!</definedName>
    <definedName name="parametres" localSheetId="4">#REF!</definedName>
    <definedName name="parametres" localSheetId="5">#REF!</definedName>
    <definedName name="parametres" localSheetId="8">#REF!</definedName>
    <definedName name="parametres">#REF!</definedName>
    <definedName name="petite_entreprise">[4]Feuil2!$A$12</definedName>
    <definedName name="planfin" localSheetId="9">#REF!</definedName>
    <definedName name="planfin" localSheetId="3">#REF!</definedName>
    <definedName name="planfin" localSheetId="4">#REF!</definedName>
    <definedName name="planfin" localSheetId="5">#REF!</definedName>
    <definedName name="planfin" localSheetId="8">#REF!</definedName>
    <definedName name="planfin">#REF!</definedName>
    <definedName name="Porteur_inv">[4]Feuil2!$A$2:$A$3</definedName>
    <definedName name="Prix_biomasse">'[2]caractéristiques projet'!$D$22</definedName>
    <definedName name="Prod_biomasse">'[2]caractéristiques projet'!$D$18</definedName>
    <definedName name="Prod_chaud_app">'[2]caractéristiques projet'!$D$27</definedName>
    <definedName name="Puiss_app_exist">'[2]caractéristiques projet'!#REF!</definedName>
    <definedName name="Puiss_appoint">'[2]caractéristiques projet'!$D$26</definedName>
    <definedName name="Puissance_biomasse">'[2]caractéristiques projet'!$D$17</definedName>
    <definedName name="reseau" localSheetId="9">#REF!</definedName>
    <definedName name="reseau" localSheetId="3">#REF!</definedName>
    <definedName name="reseau" localSheetId="4">#REF!</definedName>
    <definedName name="reseau" localSheetId="5">#REF!</definedName>
    <definedName name="reseau" localSheetId="8">#REF!</definedName>
    <definedName name="reseau">#REF!</definedName>
    <definedName name="Statut_investisseur">'[2]caractéristiques projet'!$D$10</definedName>
    <definedName name="supportjuridique">'[7]partenaire1-Coord'!$AO$1:$AO$2</definedName>
    <definedName name="taille_ent" localSheetId="3">'[5]Déf. des données'!$A$29:$A$31</definedName>
    <definedName name="taille_ent" localSheetId="5">'[5]Déf. des données'!$A$29:$A$31</definedName>
    <definedName name="taille_ent">'[6]Déf. des données'!$A$29:$A$31</definedName>
    <definedName name="top" localSheetId="9">#REF!</definedName>
    <definedName name="top">'Données Economiques'!$B$5</definedName>
    <definedName name="type_de_projet" localSheetId="9">#REF!</definedName>
    <definedName name="type_de_projet" localSheetId="3">#REF!</definedName>
    <definedName name="type_de_projet" localSheetId="4">#REF!</definedName>
    <definedName name="type_de_projet" localSheetId="5">#REF!</definedName>
    <definedName name="type_de_projet" localSheetId="8">#REF!</definedName>
    <definedName name="type_de_projet">#REF!</definedName>
    <definedName name="type_investisseur" localSheetId="9">#REF!</definedName>
    <definedName name="type_investisseur" localSheetId="3">#REF!</definedName>
    <definedName name="type_investisseur" localSheetId="4">#REF!</definedName>
    <definedName name="type_investisseur" localSheetId="5">#REF!</definedName>
    <definedName name="type_investisseur" localSheetId="8">#REF!</definedName>
    <definedName name="type_investisseur">#REF!</definedName>
    <definedName name="Type_projet">'[2]caractéristiques projet'!$D$9</definedName>
    <definedName name="typerèglement">'[7]partenaire1-Coord'!$AT$1:$AT$4</definedName>
    <definedName name="Ventes_clients">'[2]caractéristiques projet'!#REF!</definedName>
    <definedName name="_xlnm.Print_Area" localSheetId="9">'Attestation CEE'!$A$1:$F$38</definedName>
    <definedName name="_xlnm.Print_Area" localSheetId="4">'Données Economiques'!$B$1:$F$105</definedName>
    <definedName name="ZoneListe" localSheetId="9">#REF!</definedName>
    <definedName name="ZoneListe" localSheetId="3">#REF!</definedName>
    <definedName name="ZoneListe" localSheetId="4">#REF!</definedName>
    <definedName name="ZoneListe" localSheetId="5">#REF!</definedName>
    <definedName name="ZoneListe" localSheetId="8">#REF!</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3" l="1"/>
  <c r="D104" i="11"/>
  <c r="D96" i="11"/>
  <c r="D102" i="11"/>
  <c r="E28" i="20"/>
  <c r="F151" i="22"/>
  <c r="F141" i="22"/>
  <c r="G144" i="22"/>
  <c r="M69" i="22"/>
  <c r="H69" i="22"/>
  <c r="I69" i="22" s="1"/>
  <c r="J69" i="22" s="1"/>
  <c r="K69" i="22" s="1"/>
  <c r="L69" i="22" s="1"/>
  <c r="N68" i="22"/>
  <c r="H68" i="22"/>
  <c r="I68" i="22" s="1"/>
  <c r="J68" i="22" s="1"/>
  <c r="K68" i="22" s="1"/>
  <c r="L68" i="22" s="1"/>
  <c r="M68" i="22" s="1"/>
  <c r="G69" i="22"/>
  <c r="G68" i="22"/>
  <c r="F69" i="22"/>
  <c r="F68" i="22"/>
  <c r="H67" i="22"/>
  <c r="I67" i="22" s="1"/>
  <c r="J67" i="22" s="1"/>
  <c r="K67" i="22" s="1"/>
  <c r="L67" i="22" s="1"/>
  <c r="M67" i="22" s="1"/>
  <c r="N67" i="22" s="1"/>
  <c r="O67" i="22" s="1"/>
  <c r="P67" i="22" s="1"/>
  <c r="Q67" i="22" s="1"/>
  <c r="R67" i="22" s="1"/>
  <c r="S67" i="22" s="1"/>
  <c r="T67" i="22" s="1"/>
  <c r="U67" i="22" s="1"/>
  <c r="G67" i="22"/>
  <c r="F67" i="22"/>
  <c r="H66" i="22"/>
  <c r="I66" i="22" s="1"/>
  <c r="J66" i="22" s="1"/>
  <c r="K66" i="22" s="1"/>
  <c r="L66" i="22" s="1"/>
  <c r="M66" i="22" s="1"/>
  <c r="N66" i="22" s="1"/>
  <c r="O66" i="22" s="1"/>
  <c r="P66" i="22" s="1"/>
  <c r="Q66" i="22" s="1"/>
  <c r="R66" i="22" s="1"/>
  <c r="S66" i="22" s="1"/>
  <c r="T66" i="22" s="1"/>
  <c r="U66" i="22" s="1"/>
  <c r="F66" i="22"/>
  <c r="G66" i="22"/>
  <c r="I65" i="22"/>
  <c r="H65" i="22"/>
  <c r="G65" i="22"/>
  <c r="F65" i="22"/>
  <c r="F64" i="22"/>
  <c r="G64" i="22" s="1"/>
  <c r="F63" i="22"/>
  <c r="G63" i="22" s="1"/>
  <c r="H62" i="22"/>
  <c r="I62" i="22" s="1"/>
  <c r="J62" i="22" s="1"/>
  <c r="K62" i="22" s="1"/>
  <c r="L62" i="22" s="1"/>
  <c r="M62" i="22" s="1"/>
  <c r="N62" i="22" s="1"/>
  <c r="O62" i="22" s="1"/>
  <c r="P62" i="22" s="1"/>
  <c r="Q62" i="22" s="1"/>
  <c r="R62" i="22" s="1"/>
  <c r="S62" i="22" s="1"/>
  <c r="T62" i="22" s="1"/>
  <c r="U62" i="22" s="1"/>
  <c r="G62" i="22"/>
  <c r="F62" i="22"/>
  <c r="J61" i="22"/>
  <c r="H61" i="22"/>
  <c r="I61" i="22" s="1"/>
  <c r="G61" i="22"/>
  <c r="F61" i="22"/>
  <c r="H60" i="22"/>
  <c r="I60" i="22" s="1"/>
  <c r="J60" i="22" s="1"/>
  <c r="K60" i="22" s="1"/>
  <c r="L60" i="22" s="1"/>
  <c r="M60" i="22" s="1"/>
  <c r="N60" i="22" s="1"/>
  <c r="O60" i="22" s="1"/>
  <c r="P60" i="22" s="1"/>
  <c r="Q60" i="22" s="1"/>
  <c r="R60" i="22" s="1"/>
  <c r="S60" i="22" s="1"/>
  <c r="T60" i="22" s="1"/>
  <c r="U60" i="22" s="1"/>
  <c r="F60" i="22"/>
  <c r="G60" i="22" s="1"/>
  <c r="N69" i="22" l="1"/>
  <c r="O69" i="22" s="1"/>
  <c r="P69" i="22" s="1"/>
  <c r="Q69" i="22" s="1"/>
  <c r="R69" i="22" s="1"/>
  <c r="S69" i="22" s="1"/>
  <c r="T69" i="22" s="1"/>
  <c r="U69" i="22" s="1"/>
  <c r="O68" i="22"/>
  <c r="P68" i="22" s="1"/>
  <c r="Q68" i="22" s="1"/>
  <c r="R68" i="22" s="1"/>
  <c r="S68" i="22" s="1"/>
  <c r="T68" i="22" s="1"/>
  <c r="U68" i="22" s="1"/>
  <c r="J65" i="22"/>
  <c r="K65" i="22" s="1"/>
  <c r="L65" i="22" s="1"/>
  <c r="M65" i="22" s="1"/>
  <c r="N65" i="22" s="1"/>
  <c r="O65" i="22" s="1"/>
  <c r="P65" i="22" s="1"/>
  <c r="Q65" i="22" s="1"/>
  <c r="R65" i="22" s="1"/>
  <c r="S65" i="22" s="1"/>
  <c r="T65" i="22" s="1"/>
  <c r="U65" i="22" s="1"/>
  <c r="H64" i="22"/>
  <c r="I64" i="22" s="1"/>
  <c r="H63" i="22"/>
  <c r="K61" i="22"/>
  <c r="L61" i="22" s="1"/>
  <c r="M61" i="22" s="1"/>
  <c r="N61" i="22" s="1"/>
  <c r="O61" i="22" s="1"/>
  <c r="P61" i="22" s="1"/>
  <c r="Q61" i="22" s="1"/>
  <c r="R61" i="22" s="1"/>
  <c r="S61" i="22" s="1"/>
  <c r="T61" i="22" s="1"/>
  <c r="U61" i="22" s="1"/>
  <c r="J64" i="22" l="1"/>
  <c r="I63" i="22"/>
  <c r="K64" i="22" l="1"/>
  <c r="J63" i="22"/>
  <c r="L64" i="22" l="1"/>
  <c r="K63" i="22"/>
  <c r="M64" i="22" l="1"/>
  <c r="L63" i="22"/>
  <c r="N64" i="22" l="1"/>
  <c r="M63" i="22"/>
  <c r="O64" i="22" l="1"/>
  <c r="N63" i="22"/>
  <c r="P64" i="22" l="1"/>
  <c r="O63" i="22"/>
  <c r="Q64" i="22" l="1"/>
  <c r="P63" i="22"/>
  <c r="R64" i="22" l="1"/>
  <c r="Q63" i="22"/>
  <c r="S64" i="22" l="1"/>
  <c r="R63" i="22"/>
  <c r="T64" i="22" l="1"/>
  <c r="S63" i="22"/>
  <c r="U64" i="22" l="1"/>
  <c r="T63" i="22"/>
  <c r="U63" i="22" l="1"/>
  <c r="F22" i="19" l="1"/>
  <c r="C52" i="27" l="1"/>
  <c r="C51" i="27"/>
  <c r="C50" i="27"/>
  <c r="C49" i="27"/>
  <c r="C48" i="27"/>
  <c r="C47" i="27"/>
  <c r="C46" i="27"/>
  <c r="C45" i="27"/>
  <c r="C44" i="27"/>
  <c r="C43" i="27"/>
  <c r="D53" i="27"/>
  <c r="Z47" i="13"/>
  <c r="Z45" i="13"/>
  <c r="Z43" i="13"/>
  <c r="I151" i="22"/>
  <c r="F140" i="22"/>
  <c r="H151" i="22"/>
  <c r="G151" i="22"/>
  <c r="E55" i="22"/>
  <c r="E69" i="22" s="1"/>
  <c r="E54" i="22"/>
  <c r="E68" i="22" s="1"/>
  <c r="E121" i="22" s="1"/>
  <c r="E53" i="22"/>
  <c r="E67" i="22" s="1"/>
  <c r="E51" i="22"/>
  <c r="E65" i="22" s="1"/>
  <c r="E50" i="22"/>
  <c r="E64" i="22" s="1"/>
  <c r="E49" i="22"/>
  <c r="E63" i="22" s="1"/>
  <c r="E48" i="22"/>
  <c r="E62" i="22" s="1"/>
  <c r="E47" i="22"/>
  <c r="E61" i="22" s="1"/>
  <c r="E46" i="22"/>
  <c r="E60" i="22" s="1"/>
  <c r="I140" i="22"/>
  <c r="H140" i="22"/>
  <c r="G140" i="22"/>
  <c r="D125" i="22"/>
  <c r="D111" i="22"/>
  <c r="D97" i="22"/>
  <c r="D83" i="22"/>
  <c r="C53" i="27" l="1"/>
  <c r="G59" i="22"/>
  <c r="H59" i="22" s="1"/>
  <c r="I59" i="22" s="1"/>
  <c r="E149" i="22"/>
  <c r="E135" i="22"/>
  <c r="E134" i="22"/>
  <c r="E120" i="22"/>
  <c r="E92" i="22"/>
  <c r="E106" i="22"/>
  <c r="E148" i="22"/>
  <c r="E142" i="22"/>
  <c r="E100" i="22"/>
  <c r="E86" i="22"/>
  <c r="E114" i="22"/>
  <c r="E128" i="22"/>
  <c r="E101" i="22"/>
  <c r="E143" i="22"/>
  <c r="E87" i="22"/>
  <c r="E115" i="22"/>
  <c r="E129" i="22"/>
  <c r="E113" i="22"/>
  <c r="E127" i="22"/>
  <c r="E99" i="22"/>
  <c r="E85" i="22"/>
  <c r="E141" i="22"/>
  <c r="E122" i="22"/>
  <c r="E150" i="22"/>
  <c r="E108" i="22"/>
  <c r="E94" i="22"/>
  <c r="E136" i="22"/>
  <c r="E88" i="22"/>
  <c r="E130" i="22"/>
  <c r="E102" i="22"/>
  <c r="E144" i="22"/>
  <c r="E116" i="22"/>
  <c r="E146" i="22"/>
  <c r="E132" i="22"/>
  <c r="E118" i="22"/>
  <c r="E104" i="22"/>
  <c r="E90" i="22"/>
  <c r="E89" i="22"/>
  <c r="E131" i="22"/>
  <c r="E117" i="22"/>
  <c r="E145" i="22"/>
  <c r="E103" i="22"/>
  <c r="E93" i="22"/>
  <c r="E107" i="22"/>
  <c r="J59" i="22" l="1"/>
  <c r="K59" i="22" l="1"/>
  <c r="L59" i="22" l="1"/>
  <c r="M59" i="22" l="1"/>
  <c r="N59" i="22" l="1"/>
  <c r="O59" i="22" l="1"/>
  <c r="P59" i="22" l="1"/>
  <c r="Q59" i="22" l="1"/>
  <c r="R59" i="22" l="1"/>
  <c r="S59" i="22" l="1"/>
  <c r="T59" i="22" l="1"/>
  <c r="U59" i="22" l="1"/>
  <c r="F142" i="22" l="1"/>
  <c r="F150" i="22"/>
  <c r="H144" i="22"/>
  <c r="I148" i="22"/>
  <c r="H149" i="22"/>
  <c r="I144" i="22"/>
  <c r="I146" i="22"/>
  <c r="G141" i="22"/>
  <c r="G147" i="22"/>
  <c r="F144" i="22"/>
  <c r="I147" i="22"/>
  <c r="I142" i="22"/>
  <c r="I143" i="22"/>
  <c r="F147" i="22"/>
  <c r="H143" i="22"/>
  <c r="I145" i="22"/>
  <c r="F146" i="22"/>
  <c r="F148" i="22"/>
  <c r="G143" i="22"/>
  <c r="G142" i="22"/>
  <c r="I150" i="22"/>
  <c r="F143" i="22"/>
  <c r="H148" i="22"/>
  <c r="I141" i="22"/>
  <c r="I149" i="22"/>
  <c r="F149" i="22"/>
  <c r="H150" i="22"/>
  <c r="F145" i="22"/>
  <c r="H141" i="22"/>
  <c r="G145" i="22"/>
  <c r="H146" i="22"/>
  <c r="G150" i="22"/>
  <c r="H147" i="22"/>
  <c r="H142" i="22"/>
  <c r="G149" i="22"/>
  <c r="G146" i="22"/>
  <c r="G148" i="22"/>
  <c r="H145" i="22"/>
  <c r="D85" i="11" l="1"/>
  <c r="F57" i="11"/>
  <c r="D156" i="22" l="1"/>
  <c r="E117" i="20"/>
  <c r="E116" i="20"/>
  <c r="E115" i="20"/>
  <c r="E114" i="20"/>
  <c r="E113" i="20"/>
  <c r="E112" i="20"/>
  <c r="E111" i="20"/>
  <c r="E110" i="20"/>
  <c r="E109" i="20"/>
  <c r="E108" i="20"/>
  <c r="E107" i="20"/>
  <c r="E106" i="20"/>
  <c r="E99" i="20"/>
  <c r="E98" i="20"/>
  <c r="E97" i="20"/>
  <c r="E96" i="20"/>
  <c r="E95" i="20"/>
  <c r="E94" i="20"/>
  <c r="E93" i="20"/>
  <c r="E92" i="20"/>
  <c r="E91" i="20"/>
  <c r="E90" i="20"/>
  <c r="E89" i="20"/>
  <c r="E88" i="20"/>
  <c r="E81" i="20"/>
  <c r="E80" i="20"/>
  <c r="E79" i="20"/>
  <c r="E78" i="20"/>
  <c r="E77" i="20"/>
  <c r="E76" i="20"/>
  <c r="E75" i="20"/>
  <c r="E74" i="20"/>
  <c r="E73" i="20"/>
  <c r="E72" i="20"/>
  <c r="E71" i="20"/>
  <c r="E70" i="20"/>
  <c r="E63" i="20"/>
  <c r="E62" i="20"/>
  <c r="E61" i="20"/>
  <c r="E60" i="20"/>
  <c r="E59" i="20"/>
  <c r="E58" i="20"/>
  <c r="E57" i="20"/>
  <c r="E56" i="20"/>
  <c r="E55" i="20"/>
  <c r="E54" i="20"/>
  <c r="E53" i="20"/>
  <c r="E52" i="20"/>
  <c r="E45" i="20"/>
  <c r="E44" i="20"/>
  <c r="E43" i="20"/>
  <c r="E42" i="20"/>
  <c r="E41" i="20"/>
  <c r="E40" i="20"/>
  <c r="E39" i="20"/>
  <c r="E38" i="20"/>
  <c r="E37" i="20"/>
  <c r="E36" i="20"/>
  <c r="E35" i="20"/>
  <c r="E34" i="20"/>
  <c r="E17" i="20"/>
  <c r="E18" i="20"/>
  <c r="E19" i="20"/>
  <c r="E20" i="20"/>
  <c r="E21" i="20"/>
  <c r="E22" i="20"/>
  <c r="E23" i="20"/>
  <c r="E24" i="20"/>
  <c r="E25" i="20"/>
  <c r="E26" i="20"/>
  <c r="E27" i="20"/>
  <c r="E16" i="20"/>
  <c r="T42" i="13"/>
  <c r="T43" i="13"/>
  <c r="T47" i="13" s="1"/>
  <c r="V43" i="13"/>
  <c r="V47" i="13" s="1"/>
  <c r="V42" i="13"/>
  <c r="X43" i="13"/>
  <c r="X42" i="13"/>
  <c r="Q42" i="13"/>
  <c r="Q46" i="13" s="1"/>
  <c r="O42" i="13"/>
  <c r="O44" i="13" s="1"/>
  <c r="M42" i="13"/>
  <c r="M44" i="13" s="1"/>
  <c r="K42" i="13"/>
  <c r="I42" i="13"/>
  <c r="G42" i="13"/>
  <c r="E42" i="13"/>
  <c r="S47" i="13"/>
  <c r="S46" i="13"/>
  <c r="S44" i="13"/>
  <c r="S48" i="13" s="1"/>
  <c r="Q47" i="13"/>
  <c r="O47" i="13"/>
  <c r="M47" i="13"/>
  <c r="M46" i="13" l="1"/>
  <c r="M48" i="13" s="1"/>
  <c r="T45" i="13"/>
  <c r="V45" i="13"/>
  <c r="Q44" i="13"/>
  <c r="Q48" i="13" s="1"/>
  <c r="O46" i="13"/>
  <c r="O48" i="13" s="1"/>
  <c r="C28" i="20"/>
  <c r="D28" i="20"/>
  <c r="C46" i="20"/>
  <c r="E46" i="20" s="1"/>
  <c r="D46" i="20"/>
  <c r="C64" i="20"/>
  <c r="E64" i="20" s="1"/>
  <c r="D64" i="20"/>
  <c r="C118" i="20"/>
  <c r="E118" i="20" s="1"/>
  <c r="D118" i="20"/>
  <c r="C100" i="20"/>
  <c r="E100" i="20" s="1"/>
  <c r="D100" i="20"/>
  <c r="C82" i="20"/>
  <c r="E82" i="20" s="1"/>
  <c r="D82" i="20"/>
  <c r="D19" i="23" l="1"/>
  <c r="D42" i="2"/>
  <c r="D17" i="23" l="1"/>
  <c r="D18" i="23" s="1"/>
  <c r="D29" i="23"/>
  <c r="D28" i="23"/>
  <c r="D27" i="23"/>
  <c r="D26" i="23" s="1"/>
  <c r="D25" i="23"/>
  <c r="D24" i="23"/>
  <c r="D23" i="23"/>
  <c r="D22" i="23" s="1"/>
  <c r="D21" i="23"/>
  <c r="D20" i="23"/>
  <c r="D16" i="23" l="1"/>
  <c r="D29" i="2"/>
  <c r="E38" i="12" l="1"/>
  <c r="E44" i="13"/>
  <c r="X47" i="13"/>
  <c r="U44" i="13"/>
  <c r="W44" i="13"/>
  <c r="K35" i="13"/>
  <c r="E47" i="13"/>
  <c r="E46" i="13" l="1"/>
  <c r="E36" i="13"/>
  <c r="X45" i="13"/>
  <c r="G47" i="13"/>
  <c r="K47" i="13" l="1"/>
  <c r="U47" i="13"/>
  <c r="W47" i="13"/>
  <c r="I47" i="13"/>
  <c r="G51" i="13" s="1"/>
  <c r="W46" i="13"/>
  <c r="U46" i="13"/>
  <c r="I44" i="13"/>
  <c r="K44" i="13"/>
  <c r="E28" i="12"/>
  <c r="J51" i="13" l="1"/>
  <c r="G44" i="13"/>
  <c r="AB44" i="13" s="1"/>
  <c r="G46" i="13"/>
  <c r="U48" i="13"/>
  <c r="W48" i="13"/>
  <c r="I46" i="13"/>
  <c r="I48" i="13" s="1"/>
  <c r="K46" i="13"/>
  <c r="K48" i="13" s="1"/>
  <c r="AB46" i="13" l="1"/>
  <c r="E37" i="13"/>
  <c r="E48" i="13"/>
  <c r="G48" i="13"/>
  <c r="AB48" i="13" l="1"/>
  <c r="D52" i="13" s="1"/>
  <c r="G52" i="13" s="1"/>
  <c r="C55" i="13" l="1"/>
  <c r="J52" i="13"/>
  <c r="D31" i="2"/>
  <c r="F25" i="19"/>
  <c r="F24" i="19"/>
  <c r="F23" i="19"/>
  <c r="F21" i="19"/>
  <c r="F26" i="19" l="1"/>
  <c r="D27" i="2"/>
  <c r="D16" i="2"/>
  <c r="F10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Walle</author>
  </authors>
  <commentList>
    <comment ref="J21" authorId="0" shapeId="0" xr:uid="{FCE8DDDE-AC46-4912-A72B-518F411A869F}">
      <text>
        <r>
          <rPr>
            <sz val="9"/>
            <color indexed="81"/>
            <rFont val="Tahoma"/>
            <family val="2"/>
          </rPr>
          <t>Cette information est disponible sur votre facture d'électricité à la ligne "Puissance souscrite"</t>
        </r>
      </text>
    </comment>
    <comment ref="J33" authorId="0" shapeId="0" xr:uid="{9E6892E9-75CF-4AC3-BA91-BE277D83351C}">
      <text>
        <r>
          <rPr>
            <sz val="9"/>
            <color indexed="81"/>
            <rFont val="Tahoma"/>
            <family val="2"/>
          </rPr>
          <t>Quel est le cout d'une non-conformité sur une pièce standard de votre production. Si vous travaillez par batch, utiliser la taille du lot pour déterminer l'enjeux financier. Par exemple si vous avez un lot de 10 pièces de valeur 1K€ dans un four et qu'un arrêt non maîtrisé du process génère une non-conformité sans possiblité de reprise sur les pièces, l'enjeux est de 10 K€</t>
        </r>
      </text>
    </comment>
  </commentList>
</comments>
</file>

<file path=xl/sharedStrings.xml><?xml version="1.0" encoding="utf-8"?>
<sst xmlns="http://schemas.openxmlformats.org/spreadsheetml/2006/main" count="2742" uniqueCount="2179">
  <si>
    <t>Liste OUI/NON</t>
  </si>
  <si>
    <t>Facteur d’émissions moyen des mixes électriques en France</t>
  </si>
  <si>
    <t>Code NAF</t>
  </si>
  <si>
    <t>Intitulé NAF</t>
  </si>
  <si>
    <t>Filière CSF</t>
  </si>
  <si>
    <t>REGION</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</si>
  <si>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</si>
  <si>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</si>
  <si>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</si>
  <si>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</si>
  <si>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</si>
  <si>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</si>
  <si>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</si>
  <si>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</si>
  <si>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</si>
  <si>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</si>
  <si>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</si>
  <si>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</si>
  <si>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 d'Azur</t>
  </si>
  <si>
    <t>Guadeloupe</t>
  </si>
  <si>
    <t>Martinique</t>
  </si>
  <si>
    <t>Guyane</t>
  </si>
  <si>
    <t>La Réunion</t>
  </si>
  <si>
    <t>Mayotte</t>
  </si>
  <si>
    <t>DEPARTEMENT</t>
  </si>
  <si>
    <r>
      <t xml:space="preserve">Benchmarks
</t>
    </r>
    <r>
      <rPr>
        <sz val="10"/>
        <color theme="1"/>
        <rFont val="Arial"/>
        <family val="2"/>
      </rPr>
      <t>(Source : https://eur-lex.europa.eu/legal-content/FR/TXT/PDF/?uri=CELEX:32021R0447&amp;qid=1668594460143&amp;from=en)</t>
    </r>
  </si>
  <si>
    <t>OUI</t>
  </si>
  <si>
    <t>(tCO2e/MWh EF   –   EF = énergie finale = énergie électrique))</t>
  </si>
  <si>
    <t>01.11Z</t>
  </si>
  <si>
    <t>Culture de céréales (à l'exception du riz), de légumineuses et de graines oléagineuses</t>
  </si>
  <si>
    <t>Aéronautique</t>
  </si>
  <si>
    <t>1 - Ain</t>
  </si>
  <si>
    <t>21 - Côte-d'Or</t>
  </si>
  <si>
    <t>22 - Côtes d'Armor</t>
  </si>
  <si>
    <t>18 - Cher</t>
  </si>
  <si>
    <t>2A - Corse-du-Sud</t>
  </si>
  <si>
    <t>8 - Ardennes</t>
  </si>
  <si>
    <t>2 - Aisne</t>
  </si>
  <si>
    <t>75 - Paris</t>
  </si>
  <si>
    <t>14 - Calvados</t>
  </si>
  <si>
    <t>16 - Charente</t>
  </si>
  <si>
    <t>9 - Ariège</t>
  </si>
  <si>
    <t>44 - Loire-Atlantique</t>
  </si>
  <si>
    <t>4 - Alpes-de-Haute-Provence</t>
  </si>
  <si>
    <t>971 - Guadeloupe</t>
  </si>
  <si>
    <t>972 - Martinique</t>
  </si>
  <si>
    <t>973 - Guyane</t>
  </si>
  <si>
    <t>974 - La Réunion</t>
  </si>
  <si>
    <t>976 - Mayotte</t>
  </si>
  <si>
    <t>Référentiel</t>
  </si>
  <si>
    <t>Valeur (en quotas/t ou en quotas/TJ) pour la période 2021-2025</t>
  </si>
  <si>
    <t>NON</t>
  </si>
  <si>
    <t>Electricité - France continentale</t>
  </si>
  <si>
    <t>01.12Z</t>
  </si>
  <si>
    <t>Culture du riz</t>
  </si>
  <si>
    <t>Agroalimentaire</t>
  </si>
  <si>
    <t>3 - Allier</t>
  </si>
  <si>
    <t>25 - Doubs</t>
  </si>
  <si>
    <t>29 - Finistère</t>
  </si>
  <si>
    <t>28 - Eure-et-Loir</t>
  </si>
  <si>
    <t>2B - Haute-Corse</t>
  </si>
  <si>
    <t>10 - Aube</t>
  </si>
  <si>
    <t>59 - Nord</t>
  </si>
  <si>
    <t>77 - Seine-et-Marne</t>
  </si>
  <si>
    <t>27 - Eure</t>
  </si>
  <si>
    <t>17 - Charente-Maritime</t>
  </si>
  <si>
    <t>11 - Aude</t>
  </si>
  <si>
    <t>49 - Maine-et-Loire</t>
  </si>
  <si>
    <t>5 - Hautes-Alpes</t>
  </si>
  <si>
    <t>Coke</t>
  </si>
  <si>
    <t>Electricité - Corse</t>
  </si>
  <si>
    <t>01.13Z</t>
  </si>
  <si>
    <t>Culture de légumes, de melons, de racines et de tubercules</t>
  </si>
  <si>
    <t>Automobile</t>
  </si>
  <si>
    <t>7 - Ardèche</t>
  </si>
  <si>
    <t>39 - Jura</t>
  </si>
  <si>
    <t>35 - Ille-et-Vilaine</t>
  </si>
  <si>
    <t>36 - Indre</t>
  </si>
  <si>
    <t>51 - Marne</t>
  </si>
  <si>
    <t>60 - Oise</t>
  </si>
  <si>
    <t>78 - Yvelines</t>
  </si>
  <si>
    <t>50 - Manche</t>
  </si>
  <si>
    <t>19 - Corrèze</t>
  </si>
  <si>
    <t>12 - Aveyron</t>
  </si>
  <si>
    <t>53 - Mayenne</t>
  </si>
  <si>
    <t>6 - Alpes-Maritimes</t>
  </si>
  <si>
    <t>Minerai aggloméré</t>
  </si>
  <si>
    <t>Taille entreprise</t>
  </si>
  <si>
    <t>Electricité - Réunion</t>
  </si>
  <si>
    <t>01.14Z</t>
  </si>
  <si>
    <t xml:space="preserve">Culture de la canne à sucre </t>
  </si>
  <si>
    <t>Bois</t>
  </si>
  <si>
    <t>15 - Cantal</t>
  </si>
  <si>
    <t>58 - Nièvre</t>
  </si>
  <si>
    <t>56 - Morbihan</t>
  </si>
  <si>
    <t>37 - Indre-et-Loire</t>
  </si>
  <si>
    <t>52 - Haute-Marne</t>
  </si>
  <si>
    <t>62 - Pas-de-Calais</t>
  </si>
  <si>
    <t>91 - Essonne</t>
  </si>
  <si>
    <t>61 - Orne</t>
  </si>
  <si>
    <t>23 - Creuse</t>
  </si>
  <si>
    <t>30 - Gard</t>
  </si>
  <si>
    <t>72 - Sarthe</t>
  </si>
  <si>
    <t>13 - Bouches-du-Rhône</t>
  </si>
  <si>
    <t>Fonte liquide</t>
  </si>
  <si>
    <t>Petite entreprise</t>
  </si>
  <si>
    <t>Electricité - Martinique</t>
  </si>
  <si>
    <t>01.15Z</t>
  </si>
  <si>
    <t>Culture du tabac</t>
  </si>
  <si>
    <t>Chimie et Matériaux</t>
  </si>
  <si>
    <t>26 - Drôme</t>
  </si>
  <si>
    <t>70 - Haute-Saône</t>
  </si>
  <si>
    <t>41 - Loir-et-Cher</t>
  </si>
  <si>
    <t>54 - Meurthe-et-Moselle</t>
  </si>
  <si>
    <t>80 - Somme</t>
  </si>
  <si>
    <t>92 - Hauts-de-Seine</t>
  </si>
  <si>
    <t>76 - Seine-Maritime</t>
  </si>
  <si>
    <t>24 - Dordogne</t>
  </si>
  <si>
    <t>31 - Haute-Garonne</t>
  </si>
  <si>
    <t>85 - Vendée</t>
  </si>
  <si>
    <t>83 - Var</t>
  </si>
  <si>
    <t>Anode précuite</t>
  </si>
  <si>
    <t>Moyenne entreprise</t>
  </si>
  <si>
    <t>Electricité - Guadeloupe</t>
  </si>
  <si>
    <t>01.16Z</t>
  </si>
  <si>
    <t xml:space="preserve">Culture de plantes à fibres </t>
  </si>
  <si>
    <t>Construction</t>
  </si>
  <si>
    <t>38 - Isère</t>
  </si>
  <si>
    <t>71 - Saône-et-Loire</t>
  </si>
  <si>
    <t>45 - Loiret</t>
  </si>
  <si>
    <t>55 - Meuse</t>
  </si>
  <si>
    <t>93 - Seine-St-Denis</t>
  </si>
  <si>
    <t>33 - Gironde</t>
  </si>
  <si>
    <t>32 - Gers</t>
  </si>
  <si>
    <t>84 - Vaucluse</t>
  </si>
  <si>
    <t>Aluminium</t>
  </si>
  <si>
    <t>Grande entreprise</t>
  </si>
  <si>
    <t>Electricité - Guyane</t>
  </si>
  <si>
    <t>01.19Z</t>
  </si>
  <si>
    <t>Autres cultures non permanentes</t>
  </si>
  <si>
    <t>Eau</t>
  </si>
  <si>
    <t>42 - Loire</t>
  </si>
  <si>
    <t>89 - Yonne</t>
  </si>
  <si>
    <t>57 - Moselle</t>
  </si>
  <si>
    <t>94 - Val-de-Marne</t>
  </si>
  <si>
    <t>40 - Landes</t>
  </si>
  <si>
    <t>34 - Hérault</t>
  </si>
  <si>
    <t>Clinker de ciment gris</t>
  </si>
  <si>
    <t>Electricité - Mayotte</t>
  </si>
  <si>
    <t>01.21Z</t>
  </si>
  <si>
    <t xml:space="preserve">Culture de la vigne </t>
  </si>
  <si>
    <t>Electronique</t>
  </si>
  <si>
    <t>43 - Haute-Loire</t>
  </si>
  <si>
    <t>90 - Territoire de Belfort</t>
  </si>
  <si>
    <t>67 - Bas-Rhin</t>
  </si>
  <si>
    <t>95 - Val-D'Oise</t>
  </si>
  <si>
    <t>47 - Lot-et-Garonne</t>
  </si>
  <si>
    <t>46 - Lot</t>
  </si>
  <si>
    <t>Clinker de ciment blanc</t>
  </si>
  <si>
    <t>01.22Z</t>
  </si>
  <si>
    <t>Culture de fruits tropicaux et subtropicaux</t>
  </si>
  <si>
    <t>Ferroviaire</t>
  </si>
  <si>
    <t>63 - Puy-de-Dôme</t>
  </si>
  <si>
    <t>68 - Haut-Rhin</t>
  </si>
  <si>
    <t>64 - Pyrénées-Atlantiques</t>
  </si>
  <si>
    <t>48 - Lozère</t>
  </si>
  <si>
    <t>Chaux</t>
  </si>
  <si>
    <t>Catégorie</t>
  </si>
  <si>
    <t>Type combustible</t>
  </si>
  <si>
    <r>
      <t xml:space="preserve">Facteur d’émissions </t>
    </r>
    <r>
      <rPr>
        <sz val="10"/>
        <color rgb="FF000000"/>
        <rFont val="Marianne"/>
        <family val="3"/>
      </rPr>
      <t>(tCO2e/MWh PCI)</t>
    </r>
  </si>
  <si>
    <t>01.23Z</t>
  </si>
  <si>
    <t>Culture d'agrumes</t>
  </si>
  <si>
    <t>industrie de la mer</t>
  </si>
  <si>
    <t>69 - Rhône</t>
  </si>
  <si>
    <t>88 - Vosges</t>
  </si>
  <si>
    <t>79 - Deux-Sèvres</t>
  </si>
  <si>
    <t>65 - Hautes-Pyrénées</t>
  </si>
  <si>
    <t>Dolomie</t>
  </si>
  <si>
    <t>Liste Zone AFR</t>
  </si>
  <si>
    <t>Gaz naturel et dérivés</t>
  </si>
  <si>
    <t>Gaz Naturel Mix France continentale</t>
  </si>
  <si>
    <t>01.24Z</t>
  </si>
  <si>
    <t>Culture de fruits à pépins et à noyau</t>
  </si>
  <si>
    <t>Manufacture</t>
  </si>
  <si>
    <t>73 - Savoie</t>
  </si>
  <si>
    <t>86 - Vienne</t>
  </si>
  <si>
    <t>66 - Pyrénées-Orientales</t>
  </si>
  <si>
    <t>Dolomie frittée</t>
  </si>
  <si>
    <t>Non</t>
  </si>
  <si>
    <t>Gaz Naturel Liquéfié</t>
  </si>
  <si>
    <t>01.25Z</t>
  </si>
  <si>
    <t>Culture d'autres fruits d'arbres ou d'arbustes et de fruits à coque</t>
  </si>
  <si>
    <t>Mines et Métallurgie</t>
  </si>
  <si>
    <t>74 - Haute-Savoie</t>
  </si>
  <si>
    <t>87 - Haute-Vienne</t>
  </si>
  <si>
    <t>81 - Tarn</t>
  </si>
  <si>
    <t>Verre flotté</t>
  </si>
  <si>
    <t>Oui, en France métropolitaine</t>
  </si>
  <si>
    <t>Pétrole et dérivés</t>
  </si>
  <si>
    <t>Butane</t>
  </si>
  <si>
    <t>01.26Z</t>
  </si>
  <si>
    <t xml:space="preserve">Culture de fruits oléagineux </t>
  </si>
  <si>
    <t>Mode et Luxe</t>
  </si>
  <si>
    <t>82 - Tarn-et-Garonne</t>
  </si>
  <si>
    <t>Bouteilles et pots en verre non coloré</t>
  </si>
  <si>
    <t>Oui, en Outre-Mer</t>
  </si>
  <si>
    <t>Propane</t>
  </si>
  <si>
    <t>01.27Z</t>
  </si>
  <si>
    <t xml:space="preserve">Culture de plantes à boissons </t>
  </si>
  <si>
    <t>Nouveaux syst. Énergétiques</t>
  </si>
  <si>
    <t>Bouteilles et pots en verre coloré</t>
  </si>
  <si>
    <t>Fioul domestique (FOD) - France continentale</t>
  </si>
  <si>
    <t>01.28Z</t>
  </si>
  <si>
    <t>Culture de plantes à épices, aromatiques, médicinales et pharmaceutiques</t>
  </si>
  <si>
    <t>Nucléaire</t>
  </si>
  <si>
    <t>Produits de fibre de verre en filament continu</t>
  </si>
  <si>
    <t>Liste thématique décarbonation</t>
  </si>
  <si>
    <t>Fioul domestique (FOD) - Corse/Outre-Mer</t>
  </si>
  <si>
    <t>01.29Z</t>
  </si>
  <si>
    <t xml:space="preserve">Autres cultures permanentes </t>
  </si>
  <si>
    <t>Numérique</t>
  </si>
  <si>
    <t>Briques de parement</t>
  </si>
  <si>
    <t>Thématique 1 - efficacité énergétique</t>
  </si>
  <si>
    <t>Fioul lourd (FOL) - France continentale</t>
  </si>
  <si>
    <t>01.30Z</t>
  </si>
  <si>
    <t>Reproduction de plantes</t>
  </si>
  <si>
    <t>Raffinage et Pétrochimie</t>
  </si>
  <si>
    <t>Briques de pavage</t>
  </si>
  <si>
    <t xml:space="preserve">Thématique 2 - modification du mix énergétique </t>
  </si>
  <si>
    <t>Fioul lourd (FOL)- Corse/Outre-Mer</t>
  </si>
  <si>
    <t>01.41Z</t>
  </si>
  <si>
    <t xml:space="preserve">Élevage de vaches laitières </t>
  </si>
  <si>
    <t>Santé</t>
  </si>
  <si>
    <t>Tuiles</t>
  </si>
  <si>
    <t xml:space="preserve">Thématique 3 - modification du mix matières </t>
  </si>
  <si>
    <t>Gazole Non Routier</t>
  </si>
  <si>
    <t>01.42Z</t>
  </si>
  <si>
    <t>Élevage d'autres bovins et de buffles</t>
  </si>
  <si>
    <t>Sécurité</t>
  </si>
  <si>
    <t>Poudre atomisée</t>
  </si>
  <si>
    <t>Thématique 4 - captage, stockage et utilisation du CO2</t>
  </si>
  <si>
    <t>Bitume</t>
  </si>
  <si>
    <t>01.43Z</t>
  </si>
  <si>
    <t>Élevage de chevaux et d'autres équidés</t>
  </si>
  <si>
    <t>Transformation et valorisation des déchets</t>
  </si>
  <si>
    <t>Plâtre</t>
  </si>
  <si>
    <t>Autre thématique</t>
  </si>
  <si>
    <t>Huile de schistes</t>
  </si>
  <si>
    <t>01.44Z</t>
  </si>
  <si>
    <t>Élevage de chameaux et d'autres camélidés</t>
  </si>
  <si>
    <t>Gypse secondaire sec</t>
  </si>
  <si>
    <t>Naptha</t>
  </si>
  <si>
    <t>01.45Z</t>
  </si>
  <si>
    <t>Élevage d'ovins et de caprins</t>
  </si>
  <si>
    <t>Pâte kraft fibres courtes</t>
  </si>
  <si>
    <t>Liste vecteurs</t>
  </si>
  <si>
    <t>Coke de pétrole</t>
  </si>
  <si>
    <t>01.46Z</t>
  </si>
  <si>
    <t xml:space="preserve">Élevage de porcins </t>
  </si>
  <si>
    <t>Pâte kraft fibres longues</t>
  </si>
  <si>
    <t>Combustible</t>
  </si>
  <si>
    <t>Charbon et dérivés</t>
  </si>
  <si>
    <t>Agglomérés de houille</t>
  </si>
  <si>
    <t>01.47Z</t>
  </si>
  <si>
    <t>Élevage de volailles</t>
  </si>
  <si>
    <t>Pâte au bisulfite, pâte thermomécanique et pâte mécanique</t>
  </si>
  <si>
    <t>Matière première</t>
  </si>
  <si>
    <t>Anthracite</t>
  </si>
  <si>
    <t>01.49Z</t>
  </si>
  <si>
    <t xml:space="preserve">Élevage d'autres animaux </t>
  </si>
  <si>
    <t>Pâte à partir de papier recyclé</t>
  </si>
  <si>
    <t>Briquettes de lignite</t>
  </si>
  <si>
    <t>01.50Z</t>
  </si>
  <si>
    <t>Culture et élevage associés</t>
  </si>
  <si>
    <t>Papier journal</t>
  </si>
  <si>
    <t>Charbon à coke</t>
  </si>
  <si>
    <t>01.61Z</t>
  </si>
  <si>
    <t>Activités de soutien aux cultures</t>
  </si>
  <si>
    <t>Papier fin non couché</t>
  </si>
  <si>
    <t>Charbon à vapeur</t>
  </si>
  <si>
    <t>01.62Z</t>
  </si>
  <si>
    <t>Activités de soutien à la production animale</t>
  </si>
  <si>
    <t>Papier fin couché</t>
  </si>
  <si>
    <t>Charbon sous-bitumineux</t>
  </si>
  <si>
    <r>
      <t>0,349</t>
    </r>
    <r>
      <rPr>
        <sz val="8"/>
        <color theme="1"/>
        <rFont val="Marianne"/>
        <family val="3"/>
      </rPr>
      <t> </t>
    </r>
  </si>
  <si>
    <t>01.63Z</t>
  </si>
  <si>
    <t>Traitement primaire des récoltes</t>
  </si>
  <si>
    <t xml:space="preserve">«Tissue» </t>
  </si>
  <si>
    <t>Coke de houille</t>
  </si>
  <si>
    <t>01.64Z</t>
  </si>
  <si>
    <t>Traitement des semences</t>
  </si>
  <si>
    <t xml:space="preserve">«Testliner» et papier pour cannelure </t>
  </si>
  <si>
    <t>Coke de lignite</t>
  </si>
  <si>
    <t>01.70Z</t>
  </si>
  <si>
    <t>Chasse, piégeage et services annexes</t>
  </si>
  <si>
    <t xml:space="preserve">Carton non couché </t>
  </si>
  <si>
    <t>Houille</t>
  </si>
  <si>
    <t>02.10Z</t>
  </si>
  <si>
    <t xml:space="preserve">Sylviculture et autres activités forestières </t>
  </si>
  <si>
    <t xml:space="preserve">Carton couché </t>
  </si>
  <si>
    <t>Lignite</t>
  </si>
  <si>
    <t>02.20Z</t>
  </si>
  <si>
    <t>Exploitation forestière 56</t>
  </si>
  <si>
    <t xml:space="preserve">Acide nitrique </t>
  </si>
  <si>
    <t>02.30Z</t>
  </si>
  <si>
    <t>Récolte de produits forestiers non ligneux poussant à l'état sauvage</t>
  </si>
  <si>
    <t xml:space="preserve">Acide adipique </t>
  </si>
  <si>
    <t>02.40Z</t>
  </si>
  <si>
    <t>Services de soutien à l'exploitation forestière</t>
  </si>
  <si>
    <t xml:space="preserve">Chlorure de vinyle monomère (CVM) </t>
  </si>
  <si>
    <t>03.11Z</t>
  </si>
  <si>
    <t>Pêche en mer</t>
  </si>
  <si>
    <t xml:space="preserve">Phénol/acétone </t>
  </si>
  <si>
    <t>03.12Z</t>
  </si>
  <si>
    <t xml:space="preserve">Pêche en eau douce </t>
  </si>
  <si>
    <t xml:space="preserve">S-PVC (PVC obtenu par polymérisation en suspension) </t>
  </si>
  <si>
    <t>03.21Z</t>
  </si>
  <si>
    <t xml:space="preserve">Aquaculture en mer </t>
  </si>
  <si>
    <t xml:space="preserve">E-PVC (PVC obtenu par polymérisation en émulsion) </t>
  </si>
  <si>
    <t>03.22Z</t>
  </si>
  <si>
    <t>Aquaculture en eau douce</t>
  </si>
  <si>
    <t xml:space="preserve">Carbonate de soude </t>
  </si>
  <si>
    <t>05.10Z</t>
  </si>
  <si>
    <t xml:space="preserve">Extraction de houille </t>
  </si>
  <si>
    <t xml:space="preserve">Produits de raffinerie </t>
  </si>
  <si>
    <t>05.20Z</t>
  </si>
  <si>
    <t>Extraction de lignite</t>
  </si>
  <si>
    <t xml:space="preserve">Acier au carbone produit au four électrique </t>
  </si>
  <si>
    <t>06.10Z</t>
  </si>
  <si>
    <t xml:space="preserve">Extraction de pétrole brut </t>
  </si>
  <si>
    <t xml:space="preserve">Acier fortement allié produit au four électrique </t>
  </si>
  <si>
    <t>06.20Z</t>
  </si>
  <si>
    <t xml:space="preserve">Extraction de gaz naturel </t>
  </si>
  <si>
    <t xml:space="preserve">Fonderie de fonte </t>
  </si>
  <si>
    <t>07.10Z</t>
  </si>
  <si>
    <t>Extraction de minerais de fer</t>
  </si>
  <si>
    <t xml:space="preserve">Laine minérale </t>
  </si>
  <si>
    <t>07.21Z</t>
  </si>
  <si>
    <t xml:space="preserve">Extraction de minerais d'uranium et de thorium </t>
  </si>
  <si>
    <t xml:space="preserve">Plaques de plâtre </t>
  </si>
  <si>
    <t>07.29Z</t>
  </si>
  <si>
    <t xml:space="preserve">Extraction d'autres minerais de métaux non ferreux </t>
  </si>
  <si>
    <t xml:space="preserve">Noir de carbone </t>
  </si>
  <si>
    <t>08.11Z</t>
  </si>
  <si>
    <t xml:space="preserve">Extraction de pierres ornementales et de construction, de calcaire industriel, de gypse, de craie et d'ardoise </t>
  </si>
  <si>
    <t xml:space="preserve">Ammoniac </t>
  </si>
  <si>
    <t>08.12Z</t>
  </si>
  <si>
    <t xml:space="preserve">Exploitation de gravières et sablières, extraction d'argiles et de kaolin </t>
  </si>
  <si>
    <t xml:space="preserve">Vapocraquage </t>
  </si>
  <si>
    <t>08.91Z</t>
  </si>
  <si>
    <t xml:space="preserve">Extraction des minéraux chimiques et d'engrais minéraux </t>
  </si>
  <si>
    <t xml:space="preserve">Aromatiques </t>
  </si>
  <si>
    <t>08.92Z</t>
  </si>
  <si>
    <t xml:space="preserve">Extraction de tourbe </t>
  </si>
  <si>
    <t xml:space="preserve">Styrène </t>
  </si>
  <si>
    <t>08.93Z</t>
  </si>
  <si>
    <t xml:space="preserve">Production de sel </t>
  </si>
  <si>
    <t xml:space="preserve">Hydrogène </t>
  </si>
  <si>
    <t>08.99Z</t>
  </si>
  <si>
    <t xml:space="preserve">Autres activités extractives n.c.a. </t>
  </si>
  <si>
    <t xml:space="preserve">Gaz de synthèse (syngas) </t>
  </si>
  <si>
    <t>09.10Z</t>
  </si>
  <si>
    <t>Activités de soutien à l'extraction d'hydrocarbures</t>
  </si>
  <si>
    <t xml:space="preserve">Oxyde d’éthylène/éthylène glycols </t>
  </si>
  <si>
    <t>09.90Z</t>
  </si>
  <si>
    <t>Activités de soutien aux autres industries extractives</t>
  </si>
  <si>
    <t xml:space="preserve">Référentiel de chaleur </t>
  </si>
  <si>
    <t>10.11Z</t>
  </si>
  <si>
    <t>Transformation et conservation de la viande de boucherie</t>
  </si>
  <si>
    <t xml:space="preserve">Référentiel de combustibles </t>
  </si>
  <si>
    <t>10.12Z</t>
  </si>
  <si>
    <t xml:space="preserve">Transformation et conservation de la viande de volaille </t>
  </si>
  <si>
    <t>10.13A</t>
  </si>
  <si>
    <t xml:space="preserve">Préparation industrielle de produits à base de viande </t>
  </si>
  <si>
    <t>10.13B</t>
  </si>
  <si>
    <t xml:space="preserve">Charcuterie </t>
  </si>
  <si>
    <t>10.20Z</t>
  </si>
  <si>
    <t>Transformation et conservation de poisson, de crustacés et de mollusques</t>
  </si>
  <si>
    <t>10.31Z</t>
  </si>
  <si>
    <t xml:space="preserve">Transformation et conservation de pommes de terre </t>
  </si>
  <si>
    <t>10.32Z</t>
  </si>
  <si>
    <t xml:space="preserve">Préparation de jus de fruits et légumes </t>
  </si>
  <si>
    <t>10.39A</t>
  </si>
  <si>
    <t xml:space="preserve">Autre transformation et conservation de légumes </t>
  </si>
  <si>
    <t>10.39B</t>
  </si>
  <si>
    <t xml:space="preserve">Transformation et conservation de fruits </t>
  </si>
  <si>
    <t>10.41A</t>
  </si>
  <si>
    <t xml:space="preserve">Fabrication d'huiles et graisses brutes </t>
  </si>
  <si>
    <t>10.41B</t>
  </si>
  <si>
    <t xml:space="preserve">Fabrication d'huiles et graisses raffinées </t>
  </si>
  <si>
    <t>10.42Z</t>
  </si>
  <si>
    <t>Fabrication de margarine et graisses comestibles similaires</t>
  </si>
  <si>
    <t>10.51A</t>
  </si>
  <si>
    <t>Fabrication de lait liquide et de produits frais</t>
  </si>
  <si>
    <t>10.51B</t>
  </si>
  <si>
    <t xml:space="preserve">Fabrication de beurre </t>
  </si>
  <si>
    <t>10.51C</t>
  </si>
  <si>
    <t xml:space="preserve">Fabrication de fromage </t>
  </si>
  <si>
    <t>10.51D</t>
  </si>
  <si>
    <t>Fabrication d'autres produits laitiers</t>
  </si>
  <si>
    <t>10.52Z</t>
  </si>
  <si>
    <t>Fabrication de glaces et sorbets</t>
  </si>
  <si>
    <t>10.61A</t>
  </si>
  <si>
    <t xml:space="preserve">Meunerie </t>
  </si>
  <si>
    <t>10.61B</t>
  </si>
  <si>
    <t xml:space="preserve">Autres activités du travail des grains </t>
  </si>
  <si>
    <t>10.62Z</t>
  </si>
  <si>
    <t xml:space="preserve">Fabrication de produits amylacés </t>
  </si>
  <si>
    <t>10.71A</t>
  </si>
  <si>
    <t xml:space="preserve">Fabrication industrielle de pain et de pâtisserie fraîche </t>
  </si>
  <si>
    <t>10.71B</t>
  </si>
  <si>
    <t xml:space="preserve">Cuisson de produits de boulangerie </t>
  </si>
  <si>
    <t>10.71C</t>
  </si>
  <si>
    <t xml:space="preserve">Boulangerie et boulangerie-pâtisserie </t>
  </si>
  <si>
    <t>10.71D</t>
  </si>
  <si>
    <t xml:space="preserve">Pâtisserie </t>
  </si>
  <si>
    <t>10.72Z</t>
  </si>
  <si>
    <t xml:space="preserve">Fabrication de biscuits, biscottes et pâtisseries de conservation </t>
  </si>
  <si>
    <t>10.73Z</t>
  </si>
  <si>
    <t>Fabrication de pâtes alimentaires</t>
  </si>
  <si>
    <t>10.81Z</t>
  </si>
  <si>
    <t>Fabrication de sucre</t>
  </si>
  <si>
    <t>10.82Z</t>
  </si>
  <si>
    <t xml:space="preserve">Fabrication de cacao, chocolat et de produits de confiserie </t>
  </si>
  <si>
    <t>10.83Z</t>
  </si>
  <si>
    <t xml:space="preserve">Transformation du thé et du café </t>
  </si>
  <si>
    <t>10.84Z</t>
  </si>
  <si>
    <t xml:space="preserve">Fabrication de condiments et assaisonnements </t>
  </si>
  <si>
    <t>10.85Z</t>
  </si>
  <si>
    <t xml:space="preserve">Fabrication de plats préparés </t>
  </si>
  <si>
    <t>10.86Z</t>
  </si>
  <si>
    <t xml:space="preserve">Fabrication d'aliments homogénéisés et diététiques </t>
  </si>
  <si>
    <t>10.89Z</t>
  </si>
  <si>
    <t xml:space="preserve">Fabrication d'autres produits alimentaires n.c.a. </t>
  </si>
  <si>
    <t>10.91Z</t>
  </si>
  <si>
    <t xml:space="preserve">Fabrication d'aliments pour animaux de ferme </t>
  </si>
  <si>
    <t>10.92Z</t>
  </si>
  <si>
    <t xml:space="preserve">Fabrication d'aliments pour animaux de compagnie </t>
  </si>
  <si>
    <t>11.01Z</t>
  </si>
  <si>
    <t xml:space="preserve">Production de boissons alcooliques distillées </t>
  </si>
  <si>
    <t>11.02A</t>
  </si>
  <si>
    <t xml:space="preserve">Fabrication de vins effervescents </t>
  </si>
  <si>
    <t>11.02B</t>
  </si>
  <si>
    <t xml:space="preserve">Vinification </t>
  </si>
  <si>
    <t>11.03Z</t>
  </si>
  <si>
    <t xml:space="preserve">Fabrication de cidre et de vins de fruits </t>
  </si>
  <si>
    <t>11.04Z</t>
  </si>
  <si>
    <t xml:space="preserve">Production d'autres boissons fermentées non distillées </t>
  </si>
  <si>
    <t>11.05Z</t>
  </si>
  <si>
    <t xml:space="preserve">Fabrication de bière </t>
  </si>
  <si>
    <t>11.06Z</t>
  </si>
  <si>
    <t xml:space="preserve">Fabrication de malt </t>
  </si>
  <si>
    <t>11.07A</t>
  </si>
  <si>
    <t xml:space="preserve">Industrie des eaux de table </t>
  </si>
  <si>
    <t>11.07B</t>
  </si>
  <si>
    <t xml:space="preserve">Production de boissons rafraîchissantes </t>
  </si>
  <si>
    <t>12.00Z</t>
  </si>
  <si>
    <t xml:space="preserve">Fabrication de produits à base de tabac </t>
  </si>
  <si>
    <t>13.10Z</t>
  </si>
  <si>
    <t xml:space="preserve">Préparation de fibres textiles et filature </t>
  </si>
  <si>
    <t>13.20Z</t>
  </si>
  <si>
    <t xml:space="preserve">Tissage </t>
  </si>
  <si>
    <t>13.30Z</t>
  </si>
  <si>
    <t xml:space="preserve">Ennoblissement textile </t>
  </si>
  <si>
    <t>13.91Z</t>
  </si>
  <si>
    <t xml:space="preserve">Fabrication d'étoffes à mailles </t>
  </si>
  <si>
    <t>13.92Z</t>
  </si>
  <si>
    <t xml:space="preserve">Fabrication d'articles textiles, sauf habillement </t>
  </si>
  <si>
    <t>13.93Z</t>
  </si>
  <si>
    <t xml:space="preserve">Fabrication de tapis et moquettes </t>
  </si>
  <si>
    <t>13.94Z</t>
  </si>
  <si>
    <t xml:space="preserve">Fabrication de ficelles, cordes et filets </t>
  </si>
  <si>
    <t>13.95Z</t>
  </si>
  <si>
    <t xml:space="preserve">Fabrication de non-tissés, sauf habillement </t>
  </si>
  <si>
    <t>13.96Z</t>
  </si>
  <si>
    <t xml:space="preserve">Fabrication d'autres textiles techniques et industriels </t>
  </si>
  <si>
    <t>13.99Z</t>
  </si>
  <si>
    <t xml:space="preserve">Fabrication d'autres textiles n.c.a. </t>
  </si>
  <si>
    <t>14.11Z</t>
  </si>
  <si>
    <t xml:space="preserve">Fabrication de vêtements en cuir </t>
  </si>
  <si>
    <t>14.12Z</t>
  </si>
  <si>
    <t xml:space="preserve">Fabrication de vêtements de travail </t>
  </si>
  <si>
    <t>14.13Z</t>
  </si>
  <si>
    <t xml:space="preserve">Fabrication de vêtements de dessus </t>
  </si>
  <si>
    <t>14.14Z</t>
  </si>
  <si>
    <t xml:space="preserve">Fabrication de vêtements de dessous </t>
  </si>
  <si>
    <t>14.19Z</t>
  </si>
  <si>
    <t xml:space="preserve">Fabrication d'autres vêtements et accessoires </t>
  </si>
  <si>
    <t>14.20Z</t>
  </si>
  <si>
    <t xml:space="preserve">Fabrication d'articles en fourrure </t>
  </si>
  <si>
    <t>14.31Z</t>
  </si>
  <si>
    <t xml:space="preserve">Fabrication d'articles chaussants à mailles </t>
  </si>
  <si>
    <t>14.39Z</t>
  </si>
  <si>
    <t xml:space="preserve">Fabrication d'autres articles à mailles </t>
  </si>
  <si>
    <t>15.11Z</t>
  </si>
  <si>
    <t xml:space="preserve">Apprêt et tannage des cuirs ; préparation et teinture des fourrures </t>
  </si>
  <si>
    <t>15.12Z</t>
  </si>
  <si>
    <t xml:space="preserve">Fabrication d'articles de voyage, de maroquinerie et de sellerie </t>
  </si>
  <si>
    <t>15.20Z</t>
  </si>
  <si>
    <t xml:space="preserve">Fabrication de chaussures </t>
  </si>
  <si>
    <t>16.10A</t>
  </si>
  <si>
    <t xml:space="preserve">Sciage et rabotage du bois, hors imprégnation </t>
  </si>
  <si>
    <t>16.10B</t>
  </si>
  <si>
    <t xml:space="preserve">Imprégnation du bois </t>
  </si>
  <si>
    <t>16.21Z</t>
  </si>
  <si>
    <t xml:space="preserve">Fabrication de placage et de panneaux de bois </t>
  </si>
  <si>
    <t>16.22Z</t>
  </si>
  <si>
    <t xml:space="preserve">Fabrication de parquets assemblés </t>
  </si>
  <si>
    <t>16.23Z</t>
  </si>
  <si>
    <t xml:space="preserve">Fabrication de charpentes et d'autres menuiseries </t>
  </si>
  <si>
    <t>16.24Z</t>
  </si>
  <si>
    <t xml:space="preserve">Fabrication d'emballages en bois </t>
  </si>
  <si>
    <t>16.29Z</t>
  </si>
  <si>
    <t xml:space="preserve">Fabrication d'objets divers en bois ; fabrication d'objets en liège, vannerie et sparterie </t>
  </si>
  <si>
    <t>17.11Z</t>
  </si>
  <si>
    <t xml:space="preserve">Fabrication de pâte à papier </t>
  </si>
  <si>
    <t>17.12Z</t>
  </si>
  <si>
    <t xml:space="preserve">Fabrication de papier et de carton </t>
  </si>
  <si>
    <t>17.21A</t>
  </si>
  <si>
    <t xml:space="preserve">Fabrication de carton ondulé </t>
  </si>
  <si>
    <t>17.21B</t>
  </si>
  <si>
    <t xml:space="preserve">Fabrication de cartonnages </t>
  </si>
  <si>
    <t>17.21C</t>
  </si>
  <si>
    <t xml:space="preserve">Fabrication d'emballages en papier </t>
  </si>
  <si>
    <t>17.22Z</t>
  </si>
  <si>
    <t xml:space="preserve">Fabrication d'articles en papier à usage sanitaire ou domestique </t>
  </si>
  <si>
    <t>17.23Z</t>
  </si>
  <si>
    <t xml:space="preserve">Fabrication d'articles de papeterie </t>
  </si>
  <si>
    <t>17.24Z</t>
  </si>
  <si>
    <t xml:space="preserve">Fabrication de papiers peints </t>
  </si>
  <si>
    <t>17.29Z</t>
  </si>
  <si>
    <t xml:space="preserve">Fabrication d'autres articles en papier ou en carton </t>
  </si>
  <si>
    <t>18.11Z</t>
  </si>
  <si>
    <t xml:space="preserve">Imprimerie de journaux </t>
  </si>
  <si>
    <t>18.12Z</t>
  </si>
  <si>
    <t xml:space="preserve">Autre imprimerie (labeur) </t>
  </si>
  <si>
    <t>18.13Z</t>
  </si>
  <si>
    <t xml:space="preserve">Activités de pré-presse </t>
  </si>
  <si>
    <t>18.14Z</t>
  </si>
  <si>
    <t xml:space="preserve">Reliure et activités connexes </t>
  </si>
  <si>
    <t>18.20Z</t>
  </si>
  <si>
    <t xml:space="preserve">Reproduction d'enregistrements </t>
  </si>
  <si>
    <t>19.10Z</t>
  </si>
  <si>
    <t>Cokéfaction</t>
  </si>
  <si>
    <t>19.20Z</t>
  </si>
  <si>
    <t>Raffinage de pétrole</t>
  </si>
  <si>
    <t>20.11Z</t>
  </si>
  <si>
    <t xml:space="preserve">Fabrication de gaz industriels </t>
  </si>
  <si>
    <t>20.12Z</t>
  </si>
  <si>
    <t xml:space="preserve">Fabrication de colorants et de pigments </t>
  </si>
  <si>
    <t>20.13A</t>
  </si>
  <si>
    <t>Enrichissement et retraitement de matières nucléaires</t>
  </si>
  <si>
    <t>20.13B</t>
  </si>
  <si>
    <t xml:space="preserve">Fabrication d'autres produits chimiques inorganiques de base n.c.a </t>
  </si>
  <si>
    <t>20.14Z</t>
  </si>
  <si>
    <t xml:space="preserve">Fabrication d'autres produits chimiques organiques de base </t>
  </si>
  <si>
    <t>20.15Z</t>
  </si>
  <si>
    <t xml:space="preserve">Fabrication de produits azotés et d’engrais </t>
  </si>
  <si>
    <t>20.16Z</t>
  </si>
  <si>
    <t>Fabrication de matières plastiques de base</t>
  </si>
  <si>
    <t>20.17Z</t>
  </si>
  <si>
    <t xml:space="preserve">Fabrication de caoutchouc synthétique </t>
  </si>
  <si>
    <t>20.20Z</t>
  </si>
  <si>
    <t xml:space="preserve">Fabrication de pesticides et d’autres produits agrochimiques </t>
  </si>
  <si>
    <t>20.30Z</t>
  </si>
  <si>
    <t xml:space="preserve">Fabrication de peintures, vernis, encres et mastics </t>
  </si>
  <si>
    <t>20.41Z</t>
  </si>
  <si>
    <t>Fabrication de savons, détergents et produits d’entretien</t>
  </si>
  <si>
    <t>20.42Z</t>
  </si>
  <si>
    <t xml:space="preserve">Fabrication de parfums et de produits pour la toilette </t>
  </si>
  <si>
    <t>20.51Z</t>
  </si>
  <si>
    <t xml:space="preserve">Fabrication de produits explosifs </t>
  </si>
  <si>
    <t>20.52Z</t>
  </si>
  <si>
    <t xml:space="preserve">Fabrication de colles </t>
  </si>
  <si>
    <t>20.53Z</t>
  </si>
  <si>
    <t xml:space="preserve">Fabrication d'huiles essentielles </t>
  </si>
  <si>
    <t>20.59Z</t>
  </si>
  <si>
    <t xml:space="preserve">Fabrication d’autres produits chimiques n.c.a. </t>
  </si>
  <si>
    <t>20.60Z</t>
  </si>
  <si>
    <t xml:space="preserve">Fabrication de fibres artificielles ou synthétiques </t>
  </si>
  <si>
    <t>21.10Z</t>
  </si>
  <si>
    <t xml:space="preserve">Fabrication de produits pharmaceutiques de base </t>
  </si>
  <si>
    <t>21.20Z</t>
  </si>
  <si>
    <t xml:space="preserve">Fabrication de préparations pharmaceutiques </t>
  </si>
  <si>
    <t>22.11Z</t>
  </si>
  <si>
    <t xml:space="preserve">Fabrication et rechapage de pneumatiques </t>
  </si>
  <si>
    <t>22.19Z</t>
  </si>
  <si>
    <t xml:space="preserve">Fabrication d'autres articles en caoutchouc </t>
  </si>
  <si>
    <t>22.21Z</t>
  </si>
  <si>
    <t>Fabrication de plaques, feuilles, tubes et profilés en matières plastiques</t>
  </si>
  <si>
    <t>22.22Z</t>
  </si>
  <si>
    <t xml:space="preserve">Fabrication d'emballages en matières plastiques </t>
  </si>
  <si>
    <t>22.23Z</t>
  </si>
  <si>
    <t xml:space="preserve">Fabrication d'éléments en matières plastiques pour la construction </t>
  </si>
  <si>
    <t>22.29A</t>
  </si>
  <si>
    <t xml:space="preserve">Fabrication de pièces techniques à base de matières plastiques </t>
  </si>
  <si>
    <t>22.29B</t>
  </si>
  <si>
    <t>Fabrication de produits de consommation courante en matières plastiques</t>
  </si>
  <si>
    <t>23.11Z</t>
  </si>
  <si>
    <t xml:space="preserve">Fabrication de verre plat </t>
  </si>
  <si>
    <t>23.12Z</t>
  </si>
  <si>
    <t xml:space="preserve">Façonnage et transformation du verre plat </t>
  </si>
  <si>
    <t>23.13Z</t>
  </si>
  <si>
    <t xml:space="preserve">Fabrication de verre creux </t>
  </si>
  <si>
    <t>23.14Z</t>
  </si>
  <si>
    <t xml:space="preserve">Fabrication de fibres de verre </t>
  </si>
  <si>
    <t>23.19Z</t>
  </si>
  <si>
    <t>Fabrication et façonnage d'autres articles en verre, y compris verre technique</t>
  </si>
  <si>
    <t>23.20Z</t>
  </si>
  <si>
    <t>Fabrication de produits réfractaires</t>
  </si>
  <si>
    <t>23.31Z</t>
  </si>
  <si>
    <t xml:space="preserve">Fabrication de carreaux en céramique </t>
  </si>
  <si>
    <t>23.32Z</t>
  </si>
  <si>
    <t>Fabrication de briques, tuiles et produits de construction, en terre cuite</t>
  </si>
  <si>
    <t>23.41Z</t>
  </si>
  <si>
    <t xml:space="preserve">Fabrication d'articles céramiques à usage domestique ou ornemental </t>
  </si>
  <si>
    <t>23.42Z</t>
  </si>
  <si>
    <t xml:space="preserve">Fabrication d'appareils sanitaires en céramique </t>
  </si>
  <si>
    <t>23.43Z</t>
  </si>
  <si>
    <t xml:space="preserve">Fabrication d'isolateurs et pièces isolantes en céramique </t>
  </si>
  <si>
    <t>23.44Z</t>
  </si>
  <si>
    <t xml:space="preserve">Fabrication d'autres produits céramiques à usage technique </t>
  </si>
  <si>
    <t>23.49Z</t>
  </si>
  <si>
    <t xml:space="preserve">Fabrication d'autres produits céramiques </t>
  </si>
  <si>
    <t>23.51Z</t>
  </si>
  <si>
    <t>Fabrication de ciment</t>
  </si>
  <si>
    <t>23.52Z</t>
  </si>
  <si>
    <t xml:space="preserve">Fabrication de chaux et plâtre </t>
  </si>
  <si>
    <t>23.61Z</t>
  </si>
  <si>
    <t xml:space="preserve">Fabrication d'éléments en béton pour la construction </t>
  </si>
  <si>
    <t>23.62Z</t>
  </si>
  <si>
    <t xml:space="preserve">Fabrication d'éléments en plâtre pour la construction </t>
  </si>
  <si>
    <t>23.63Z</t>
  </si>
  <si>
    <t xml:space="preserve">Fabrication de béton prêt à l'emploi </t>
  </si>
  <si>
    <t>23.64Z</t>
  </si>
  <si>
    <t xml:space="preserve">Fabrication de mortiers et bétons secs </t>
  </si>
  <si>
    <t>23.65Z</t>
  </si>
  <si>
    <t xml:space="preserve">Fabrication d'ouvrages en fibre-ciment </t>
  </si>
  <si>
    <t>23.69Z</t>
  </si>
  <si>
    <t xml:space="preserve">Fabrication d'autres ouvrages en béton, en ciment ou en plâtre </t>
  </si>
  <si>
    <t>23.70Z</t>
  </si>
  <si>
    <t xml:space="preserve">Taille, façonnage et finissage de pierres </t>
  </si>
  <si>
    <t>23.91Z</t>
  </si>
  <si>
    <t xml:space="preserve">Fabrication de produits abrasifs </t>
  </si>
  <si>
    <t>23.99Z</t>
  </si>
  <si>
    <t xml:space="preserve">Fabrication d'autres produits minéraux non métalliques n.c.a. </t>
  </si>
  <si>
    <t>24.10Z</t>
  </si>
  <si>
    <t xml:space="preserve">Sidérurgie </t>
  </si>
  <si>
    <t>24.20Z</t>
  </si>
  <si>
    <t xml:space="preserve">Fabrication de tubes, tuyaux, profilés creux et accessoires correspondants en acier </t>
  </si>
  <si>
    <t>24.31Z</t>
  </si>
  <si>
    <t>Étirage à froid de barres</t>
  </si>
  <si>
    <t>24.32Z</t>
  </si>
  <si>
    <t xml:space="preserve">Laminage à froid de feuillards </t>
  </si>
  <si>
    <t>24.33Z</t>
  </si>
  <si>
    <t xml:space="preserve">Profilage à froid par formage ou pliage </t>
  </si>
  <si>
    <t>24.34Z</t>
  </si>
  <si>
    <t xml:space="preserve">Tréfilage à froid </t>
  </si>
  <si>
    <t>24.41Z</t>
  </si>
  <si>
    <t>Production de métaux précieux 109</t>
  </si>
  <si>
    <t>24.42Z</t>
  </si>
  <si>
    <t xml:space="preserve">Métallurgie de l'aluminium </t>
  </si>
  <si>
    <t>24.43Z</t>
  </si>
  <si>
    <t xml:space="preserve">Métallurgie du plomb, du zinc ou de l'étain </t>
  </si>
  <si>
    <t>24.44Z</t>
  </si>
  <si>
    <t xml:space="preserve">Métallurgie du cuivre </t>
  </si>
  <si>
    <t>24.45Z</t>
  </si>
  <si>
    <t xml:space="preserve">Métallurgie des autres métaux non ferreux </t>
  </si>
  <si>
    <t>24.46Z</t>
  </si>
  <si>
    <t xml:space="preserve">Élaboration et transformation de matières nucléaires </t>
  </si>
  <si>
    <t>24.51Z</t>
  </si>
  <si>
    <t>Fonderie de fonte</t>
  </si>
  <si>
    <t>24.52Z</t>
  </si>
  <si>
    <t xml:space="preserve">Fonderie d'acier </t>
  </si>
  <si>
    <t>24.53Z</t>
  </si>
  <si>
    <t xml:space="preserve">Fonderie de métaux légers </t>
  </si>
  <si>
    <t>24.54Z</t>
  </si>
  <si>
    <t xml:space="preserve">Fonderie d'autres métaux non ferreux </t>
  </si>
  <si>
    <t>25.11Z</t>
  </si>
  <si>
    <t xml:space="preserve">Fabrication de structures métalliques et de parties de structures </t>
  </si>
  <si>
    <t>25.12Z</t>
  </si>
  <si>
    <t xml:space="preserve">Fabrication de portes et fenêtres en métal </t>
  </si>
  <si>
    <t>25.21Z</t>
  </si>
  <si>
    <t xml:space="preserve">Fabrication de radiateurs et de chaudières pour le chauffage central </t>
  </si>
  <si>
    <t>25.29Z</t>
  </si>
  <si>
    <t xml:space="preserve">Fabrication d'autres réservoirs, citernes et conteneurs métalliques </t>
  </si>
  <si>
    <t>25.30Z</t>
  </si>
  <si>
    <t xml:space="preserve">Fabrication de générateurs de vapeur, à l'exception des chaudières pour le chauffage central </t>
  </si>
  <si>
    <t>25.40Z</t>
  </si>
  <si>
    <t>Fabrication d'arme et de munitions</t>
  </si>
  <si>
    <t>25.50A</t>
  </si>
  <si>
    <t xml:space="preserve">Forge, estampage, matriçage ; métallurgie des poudres </t>
  </si>
  <si>
    <t>25.50B</t>
  </si>
  <si>
    <t xml:space="preserve">Découpage, emboutissage </t>
  </si>
  <si>
    <t>25.61Z</t>
  </si>
  <si>
    <t xml:space="preserve">Traitement et revêtement des métaux </t>
  </si>
  <si>
    <t>25.62A</t>
  </si>
  <si>
    <t xml:space="preserve">Décolletage </t>
  </si>
  <si>
    <t>25.62B</t>
  </si>
  <si>
    <t>Mécanique industrielle</t>
  </si>
  <si>
    <t>25.71Z</t>
  </si>
  <si>
    <t xml:space="preserve">Fabrication de coutellerie </t>
  </si>
  <si>
    <t>25.72Z</t>
  </si>
  <si>
    <t xml:space="preserve">Fabrication de serrures et de ferrures </t>
  </si>
  <si>
    <t>25.73A</t>
  </si>
  <si>
    <t xml:space="preserve">Fabrication de moules et modèles </t>
  </si>
  <si>
    <t>25.73B</t>
  </si>
  <si>
    <t xml:space="preserve">Fabrication d'autres outillages </t>
  </si>
  <si>
    <t>25.91Z</t>
  </si>
  <si>
    <t xml:space="preserve">Fabrication de fûts et emballages métalliques similaires </t>
  </si>
  <si>
    <t>25.92Z</t>
  </si>
  <si>
    <t>Fabrication d'emballages métalliques légers</t>
  </si>
  <si>
    <t>25.93Z</t>
  </si>
  <si>
    <t xml:space="preserve">Fabrication d'articles en fils métalliques, de chaînes et de ressorts </t>
  </si>
  <si>
    <t>25.94Z</t>
  </si>
  <si>
    <t xml:space="preserve">Fabrication de vis et de boulons </t>
  </si>
  <si>
    <t>25.99A</t>
  </si>
  <si>
    <t xml:space="preserve">Fabrication d'articles métalliques ménagers </t>
  </si>
  <si>
    <t>25.99B</t>
  </si>
  <si>
    <t xml:space="preserve">Fabrication d'autres articles métalliques </t>
  </si>
  <si>
    <t>26.11Z</t>
  </si>
  <si>
    <t xml:space="preserve">Fabrication de composants électroniques </t>
  </si>
  <si>
    <t>26.12Z</t>
  </si>
  <si>
    <t xml:space="preserve">Fabrication de cartes électroniques assemblées </t>
  </si>
  <si>
    <t>26.20Z</t>
  </si>
  <si>
    <t xml:space="preserve">Fabrication d'ordinateurs et d'équipements périphériques </t>
  </si>
  <si>
    <t>26.30Z</t>
  </si>
  <si>
    <t xml:space="preserve">Fabrication d'équipements de communication </t>
  </si>
  <si>
    <t>26.40Z</t>
  </si>
  <si>
    <t xml:space="preserve">Fabrication de produits électroniques grand public </t>
  </si>
  <si>
    <t>26.51A</t>
  </si>
  <si>
    <t xml:space="preserve">Fabrication d'équipements d'aide à la navigation </t>
  </si>
  <si>
    <t>26.51B</t>
  </si>
  <si>
    <t xml:space="preserve">Fabrication d'instrumentation scientifique et technique </t>
  </si>
  <si>
    <t>26.52Z</t>
  </si>
  <si>
    <t xml:space="preserve">Horlogerie </t>
  </si>
  <si>
    <t>26.60Z</t>
  </si>
  <si>
    <t xml:space="preserve">Fabrication d'équipements d'irradiation médicale, d'équipements électromédicaux et électrothérapeutiques </t>
  </si>
  <si>
    <t>26.70Z</t>
  </si>
  <si>
    <t xml:space="preserve">Fabrication de matériels optique et photographique </t>
  </si>
  <si>
    <t>26.80Z</t>
  </si>
  <si>
    <t xml:space="preserve">Fabrication de supports magnétiques et optiques </t>
  </si>
  <si>
    <t>27.11Z</t>
  </si>
  <si>
    <t xml:space="preserve">Fabrication de moteurs, génératrices et transformateurs électriques </t>
  </si>
  <si>
    <t>27.12Z</t>
  </si>
  <si>
    <t xml:space="preserve">Fabrication de matériel de distribution et de commande électrique </t>
  </si>
  <si>
    <t>27.20Z</t>
  </si>
  <si>
    <t xml:space="preserve">Fabrication de piles et d'accumulateurs électriques </t>
  </si>
  <si>
    <t>27.31Z</t>
  </si>
  <si>
    <t xml:space="preserve">Fabrication de câbles de fibres optiques </t>
  </si>
  <si>
    <t>27.32Z</t>
  </si>
  <si>
    <t xml:space="preserve">Fabrication d'autres fils et câbles électroniques ou électriques </t>
  </si>
  <si>
    <t>27.33Z</t>
  </si>
  <si>
    <t xml:space="preserve">Fabrication de matériel d'installation électrique </t>
  </si>
  <si>
    <t>27.40Z</t>
  </si>
  <si>
    <t xml:space="preserve">Fabrication d'appareils d'éclairage électrique </t>
  </si>
  <si>
    <t>27.51Z</t>
  </si>
  <si>
    <t>Fabrication d'appareils électroménagers</t>
  </si>
  <si>
    <t>27.52Z</t>
  </si>
  <si>
    <t xml:space="preserve">Fabrication d'appareils ménagers non électriques </t>
  </si>
  <si>
    <t>27.90Z</t>
  </si>
  <si>
    <t xml:space="preserve">Fabrication d'autres matériels électriques </t>
  </si>
  <si>
    <t>28.11Z</t>
  </si>
  <si>
    <t xml:space="preserve">Fabrication de moteurs et turbines, à l'exception des moteurs d’avions et de véhicules </t>
  </si>
  <si>
    <t>28.12Z</t>
  </si>
  <si>
    <t xml:space="preserve">Fabrication d'équipements hydrauliques et pneumatiques </t>
  </si>
  <si>
    <t>28.13Z</t>
  </si>
  <si>
    <t xml:space="preserve">Fabrication d'autres pompes et compresseurs </t>
  </si>
  <si>
    <t>28.14Z</t>
  </si>
  <si>
    <t xml:space="preserve">Fabrication d'autres articles de robinetterie </t>
  </si>
  <si>
    <t>28.15Z</t>
  </si>
  <si>
    <t xml:space="preserve">Fabrication d'engrenages et d'organes mécaniques de transmission </t>
  </si>
  <si>
    <t>28.21Z</t>
  </si>
  <si>
    <t xml:space="preserve">Fabrication de fours et brûleurs </t>
  </si>
  <si>
    <t>28.22Z</t>
  </si>
  <si>
    <t xml:space="preserve">Fabrication de matériel de levage et de manutention </t>
  </si>
  <si>
    <t>28.23Z</t>
  </si>
  <si>
    <t xml:space="preserve">Fabrication de machines et d'équipements de bureau (à l'exception des ordinateurs et équipements périphériques) </t>
  </si>
  <si>
    <t>28.24Z</t>
  </si>
  <si>
    <t xml:space="preserve">Fabrication d'outillage portatif à moteur incorporé </t>
  </si>
  <si>
    <t>28.25Z</t>
  </si>
  <si>
    <t xml:space="preserve">Fabrication d'équipements aérauliques et frigorifiques industriels </t>
  </si>
  <si>
    <t>28.29A</t>
  </si>
  <si>
    <t>Fabrication d'équipements d'emballage, de conditionnement et de pesage</t>
  </si>
  <si>
    <t>28.29B</t>
  </si>
  <si>
    <t xml:space="preserve">Fabrication d'autres machines d'usage général </t>
  </si>
  <si>
    <t>28.30Z</t>
  </si>
  <si>
    <t xml:space="preserve">Fabrication de machines agricoles et forestières </t>
  </si>
  <si>
    <t>28.41Z</t>
  </si>
  <si>
    <t xml:space="preserve">Fabrication de machines-outils pour le travail des métaux </t>
  </si>
  <si>
    <t>28.49Z</t>
  </si>
  <si>
    <t xml:space="preserve">Fabrication d'autres machines-outils </t>
  </si>
  <si>
    <t>28.91Z</t>
  </si>
  <si>
    <t xml:space="preserve">Fabrication de machines pour la métallurgie </t>
  </si>
  <si>
    <t>28.92Z</t>
  </si>
  <si>
    <t xml:space="preserve">Fabrication de machines pour l'extraction ou la construction </t>
  </si>
  <si>
    <t>28.93Z</t>
  </si>
  <si>
    <t xml:space="preserve">Fabrication de machines pour l'industrie agro-alimentaire </t>
  </si>
  <si>
    <t>28.94Z</t>
  </si>
  <si>
    <t xml:space="preserve">Fabrication de machines pour les industries textiles </t>
  </si>
  <si>
    <t>28.95Z</t>
  </si>
  <si>
    <t xml:space="preserve">Fabrication de machines pour les industries du papier et du carton </t>
  </si>
  <si>
    <t>28.96Z</t>
  </si>
  <si>
    <t>Fabrication de machines pour le travail du caoutchouc ou des plastiques</t>
  </si>
  <si>
    <t>28.99A</t>
  </si>
  <si>
    <t xml:space="preserve">Fabrication de machines d'imprimerie </t>
  </si>
  <si>
    <t>28.99B</t>
  </si>
  <si>
    <t xml:space="preserve">Fabrication d'autres machines spécialisées </t>
  </si>
  <si>
    <t>29.10Z</t>
  </si>
  <si>
    <t xml:space="preserve">Construction de véhicules automobiles </t>
  </si>
  <si>
    <t>29.20Z</t>
  </si>
  <si>
    <t xml:space="preserve">Fabrication de carrosseries et remorques </t>
  </si>
  <si>
    <t>29.31Z</t>
  </si>
  <si>
    <t xml:space="preserve">Fabrication d'équipements électriques et électroniques automobiles </t>
  </si>
  <si>
    <t>29.32Z</t>
  </si>
  <si>
    <t xml:space="preserve">Fabrication d'autres équipements automobiles </t>
  </si>
  <si>
    <t>30.11Z</t>
  </si>
  <si>
    <t xml:space="preserve">Construction de navires et de structures flottantes </t>
  </si>
  <si>
    <t>30.12Z</t>
  </si>
  <si>
    <t xml:space="preserve">Construction de bateaux de plaisance </t>
  </si>
  <si>
    <t>30.20Z</t>
  </si>
  <si>
    <t xml:space="preserve">Construction de locomotives et d'autre matériel ferroviaire roulant </t>
  </si>
  <si>
    <t>30.30Z</t>
  </si>
  <si>
    <t xml:space="preserve">Construction aéronautique et spatiale </t>
  </si>
  <si>
    <t>30.40Z</t>
  </si>
  <si>
    <t xml:space="preserve">Construction de véhicule militaire de combat </t>
  </si>
  <si>
    <t>30.91Z</t>
  </si>
  <si>
    <t xml:space="preserve">Fabrication de motocycles </t>
  </si>
  <si>
    <t>30.92Z</t>
  </si>
  <si>
    <t xml:space="preserve">Fabrication de bicyclettes et de véhicules pour invalides </t>
  </si>
  <si>
    <t>30.99Z</t>
  </si>
  <si>
    <t xml:space="preserve">Fabrication d'autres équipements de transport n.c.a. </t>
  </si>
  <si>
    <t>31.01Z</t>
  </si>
  <si>
    <t xml:space="preserve">Fabrication de meubles de bureau et de magasin </t>
  </si>
  <si>
    <t>31.02Z</t>
  </si>
  <si>
    <t xml:space="preserve">Fabrication de meubles de cuisine </t>
  </si>
  <si>
    <t>31.03Z</t>
  </si>
  <si>
    <t xml:space="preserve">Fabrication de matelas </t>
  </si>
  <si>
    <t>31.09A</t>
  </si>
  <si>
    <t xml:space="preserve">Fabrication de sièges d'ameublement d'intérieur </t>
  </si>
  <si>
    <t>31.09B</t>
  </si>
  <si>
    <t>Fabrication d'autres meubles et industries connexes de l'ameublement</t>
  </si>
  <si>
    <t>32.11Z</t>
  </si>
  <si>
    <t xml:space="preserve">Frappe de monnaie </t>
  </si>
  <si>
    <t>32.12Z</t>
  </si>
  <si>
    <t xml:space="preserve">Fabrication d'articles de joaillerie et bijouterie </t>
  </si>
  <si>
    <t>32.13Z</t>
  </si>
  <si>
    <t xml:space="preserve">Fabrication d'articles de bijouterie fantaisie et articles similaires </t>
  </si>
  <si>
    <t>32.20Z</t>
  </si>
  <si>
    <t xml:space="preserve">Fabrication d'instruments de musique </t>
  </si>
  <si>
    <t>32.30Z</t>
  </si>
  <si>
    <t xml:space="preserve">Fabrication d'articles de sport </t>
  </si>
  <si>
    <t>32.40Z</t>
  </si>
  <si>
    <t xml:space="preserve">Fabrication de jeux et jouets </t>
  </si>
  <si>
    <t>32.50A</t>
  </si>
  <si>
    <t xml:space="preserve">Fabrication de matériel médico-chirurgical et dentaire </t>
  </si>
  <si>
    <t>32.50B</t>
  </si>
  <si>
    <t xml:space="preserve">Fabrication de lunettes </t>
  </si>
  <si>
    <t>32.91Z</t>
  </si>
  <si>
    <t xml:space="preserve">Fabrication d'articles de brosserie </t>
  </si>
  <si>
    <t>32.99Z</t>
  </si>
  <si>
    <t xml:space="preserve">Autres activités manufacturières n.c.a. </t>
  </si>
  <si>
    <t>33.11Z</t>
  </si>
  <si>
    <t xml:space="preserve">Réparation d'ouvrages en métaux </t>
  </si>
  <si>
    <t>33.12Z</t>
  </si>
  <si>
    <t xml:space="preserve">Réparation de machines et équipements mécaniques </t>
  </si>
  <si>
    <t>33.13Z</t>
  </si>
  <si>
    <t xml:space="preserve">Réparation de matériels électroniques et optiques </t>
  </si>
  <si>
    <t>33.14Z</t>
  </si>
  <si>
    <t xml:space="preserve">Réparation d'équipements électriques </t>
  </si>
  <si>
    <t>33.15Z</t>
  </si>
  <si>
    <t xml:space="preserve">Réparation et maintenance navale </t>
  </si>
  <si>
    <t>33.16Z</t>
  </si>
  <si>
    <t xml:space="preserve">Réparation et maintenance d'aéronefs et d'engins spatiaux </t>
  </si>
  <si>
    <t>33.17Z</t>
  </si>
  <si>
    <t xml:space="preserve">Réparation et maintenance d'autres équipements de transport </t>
  </si>
  <si>
    <t>33.19Z</t>
  </si>
  <si>
    <t xml:space="preserve">Réparation d'autres équipements </t>
  </si>
  <si>
    <t>33.20A</t>
  </si>
  <si>
    <t xml:space="preserve">Installation de structures métalliques, chaudronnées et de tuyauterie </t>
  </si>
  <si>
    <t>33.20B</t>
  </si>
  <si>
    <t xml:space="preserve">Installation de machines et équipements mécaniques </t>
  </si>
  <si>
    <t>33.20C</t>
  </si>
  <si>
    <t xml:space="preserve">Conception d'ensemble et assemblage sur site industriel d'équipements de contrôle des processus industriels </t>
  </si>
  <si>
    <t>33.20D</t>
  </si>
  <si>
    <t xml:space="preserve">Installation d'équipements électriques, de matériels électroniques et optiques ou d'autres matériels </t>
  </si>
  <si>
    <t>35.11Z</t>
  </si>
  <si>
    <t xml:space="preserve">Production d'électricité </t>
  </si>
  <si>
    <t>35.12Z</t>
  </si>
  <si>
    <t>Transport d'électricité</t>
  </si>
  <si>
    <t>35.13Z</t>
  </si>
  <si>
    <t xml:space="preserve">Distribution d'électricité </t>
  </si>
  <si>
    <t>35.14Z</t>
  </si>
  <si>
    <t xml:space="preserve">Commerce d'électricité </t>
  </si>
  <si>
    <t>35.21Z</t>
  </si>
  <si>
    <t xml:space="preserve">Production de combustibles gazeux </t>
  </si>
  <si>
    <t>35.22Z</t>
  </si>
  <si>
    <t>Distribution de combustibles gazeux par conduites</t>
  </si>
  <si>
    <t>35.23Z</t>
  </si>
  <si>
    <t xml:space="preserve">Commerce de combustibles gazeux par conduites </t>
  </si>
  <si>
    <t>35.30Z</t>
  </si>
  <si>
    <t>Production et distribution de vapeur et d'air conditionné</t>
  </si>
  <si>
    <t>36.00Z</t>
  </si>
  <si>
    <t xml:space="preserve">Captage, traitement et distribution d'eau </t>
  </si>
  <si>
    <t>37.00Z</t>
  </si>
  <si>
    <t>Collecte et traitement des eaux usées</t>
  </si>
  <si>
    <t>38.11Z</t>
  </si>
  <si>
    <t xml:space="preserve">Collecte des déchets non dangereux </t>
  </si>
  <si>
    <t>38.12Z</t>
  </si>
  <si>
    <t xml:space="preserve">Collecte des déchets dangereux </t>
  </si>
  <si>
    <t>38.21Z</t>
  </si>
  <si>
    <t xml:space="preserve">Traitement et élimination des déchets non dangereux </t>
  </si>
  <si>
    <t>38.22Z</t>
  </si>
  <si>
    <t xml:space="preserve">Traitement et élimination des déchets dangereux </t>
  </si>
  <si>
    <t>38.31Z</t>
  </si>
  <si>
    <t xml:space="preserve">Démantèlement d'épaves </t>
  </si>
  <si>
    <t>38.32Z</t>
  </si>
  <si>
    <t xml:space="preserve">Récupération de déchets triés </t>
  </si>
  <si>
    <t>39.00Z</t>
  </si>
  <si>
    <t xml:space="preserve">Dépollution et autres services de gestion des déchets </t>
  </si>
  <si>
    <t>41.10A</t>
  </si>
  <si>
    <t>Promotion immobilière de logements</t>
  </si>
  <si>
    <t>41.10B</t>
  </si>
  <si>
    <t>Promotion immobilière de bureaux 543</t>
  </si>
  <si>
    <t>41.10C</t>
  </si>
  <si>
    <t xml:space="preserve">Promotion immobilière d'autres bâtiments </t>
  </si>
  <si>
    <t>41.10D</t>
  </si>
  <si>
    <t xml:space="preserve">Supports juridiques de programmes </t>
  </si>
  <si>
    <t>41.20A</t>
  </si>
  <si>
    <t xml:space="preserve">Construction de maisons individuelles </t>
  </si>
  <si>
    <t>41.20B</t>
  </si>
  <si>
    <t xml:space="preserve">Construction d'autres bâtiments </t>
  </si>
  <si>
    <t>42.11Z</t>
  </si>
  <si>
    <t xml:space="preserve">Construction de routes et autoroutes </t>
  </si>
  <si>
    <t>42.12Z</t>
  </si>
  <si>
    <t xml:space="preserve">Construction de voies ferrées de surface et souterraines </t>
  </si>
  <si>
    <t>42.13A</t>
  </si>
  <si>
    <t>Construction d'ouvrages d'art</t>
  </si>
  <si>
    <t>42.13B</t>
  </si>
  <si>
    <t xml:space="preserve">Construction et entretien de tunnels </t>
  </si>
  <si>
    <t>42.21Z</t>
  </si>
  <si>
    <t xml:space="preserve">Construction de réseaux pour fluides </t>
  </si>
  <si>
    <t>42.22Z</t>
  </si>
  <si>
    <t xml:space="preserve">Construction de réseaux électriques et de télécommunications </t>
  </si>
  <si>
    <t>42.91Z</t>
  </si>
  <si>
    <t xml:space="preserve">Construction d'ouvrages maritimes et fluviaux </t>
  </si>
  <si>
    <t>42.99Z</t>
  </si>
  <si>
    <t xml:space="preserve">Construction d'autres ouvrages de génie civil n.c.a. </t>
  </si>
  <si>
    <t>43.11Z</t>
  </si>
  <si>
    <t xml:space="preserve">Travaux de démolition </t>
  </si>
  <si>
    <t>43.12A</t>
  </si>
  <si>
    <t xml:space="preserve">Travaux de terrassement courants et travaux préparatoires </t>
  </si>
  <si>
    <t>43.12B</t>
  </si>
  <si>
    <t xml:space="preserve">Travaux de terrassement spécialisés ou de grande masse </t>
  </si>
  <si>
    <t>43.13Z</t>
  </si>
  <si>
    <t xml:space="preserve">Forages et sondages </t>
  </si>
  <si>
    <t>43.21A</t>
  </si>
  <si>
    <t xml:space="preserve">Travaux d'installation électrique dans tous locaux </t>
  </si>
  <si>
    <t>43.21B</t>
  </si>
  <si>
    <t xml:space="preserve">Travaux d'installation électrique sur la voie publique </t>
  </si>
  <si>
    <t>43.22A</t>
  </si>
  <si>
    <t xml:space="preserve">Travaux d'installation d'eau et de gaz en tous locaux </t>
  </si>
  <si>
    <t>43.22B</t>
  </si>
  <si>
    <t xml:space="preserve">Travaux d'installation d'équipements thermiques et de climatisation </t>
  </si>
  <si>
    <t>43.29A</t>
  </si>
  <si>
    <t>Travaux d'isolation</t>
  </si>
  <si>
    <t>43.29B</t>
  </si>
  <si>
    <t xml:space="preserve">Autres travaux d'installation n.c.a. </t>
  </si>
  <si>
    <t>43.31Z</t>
  </si>
  <si>
    <t xml:space="preserve">Travaux de plâtrerie </t>
  </si>
  <si>
    <t>43.32A</t>
  </si>
  <si>
    <t xml:space="preserve">Travaux de menuiserie bois et PVC </t>
  </si>
  <si>
    <t>43.32B</t>
  </si>
  <si>
    <t xml:space="preserve">Travaux de menuiserie métallique et serrurerie </t>
  </si>
  <si>
    <t>43.32C</t>
  </si>
  <si>
    <t xml:space="preserve">Agencement de lieux de vente </t>
  </si>
  <si>
    <t>43.33Z</t>
  </si>
  <si>
    <t xml:space="preserve">Travaux de revêtement des sols et des murs </t>
  </si>
  <si>
    <t>43.34Z</t>
  </si>
  <si>
    <t xml:space="preserve">Travaux de peinture et vitrerie </t>
  </si>
  <si>
    <t>43.39Z</t>
  </si>
  <si>
    <t xml:space="preserve">Autres travaux de finition </t>
  </si>
  <si>
    <t>43.91A</t>
  </si>
  <si>
    <t xml:space="preserve">Travaux de charpente </t>
  </si>
  <si>
    <t>43.91B</t>
  </si>
  <si>
    <t xml:space="preserve">Travaux de couverture par éléments </t>
  </si>
  <si>
    <t>43.99A</t>
  </si>
  <si>
    <t xml:space="preserve">Travaux d'étanchéification </t>
  </si>
  <si>
    <t>43.99B</t>
  </si>
  <si>
    <t xml:space="preserve">Travaux de montage de structures métalliques </t>
  </si>
  <si>
    <t>43.99C</t>
  </si>
  <si>
    <t xml:space="preserve">Travaux de maçonnerie générale et gros oeuvre de bâtiment </t>
  </si>
  <si>
    <t>43.99D</t>
  </si>
  <si>
    <t xml:space="preserve">Autres travaux spécialisés de construction </t>
  </si>
  <si>
    <t>43.99E</t>
  </si>
  <si>
    <t xml:space="preserve">Location avec opérateur de matériel de construction </t>
  </si>
  <si>
    <t>45.11Z</t>
  </si>
  <si>
    <t xml:space="preserve">Commerce de voitures et de véhicules automobiles légers </t>
  </si>
  <si>
    <t>45.19Z</t>
  </si>
  <si>
    <t xml:space="preserve">Commerce d'autres véhicules automobiles </t>
  </si>
  <si>
    <t>45.20A</t>
  </si>
  <si>
    <t xml:space="preserve">Entretien et réparation de véhicules automobiles légers </t>
  </si>
  <si>
    <t>45.20B</t>
  </si>
  <si>
    <t xml:space="preserve">Entretien et réparation d'autres véhicules automobiles </t>
  </si>
  <si>
    <t>45.31Z</t>
  </si>
  <si>
    <t xml:space="preserve">Commerce de gros d'équipements automobiles </t>
  </si>
  <si>
    <t>45.32Z</t>
  </si>
  <si>
    <t xml:space="preserve">Commerce de détail d'équipements automobiles </t>
  </si>
  <si>
    <t>45.40Z</t>
  </si>
  <si>
    <t xml:space="preserve">Commerce et réparation de motocycles </t>
  </si>
  <si>
    <t>46.11Z</t>
  </si>
  <si>
    <t xml:space="preserve">Intermédiaires du commerce en matières premières agricoles, animaux vivants, matières premières textiles et produits semi-finis </t>
  </si>
  <si>
    <t>46.12A</t>
  </si>
  <si>
    <t xml:space="preserve">Centrales d'achat de carburant </t>
  </si>
  <si>
    <t>46.12B</t>
  </si>
  <si>
    <t xml:space="preserve">Autres intermédiaires du commerce en combustibles, métaux, minéraux et produits chimiques </t>
  </si>
  <si>
    <t>46.13Z</t>
  </si>
  <si>
    <t xml:space="preserve">Intermédiaires du commerce en bois et matériaux de construction </t>
  </si>
  <si>
    <t>46.14Z</t>
  </si>
  <si>
    <t xml:space="preserve">Intermédiaires du commerce en machines, équipements industriels, navires et avions </t>
  </si>
  <si>
    <t>46.15Z</t>
  </si>
  <si>
    <t>Intermédiaires du commerce en meubles, articles de ménage et quincaillerie</t>
  </si>
  <si>
    <t>46.16Z</t>
  </si>
  <si>
    <t xml:space="preserve">Intermédiaires du commerce en textiles, habillement, fourrures, chaussures et articles en cuir </t>
  </si>
  <si>
    <t>46.17A</t>
  </si>
  <si>
    <t xml:space="preserve">Centrales d'achat alimentaires </t>
  </si>
  <si>
    <t>46.17B</t>
  </si>
  <si>
    <t xml:space="preserve">Autres intermédiaires du commerce en denrées, boissons et tabac </t>
  </si>
  <si>
    <t>46.18Z</t>
  </si>
  <si>
    <t>Intermédiaires spécialisés dans le commerce d'autres produits spécifiques</t>
  </si>
  <si>
    <t>46.19A</t>
  </si>
  <si>
    <t xml:space="preserve">Centrales d'achat non alimentaires </t>
  </si>
  <si>
    <t>46.19B</t>
  </si>
  <si>
    <t xml:space="preserve">Autres intermédiaires du commerce en produits divers </t>
  </si>
  <si>
    <t>46.21Z</t>
  </si>
  <si>
    <t xml:space="preserve">Commerce de gros (commerce interentreprises) de céréales, de tabac non manufacturé, de semences et d'aliments pour le bétail </t>
  </si>
  <si>
    <t>46.22Z</t>
  </si>
  <si>
    <t xml:space="preserve">Commerce de gros (commerce interentreprises) de fleurs et plantes </t>
  </si>
  <si>
    <t>46.23Z</t>
  </si>
  <si>
    <t xml:space="preserve">Commerce de gros (commerce interentreprises) d'animaux vivants </t>
  </si>
  <si>
    <t>46.24Z</t>
  </si>
  <si>
    <t xml:space="preserve">Commerce de gros (commerce interentreprises) de cuirs et peaux </t>
  </si>
  <si>
    <t>46.31Z</t>
  </si>
  <si>
    <t xml:space="preserve">Commerce de gros (commerce interentreprises) de fruits et légumes </t>
  </si>
  <si>
    <t>46.32A</t>
  </si>
  <si>
    <t>Commerce de gros (commerce interentreprises) de viandes de boucherie</t>
  </si>
  <si>
    <t>46.32B</t>
  </si>
  <si>
    <t>Commerce de gros (commerce interentreprises) de produits à base de viande</t>
  </si>
  <si>
    <t>46.32C</t>
  </si>
  <si>
    <t xml:space="preserve">Commerce de gros (commerce interentreprises) de volailles et gibier </t>
  </si>
  <si>
    <t>46.33Z</t>
  </si>
  <si>
    <t xml:space="preserve">Commerce de gros (commerce interentreprises) de produits laitiers, oeufs, huiles et matières grasses comestibles </t>
  </si>
  <si>
    <t>46.34Z</t>
  </si>
  <si>
    <t xml:space="preserve">Commerce de gros (commerce interentreprises) de boissons </t>
  </si>
  <si>
    <t>46.35Z</t>
  </si>
  <si>
    <t xml:space="preserve">Commerce de gros (commerce interentreprises) de produits à base de tabac </t>
  </si>
  <si>
    <t>46.36Z</t>
  </si>
  <si>
    <t>Commerce de gros (commerce interentreprises) de sucre, chocolat et confiserie</t>
  </si>
  <si>
    <t>46.37Z</t>
  </si>
  <si>
    <t>Commerce de gros (commerce interentreprises) de café, thé, cacao et épices</t>
  </si>
  <si>
    <t>46.38A</t>
  </si>
  <si>
    <t xml:space="preserve">Commerce de gros (commerce interentreprises) de poissons, crustacés et mollusque </t>
  </si>
  <si>
    <t>46.38B</t>
  </si>
  <si>
    <t>Commerce de gros (commerce interentreprises) alimentaire spécialisé divers</t>
  </si>
  <si>
    <t>46.39A</t>
  </si>
  <si>
    <t xml:space="preserve">Commerce de gros (commerce interentreprises) de produits surgelés </t>
  </si>
  <si>
    <t>46.39B</t>
  </si>
  <si>
    <t>Commerce de gros (commerce interentreprises) alimentaire non spécialisé</t>
  </si>
  <si>
    <t>46.41Z</t>
  </si>
  <si>
    <t xml:space="preserve">Commerce de gros (commerce interentreprises) de textiles </t>
  </si>
  <si>
    <t>46.42Z</t>
  </si>
  <si>
    <t>Commerce de gros (commerce interentreprises) d'habillement et de chaussures</t>
  </si>
  <si>
    <t>46.43Z</t>
  </si>
  <si>
    <t>Commerce de gros (commerce interentreprises) d'appareils éléctroménagers</t>
  </si>
  <si>
    <t>46.44Z</t>
  </si>
  <si>
    <t>Commerce de gros (commerce interentreprises) de vaisselle, verrerie et produits d'entretien</t>
  </si>
  <si>
    <t>46.45Z</t>
  </si>
  <si>
    <t>Commerce de gros (commerce interentreprises) de parfumerie et de produits de beauté</t>
  </si>
  <si>
    <t>46.46Z</t>
  </si>
  <si>
    <t>Commerce de gros (commerce interentreprises) de produits pharmaceutiques</t>
  </si>
  <si>
    <t>46.47Z</t>
  </si>
  <si>
    <t xml:space="preserve">Commerce de gros (commerce interentreprises) de meubles, de tapis et d'appareils d'éclairage </t>
  </si>
  <si>
    <t>46.48Z</t>
  </si>
  <si>
    <t xml:space="preserve">Commerce de gros (commerce interentreprises) d'articles d'horlogerie et de bijouterie </t>
  </si>
  <si>
    <t>46.49Z</t>
  </si>
  <si>
    <t>Commerce de gros (commerce interentreprises) d'autres biens domestiques</t>
  </si>
  <si>
    <t>46.51Z</t>
  </si>
  <si>
    <t xml:space="preserve">Commerce de gros (commerce interentreprises) d'ordinateurs, d'équipements informatiques périphériques et de logiciels </t>
  </si>
  <si>
    <t>46.52Z</t>
  </si>
  <si>
    <t xml:space="preserve">Commerce de gros (commerce interentreprises) de composants et d'équipements électroniques et de télécommunication </t>
  </si>
  <si>
    <t>46.61Z</t>
  </si>
  <si>
    <t xml:space="preserve">Commerce de gros (commerce interentreprises) de matériel agricole </t>
  </si>
  <si>
    <t>46.62Z</t>
  </si>
  <si>
    <t xml:space="preserve">Commerce de gros (commerce interentreprises) de machines-outils </t>
  </si>
  <si>
    <t>46.63Z</t>
  </si>
  <si>
    <t xml:space="preserve">Commerce de gros (commerce interentreprises) de machines pour l'extraction, la construction et le génie civil </t>
  </si>
  <si>
    <t>46.64Z</t>
  </si>
  <si>
    <t xml:space="preserve">Commerce de gros (commerce interentreprises) de machines pour l'industrie textile et l'habillement </t>
  </si>
  <si>
    <t>46.65Z</t>
  </si>
  <si>
    <t xml:space="preserve">Commerce de gros (commerce interentreprises) de mobilier de bureau </t>
  </si>
  <si>
    <t>46.66Z</t>
  </si>
  <si>
    <t xml:space="preserve">Commerce de gros (commerce interentreprises) d'autres machines et équipements de bureau </t>
  </si>
  <si>
    <t>46.69A</t>
  </si>
  <si>
    <t xml:space="preserve">Commerce de gros (commerce interentreprises) de matériel électrique </t>
  </si>
  <si>
    <t>46.69B</t>
  </si>
  <si>
    <t xml:space="preserve">Commerce de gros (commerce interentreprises) de fournitures et équipements industriels divers </t>
  </si>
  <si>
    <t>46.69C</t>
  </si>
  <si>
    <t xml:space="preserve">Commerce de gros (commerce interentreprises) de fournitures et équipements divers pour le commerce et les services </t>
  </si>
  <si>
    <t>46.71Z</t>
  </si>
  <si>
    <t xml:space="preserve">Commerce de gros (commerce interentreprises) de combustibles et de produits annexes </t>
  </si>
  <si>
    <t>46.72Z</t>
  </si>
  <si>
    <t>Commerce de gros (commerce interentreprises) de minerais et métaux</t>
  </si>
  <si>
    <t>46.73A</t>
  </si>
  <si>
    <t>Commerce de gros (commerce interentreprises) de bois et de matériaux de construction</t>
  </si>
  <si>
    <t>46.73B</t>
  </si>
  <si>
    <t xml:space="preserve">Commerce de gros (commerce interentreprises) d'appareils sanitaires et de produits de décoration </t>
  </si>
  <si>
    <t>46.74A</t>
  </si>
  <si>
    <t xml:space="preserve">Commerce de gros (commerce interentreprises) de quincaillerie </t>
  </si>
  <si>
    <t>46.74B</t>
  </si>
  <si>
    <t xml:space="preserve">Commerce de gros (commerce interentreprises) de fournitures pour la plomberie et le chauffage </t>
  </si>
  <si>
    <t>46.75Z</t>
  </si>
  <si>
    <t>Commerce de gros (commerce interentreprises) de produits chimiques</t>
  </si>
  <si>
    <t>46.76Z</t>
  </si>
  <si>
    <t xml:space="preserve">Commerce de gros (commerce interentreprises) d'autres produits intermédiaires </t>
  </si>
  <si>
    <t>46.77Z</t>
  </si>
  <si>
    <t xml:space="preserve">Commerce de gros (commerce interentreprises) de déchets et débris </t>
  </si>
  <si>
    <t>46.90Z</t>
  </si>
  <si>
    <t xml:space="preserve">Commerce de gros (commerce interentreprises) non spécialisé </t>
  </si>
  <si>
    <t>47.11A</t>
  </si>
  <si>
    <t xml:space="preserve">Commerce de détail de produits surgelés </t>
  </si>
  <si>
    <t>47.11B</t>
  </si>
  <si>
    <t xml:space="preserve">Commerce d'alimentation générale </t>
  </si>
  <si>
    <t>47.11C</t>
  </si>
  <si>
    <t xml:space="preserve">Supérettes </t>
  </si>
  <si>
    <t>47.11D</t>
  </si>
  <si>
    <t xml:space="preserve">Supermarchés </t>
  </si>
  <si>
    <t>47.11E</t>
  </si>
  <si>
    <t xml:space="preserve">Magasins multi-commerces </t>
  </si>
  <si>
    <t>47.11F</t>
  </si>
  <si>
    <t xml:space="preserve">Hypermarchés </t>
  </si>
  <si>
    <t>47.19A</t>
  </si>
  <si>
    <t xml:space="preserve">Grands magasins </t>
  </si>
  <si>
    <t>47.19B</t>
  </si>
  <si>
    <t xml:space="preserve">Autres commerces de détail en magasin non spécialisé </t>
  </si>
  <si>
    <t>47.21Z</t>
  </si>
  <si>
    <t xml:space="preserve">Commerce de détail de fruits et légumes en magasin spécialisé </t>
  </si>
  <si>
    <t>47.22Z</t>
  </si>
  <si>
    <t xml:space="preserve">Commerce de détail de viandes et de produits à base de viande en magasin spécialisé </t>
  </si>
  <si>
    <t>47.23Z</t>
  </si>
  <si>
    <t>Commerce de détail de poissons, crustacés et mollusques en magasin spécialisé</t>
  </si>
  <si>
    <t>47.24Z</t>
  </si>
  <si>
    <t>Commerce de détail de pain, pâtisserie et confiserie en magasin spécialisé</t>
  </si>
  <si>
    <t>47.25Z</t>
  </si>
  <si>
    <t xml:space="preserve">Commerce de détail de boissons en magasin spécialisé </t>
  </si>
  <si>
    <t>47.26Z</t>
  </si>
  <si>
    <t>Commerce de détail de produits à base de tabac en magasin spécialisé</t>
  </si>
  <si>
    <t>47.29Z</t>
  </si>
  <si>
    <t xml:space="preserve">Autres commerces de détail alimentaires en magasin spécialisé </t>
  </si>
  <si>
    <t>47.30Z</t>
  </si>
  <si>
    <t xml:space="preserve">Commerce de détail de carburants en magasin spécialisé </t>
  </si>
  <si>
    <t>47.41Z</t>
  </si>
  <si>
    <t xml:space="preserve">Commerce de détail d'ordinateurs, d'unités périphériques et de logiciels en magasin spécialisé </t>
  </si>
  <si>
    <t>47.42Z</t>
  </si>
  <si>
    <t>Commerce de détail de matériels de télécommunication en magasin spécialisé</t>
  </si>
  <si>
    <t>47.43Z</t>
  </si>
  <si>
    <t>Commerce de détail de matériels audio et vidéo en magasin spécialisé</t>
  </si>
  <si>
    <t>47.51Z</t>
  </si>
  <si>
    <t xml:space="preserve">Commerce de détail de textiles en magasin spécialisé </t>
  </si>
  <si>
    <t>47.52A</t>
  </si>
  <si>
    <t>Commerce de détail de quincaillerie, peintures et verres en petites surfaces (moins de 400 m²)</t>
  </si>
  <si>
    <t>47.52B</t>
  </si>
  <si>
    <t>Commerce de détail de quincaillerie, peintures et verres en grandes surfaces (400 m² et plus)</t>
  </si>
  <si>
    <t>47.53Z</t>
  </si>
  <si>
    <t>Commerce de détail de tapis, moquettes et revêtements de murs et de sols en magasin spécialisé</t>
  </si>
  <si>
    <t>47.54Z</t>
  </si>
  <si>
    <t>Commerce de détail d'appareils électroménagers en magasin spécialisé</t>
  </si>
  <si>
    <t>47.59A</t>
  </si>
  <si>
    <t xml:space="preserve">Commerce de détail de meubles </t>
  </si>
  <si>
    <t>47.59B</t>
  </si>
  <si>
    <t xml:space="preserve">Commerce de détail d'autres équipements du foyer </t>
  </si>
  <si>
    <t>47.61Z</t>
  </si>
  <si>
    <t xml:space="preserve">Commerce de détail de livres en magasin spécialisé </t>
  </si>
  <si>
    <t>47.62Z</t>
  </si>
  <si>
    <t xml:space="preserve">Commerce de détail de journaux et papeterie en magasin spécialisé </t>
  </si>
  <si>
    <t>47.63Z</t>
  </si>
  <si>
    <t>Commerce de détail d'enregistrements musicaux et vidéo en magasin spécialisé</t>
  </si>
  <si>
    <t>47.64Z</t>
  </si>
  <si>
    <t xml:space="preserve">Commerce de détail d'articles de sport en magasin spécialisé </t>
  </si>
  <si>
    <t>47.65Z</t>
  </si>
  <si>
    <t xml:space="preserve">Commerce de détail de jeux et jouets en magasin spécialisé </t>
  </si>
  <si>
    <t>47.71Z</t>
  </si>
  <si>
    <t xml:space="preserve">Commerce de détail d'habillement en magasin spécialisé </t>
  </si>
  <si>
    <t>47.72A</t>
  </si>
  <si>
    <t xml:space="preserve">Commerce de détail de la chaussure </t>
  </si>
  <si>
    <t>47.72B</t>
  </si>
  <si>
    <t xml:space="preserve">Commerce de détail de maroquinerie et d'articles de voyage </t>
  </si>
  <si>
    <t>47.73Z</t>
  </si>
  <si>
    <t>Commerce de détail de produits pharmaceutiques en magasin spécialisé</t>
  </si>
  <si>
    <t>47.74Z</t>
  </si>
  <si>
    <t>Commerce de détail d'articles médicaux et orthopédiques en magasin spécialisé</t>
  </si>
  <si>
    <t>47.75Z</t>
  </si>
  <si>
    <t>Commerce de détail de parfumerie et de produits de beauté en magasin spécialisé</t>
  </si>
  <si>
    <t>47.76Z</t>
  </si>
  <si>
    <t xml:space="preserve">Commerce de détail de fleurs, plantes, graines, engrais, animaux de compagnie et aliments pour ces animaux en magasin spécialisé </t>
  </si>
  <si>
    <t>47.77Z</t>
  </si>
  <si>
    <t>Commerce de détail d'articles d'horlogerie et de bijouterie en magasin spécialisé</t>
  </si>
  <si>
    <t>47.78A</t>
  </si>
  <si>
    <t xml:space="preserve">Commerces de détail d'optique </t>
  </si>
  <si>
    <t>47.78B</t>
  </si>
  <si>
    <t xml:space="preserve">Commerces de détail de charbons et combustibles </t>
  </si>
  <si>
    <t>47.78C</t>
  </si>
  <si>
    <t xml:space="preserve"> Autres commerces de détail spécialisés divers </t>
  </si>
  <si>
    <t>47.79Z</t>
  </si>
  <si>
    <t xml:space="preserve">Commerce de détail de biens d'occasion en magasin </t>
  </si>
  <si>
    <t>47.81Z</t>
  </si>
  <si>
    <t xml:space="preserve">Commerce de détail alimentaire sur éventaires et marchés </t>
  </si>
  <si>
    <t>47.82Z</t>
  </si>
  <si>
    <t>Commerce de détail de textiles, d'habillement et de chaussures sur éventaires et marchés</t>
  </si>
  <si>
    <t>47.89Z</t>
  </si>
  <si>
    <t xml:space="preserve">Autres commerces de détail sur éventaires et marchés </t>
  </si>
  <si>
    <t>47.91A</t>
  </si>
  <si>
    <t xml:space="preserve">Vente à distance sur catalogue général </t>
  </si>
  <si>
    <t>47.91B</t>
  </si>
  <si>
    <t xml:space="preserve">Vente à distance sur catalogue spécialisé </t>
  </si>
  <si>
    <t>47.99A</t>
  </si>
  <si>
    <t xml:space="preserve">Vente à domicile </t>
  </si>
  <si>
    <t>47.99B</t>
  </si>
  <si>
    <t xml:space="preserve">Vente par automates et autres commerces de détail hors magasin, éventaires ou marchés n.c.a. </t>
  </si>
  <si>
    <t>49.10Z</t>
  </si>
  <si>
    <t xml:space="preserve">Transports ferroviaires interurbains </t>
  </si>
  <si>
    <t>49.20Z</t>
  </si>
  <si>
    <t xml:space="preserve">Transports ferroviaires de fret </t>
  </si>
  <si>
    <t>49.31Z</t>
  </si>
  <si>
    <t xml:space="preserve">Transports urbains et suburbains de voyageurs </t>
  </si>
  <si>
    <t>49.32Z</t>
  </si>
  <si>
    <t xml:space="preserve">Transports de voyageurs par taxis </t>
  </si>
  <si>
    <t>49.39A</t>
  </si>
  <si>
    <t>Transports routiers réguliers de voyageurs</t>
  </si>
  <si>
    <t>49.39B</t>
  </si>
  <si>
    <t xml:space="preserve">Autres transports routiers de voyageurs </t>
  </si>
  <si>
    <t>49.39C</t>
  </si>
  <si>
    <t xml:space="preserve">Téléphériques et remontées mécaniques </t>
  </si>
  <si>
    <t>49.41A</t>
  </si>
  <si>
    <t xml:space="preserve">Transports routiers de fret interurbains </t>
  </si>
  <si>
    <t>49.41B</t>
  </si>
  <si>
    <t xml:space="preserve">Transports routiers de fret de proximité </t>
  </si>
  <si>
    <t>49.41C</t>
  </si>
  <si>
    <t xml:space="preserve">Location de camions avec chauffeur </t>
  </si>
  <si>
    <t>49.42Z</t>
  </si>
  <si>
    <t xml:space="preserve">Services de déménagement </t>
  </si>
  <si>
    <t>49.50Z</t>
  </si>
  <si>
    <t xml:space="preserve">Transports par conduites </t>
  </si>
  <si>
    <t>50.10Z</t>
  </si>
  <si>
    <t xml:space="preserve">Transports maritimes et côtiers de passagers </t>
  </si>
  <si>
    <t>50.20Z</t>
  </si>
  <si>
    <t xml:space="preserve">Transports maritimes et côtiers de fret </t>
  </si>
  <si>
    <t>50.30Z</t>
  </si>
  <si>
    <t xml:space="preserve">Transports fluviaux de passagers </t>
  </si>
  <si>
    <t>50.40Z</t>
  </si>
  <si>
    <t xml:space="preserve">Transports fluviaux de fret </t>
  </si>
  <si>
    <t>51.10Z</t>
  </si>
  <si>
    <t xml:space="preserve">Transports aériens de passagers </t>
  </si>
  <si>
    <t>51.21Z</t>
  </si>
  <si>
    <t xml:space="preserve">Transports aériens de fret </t>
  </si>
  <si>
    <t>51.22Z</t>
  </si>
  <si>
    <t xml:space="preserve">Transports spatiaux </t>
  </si>
  <si>
    <t>52.10A</t>
  </si>
  <si>
    <t xml:space="preserve">Entreposage et stockage frigorifique </t>
  </si>
  <si>
    <t>52.10B</t>
  </si>
  <si>
    <t xml:space="preserve">Entreposage et stockage non frigorifique </t>
  </si>
  <si>
    <t>52.21Z</t>
  </si>
  <si>
    <t xml:space="preserve">Services auxiliaires des transports terrestres </t>
  </si>
  <si>
    <t>52.22Z</t>
  </si>
  <si>
    <t xml:space="preserve">Services auxiliaires des transports par eau </t>
  </si>
  <si>
    <t>52.23Z</t>
  </si>
  <si>
    <t>Services auxiliaires des transports aériens</t>
  </si>
  <si>
    <t>52.24A</t>
  </si>
  <si>
    <t xml:space="preserve">Manutention portuaire </t>
  </si>
  <si>
    <t>52.24B</t>
  </si>
  <si>
    <t xml:space="preserve">Manutention non portuaire </t>
  </si>
  <si>
    <t>52.29A</t>
  </si>
  <si>
    <t xml:space="preserve">Messagerie, fret express </t>
  </si>
  <si>
    <t>52.29B</t>
  </si>
  <si>
    <t xml:space="preserve">Affrètement et organisation des transports </t>
  </si>
  <si>
    <t>53.10Z</t>
  </si>
  <si>
    <t xml:space="preserve">Activités de poste dans le cadre d'une obligation de service universel </t>
  </si>
  <si>
    <t>53.20Z</t>
  </si>
  <si>
    <t xml:space="preserve">Autres activités de poste et de courrier </t>
  </si>
  <si>
    <t>55.10ZH</t>
  </si>
  <si>
    <t xml:space="preserve">Hôtels et hébergement similaire </t>
  </si>
  <si>
    <t>55.20Z</t>
  </si>
  <si>
    <t xml:space="preserve">Hébergement touristique et autre hébergement de courte durée </t>
  </si>
  <si>
    <t>55.30Z</t>
  </si>
  <si>
    <t>Terrains de camping et parcs pour caravanes ou véhicules de loisirs</t>
  </si>
  <si>
    <t>55.90Z</t>
  </si>
  <si>
    <t xml:space="preserve">Autres hébergements </t>
  </si>
  <si>
    <t>56.10A</t>
  </si>
  <si>
    <t xml:space="preserve">Restauration traditionnelle </t>
  </si>
  <si>
    <t>56.10B</t>
  </si>
  <si>
    <t xml:space="preserve">Cafétérias et autres libres-services </t>
  </si>
  <si>
    <t>56.10C</t>
  </si>
  <si>
    <t xml:space="preserve">Restauration de type rapide </t>
  </si>
  <si>
    <t>56.21Z</t>
  </si>
  <si>
    <t xml:space="preserve">Services des traiteurs </t>
  </si>
  <si>
    <t>56.29A</t>
  </si>
  <si>
    <t xml:space="preserve">Restauration collective sous contrat </t>
  </si>
  <si>
    <t>56.29B</t>
  </si>
  <si>
    <t xml:space="preserve">Autres services de restauration n.c.a. </t>
  </si>
  <si>
    <t>56.30Z</t>
  </si>
  <si>
    <t xml:space="preserve">Débits de boissons </t>
  </si>
  <si>
    <t>58.11Z</t>
  </si>
  <si>
    <t xml:space="preserve">Édition de livres </t>
  </si>
  <si>
    <t>58.12Z</t>
  </si>
  <si>
    <t xml:space="preserve">Édition de répertoires et de fichiers d'adresses </t>
  </si>
  <si>
    <t>58.13Z</t>
  </si>
  <si>
    <t xml:space="preserve">Édition de journaux </t>
  </si>
  <si>
    <t>58.14Z</t>
  </si>
  <si>
    <t xml:space="preserve">Édition de revues et périodiques </t>
  </si>
  <si>
    <t>58.19Z</t>
  </si>
  <si>
    <t xml:space="preserve">Autres activités d'édition </t>
  </si>
  <si>
    <t>58.21Z</t>
  </si>
  <si>
    <t xml:space="preserve">Édition de jeux électroniques </t>
  </si>
  <si>
    <t>58.29A</t>
  </si>
  <si>
    <t xml:space="preserve">Édition de logiciels système et de réseau </t>
  </si>
  <si>
    <t>58.29B</t>
  </si>
  <si>
    <t xml:space="preserve">Édition de logiciels outils de développement et de langages </t>
  </si>
  <si>
    <t>58.29C</t>
  </si>
  <si>
    <t xml:space="preserve">Édition de logiciels applicatifs </t>
  </si>
  <si>
    <t>59.11A</t>
  </si>
  <si>
    <t xml:space="preserve">Production de films et de programmes pour la télévision </t>
  </si>
  <si>
    <t>59.11B</t>
  </si>
  <si>
    <t xml:space="preserve">Production de films institutionnels et publicitaires </t>
  </si>
  <si>
    <t>59.11C</t>
  </si>
  <si>
    <t xml:space="preserve">Production de films pour le cinéma </t>
  </si>
  <si>
    <t>59.12Z</t>
  </si>
  <si>
    <t>Post-production de films cinématographiques, de vidéo et de programmes de télévision</t>
  </si>
  <si>
    <t>59.13A</t>
  </si>
  <si>
    <t xml:space="preserve">Distribution de films cinématographiques </t>
  </si>
  <si>
    <t>59.13B</t>
  </si>
  <si>
    <t xml:space="preserve">Édition et distribution vidéo </t>
  </si>
  <si>
    <t>59.14Z</t>
  </si>
  <si>
    <t xml:space="preserve">Projection de films cinématographiques </t>
  </si>
  <si>
    <t>59.20Z</t>
  </si>
  <si>
    <t xml:space="preserve">Enregistrement sonore et édition musicale </t>
  </si>
  <si>
    <t>60.10Z</t>
  </si>
  <si>
    <t xml:space="preserve">Édition et diffusion de programmes radio </t>
  </si>
  <si>
    <t>60.20A</t>
  </si>
  <si>
    <t xml:space="preserve">Édition de chaînes généralistes </t>
  </si>
  <si>
    <t>60.20B</t>
  </si>
  <si>
    <t xml:space="preserve">Édition de chaînes thématiques </t>
  </si>
  <si>
    <t>61.10Z</t>
  </si>
  <si>
    <t xml:space="preserve">Télécommunications filaires </t>
  </si>
  <si>
    <t>61.20Z</t>
  </si>
  <si>
    <t xml:space="preserve">Télécommunications sans fil </t>
  </si>
  <si>
    <t>61.30Z</t>
  </si>
  <si>
    <t xml:space="preserve">Télécommunications par satellite </t>
  </si>
  <si>
    <t>61.90Z</t>
  </si>
  <si>
    <t xml:space="preserve">Autres activités de télécommunication </t>
  </si>
  <si>
    <t>62.01Z</t>
  </si>
  <si>
    <t xml:space="preserve">Programmation informatique </t>
  </si>
  <si>
    <t>62.02A</t>
  </si>
  <si>
    <t xml:space="preserve">Conseil en systèmes et logiciels informatiques </t>
  </si>
  <si>
    <t>62.02B</t>
  </si>
  <si>
    <t xml:space="preserve">Tierce maintenance de systèmes et d'applications informatiques </t>
  </si>
  <si>
    <t>62.03Z</t>
  </si>
  <si>
    <t xml:space="preserve">Gestion d'installations informatiques </t>
  </si>
  <si>
    <t>62.09Z</t>
  </si>
  <si>
    <t xml:space="preserve">Autres activités informatiques </t>
  </si>
  <si>
    <t>63.11Z</t>
  </si>
  <si>
    <t xml:space="preserve">Traitement de données, hébergement et activités connexes </t>
  </si>
  <si>
    <t>63.12Z</t>
  </si>
  <si>
    <t xml:space="preserve">Portails Internet </t>
  </si>
  <si>
    <t>63.91Z</t>
  </si>
  <si>
    <t xml:space="preserve">Activités des agences de presse </t>
  </si>
  <si>
    <t>63.99Z</t>
  </si>
  <si>
    <t xml:space="preserve">Autres services d'information n.c.a. </t>
  </si>
  <si>
    <t>64.11Z</t>
  </si>
  <si>
    <t xml:space="preserve">Activités de banque centrale </t>
  </si>
  <si>
    <t>64.19Z</t>
  </si>
  <si>
    <t xml:space="preserve">Autres intermédiations monétaires </t>
  </si>
  <si>
    <t>64.20Z</t>
  </si>
  <si>
    <t xml:space="preserve">Activités des sociétés holding </t>
  </si>
  <si>
    <t>64.30Z</t>
  </si>
  <si>
    <t xml:space="preserve">Fonds de placement et entités financières similaires </t>
  </si>
  <si>
    <t>64.91Z</t>
  </si>
  <si>
    <t xml:space="preserve">Crédit-bail </t>
  </si>
  <si>
    <t>64.92Z</t>
  </si>
  <si>
    <t xml:space="preserve">Autre distribution de crédit </t>
  </si>
  <si>
    <t>64.99Z</t>
  </si>
  <si>
    <t xml:space="preserve">Autres activités des services financiers, hors assurance et caisses de retraite, n.c.a. </t>
  </si>
  <si>
    <t>65.11Z</t>
  </si>
  <si>
    <t xml:space="preserve">Assurance vie </t>
  </si>
  <si>
    <t>65.12Z</t>
  </si>
  <si>
    <t xml:space="preserve">Autres assurances </t>
  </si>
  <si>
    <t>65.20Z</t>
  </si>
  <si>
    <t xml:space="preserve">Réassurance </t>
  </si>
  <si>
    <t>65.30Z</t>
  </si>
  <si>
    <t xml:space="preserve">Caisses de retraite </t>
  </si>
  <si>
    <t>66.11Z</t>
  </si>
  <si>
    <t xml:space="preserve">Administration de marchés financiers </t>
  </si>
  <si>
    <t>66.12Z</t>
  </si>
  <si>
    <t xml:space="preserve">Courtage de valeurs mobilières et de marchandises </t>
  </si>
  <si>
    <t>66.19A</t>
  </si>
  <si>
    <t xml:space="preserve">Supports juridiques de gestion de patrimoine mobilier </t>
  </si>
  <si>
    <t>66.19B</t>
  </si>
  <si>
    <t xml:space="preserve">Autres activités auxiliaires de services financiers, hors assurance et caisses de retraite, n.c.a. </t>
  </si>
  <si>
    <t>66.21Z</t>
  </si>
  <si>
    <t xml:space="preserve">Évaluation des risques et dommages </t>
  </si>
  <si>
    <t>66.22Z</t>
  </si>
  <si>
    <t xml:space="preserve">Activités des agents et courtiers d'assurances </t>
  </si>
  <si>
    <t>66.29Z</t>
  </si>
  <si>
    <t xml:space="preserve">Autres activités auxiliaires d'assurance et de caisses de retraite </t>
  </si>
  <si>
    <t>66.30Z</t>
  </si>
  <si>
    <t xml:space="preserve">Gestion de fonds </t>
  </si>
  <si>
    <t>68.10Z</t>
  </si>
  <si>
    <t xml:space="preserve">Activités des marchands de biens immobiliers </t>
  </si>
  <si>
    <t>68.20A</t>
  </si>
  <si>
    <t xml:space="preserve">Location de logements </t>
  </si>
  <si>
    <t>68.20B</t>
  </si>
  <si>
    <t xml:space="preserve">Location de terrains et d'autres biens immobiliers </t>
  </si>
  <si>
    <t>68.31Z</t>
  </si>
  <si>
    <t xml:space="preserve">Agences immobilières </t>
  </si>
  <si>
    <t>68.32A</t>
  </si>
  <si>
    <t xml:space="preserve">Administration d'immeubles et autres biens immobiliers </t>
  </si>
  <si>
    <t>68.32B</t>
  </si>
  <si>
    <t xml:space="preserve">Supports juridiques de gestion de patrimoine immobilier </t>
  </si>
  <si>
    <t>69.10Z</t>
  </si>
  <si>
    <t>Activités juridiques 6</t>
  </si>
  <si>
    <t>69.20Z</t>
  </si>
  <si>
    <t xml:space="preserve">Activités comptables </t>
  </si>
  <si>
    <t>70.10Z</t>
  </si>
  <si>
    <t xml:space="preserve">Activités des sièges sociaux </t>
  </si>
  <si>
    <t>70.21Z</t>
  </si>
  <si>
    <t xml:space="preserve">Conseil en relations publiques et communication </t>
  </si>
  <si>
    <t>70.22Z</t>
  </si>
  <si>
    <t xml:space="preserve">Conseil pour les affaires et autres conseils de gestion </t>
  </si>
  <si>
    <t>71.11Z</t>
  </si>
  <si>
    <t xml:space="preserve">Activités d'architecture </t>
  </si>
  <si>
    <t>71.12A</t>
  </si>
  <si>
    <t xml:space="preserve">Activité des géomètres </t>
  </si>
  <si>
    <t>71.12B</t>
  </si>
  <si>
    <t xml:space="preserve">Ingénierie, études techniques </t>
  </si>
  <si>
    <t>71.20A</t>
  </si>
  <si>
    <t xml:space="preserve">Contrôle technique automobile </t>
  </si>
  <si>
    <t>71.20B</t>
  </si>
  <si>
    <t xml:space="preserve">Analyses, essais et inspections techniques </t>
  </si>
  <si>
    <t>72.11Z</t>
  </si>
  <si>
    <t xml:space="preserve">Recherche-développement en biotechnologie </t>
  </si>
  <si>
    <t>72.19Z</t>
  </si>
  <si>
    <t xml:space="preserve">Recherche-développement en autres sciences physiques et naturelles </t>
  </si>
  <si>
    <t>72.20Z</t>
  </si>
  <si>
    <t xml:space="preserve">Recherche-développement en sciences humaines et sociales </t>
  </si>
  <si>
    <t>73.11Z</t>
  </si>
  <si>
    <t xml:space="preserve">Activités des agences de publicité </t>
  </si>
  <si>
    <t>73.12Z</t>
  </si>
  <si>
    <t xml:space="preserve">Régie publicitaire de médias </t>
  </si>
  <si>
    <t>73.20Z</t>
  </si>
  <si>
    <t xml:space="preserve">Études de marché et sondages </t>
  </si>
  <si>
    <t>74.10Z</t>
  </si>
  <si>
    <t xml:space="preserve">Activités spécialisées de design </t>
  </si>
  <si>
    <t>74.20Z</t>
  </si>
  <si>
    <t xml:space="preserve">Activités photographiques </t>
  </si>
  <si>
    <t>74.30Z</t>
  </si>
  <si>
    <t xml:space="preserve">Traduction et interprétation </t>
  </si>
  <si>
    <t>74.90A</t>
  </si>
  <si>
    <t xml:space="preserve">Activité des économistes de la construction </t>
  </si>
  <si>
    <t>74.90B</t>
  </si>
  <si>
    <t xml:space="preserve">Activités spécialisées, scientifiques et techniques diverses </t>
  </si>
  <si>
    <t>75.00Z</t>
  </si>
  <si>
    <t xml:space="preserve">Activités vétérinaires </t>
  </si>
  <si>
    <t>77.11A</t>
  </si>
  <si>
    <t>Location de courte durée de voitures et de véhicules automobiles légers</t>
  </si>
  <si>
    <t>77.11B</t>
  </si>
  <si>
    <t>Location de longue durée de voitures et de véhicules automobiles légers</t>
  </si>
  <si>
    <t>77.12Z</t>
  </si>
  <si>
    <t xml:space="preserve">Location et location-bail de camions </t>
  </si>
  <si>
    <t>77.21Z</t>
  </si>
  <si>
    <t xml:space="preserve">Location et location-bail d'articles de loisirs et de sport </t>
  </si>
  <si>
    <t>77.22Z</t>
  </si>
  <si>
    <t>Location de vidéocassettes et disques vidéo</t>
  </si>
  <si>
    <t>77.29Z</t>
  </si>
  <si>
    <t xml:space="preserve">Location et location-bail d'autres biens personnels et domestiques </t>
  </si>
  <si>
    <t>77.31Z</t>
  </si>
  <si>
    <t xml:space="preserve">Location et location-bail de machines et équipements agricoles </t>
  </si>
  <si>
    <t>77.32Z</t>
  </si>
  <si>
    <t>Location et location-bail de machines et équipements pour la construction</t>
  </si>
  <si>
    <t>77.33Z</t>
  </si>
  <si>
    <t>Location et location-bail de machines de bureau et de matériel informatique</t>
  </si>
  <si>
    <t>77.34Z</t>
  </si>
  <si>
    <t xml:space="preserve">Location et location-bail de matériels de transport par eau </t>
  </si>
  <si>
    <t>77.35Z</t>
  </si>
  <si>
    <t xml:space="preserve">Location et location-bail de matériels de transport aérien </t>
  </si>
  <si>
    <t>77.39Z</t>
  </si>
  <si>
    <t>Location et location-bail d'autres machines, équipements et biens matériels n.c.a.</t>
  </si>
  <si>
    <t>77.40Z</t>
  </si>
  <si>
    <t>Location-bail de propriété intellectuelle et de produits similaires, à l'exception des oeuvres soumises à copyright</t>
  </si>
  <si>
    <t>78.10Z</t>
  </si>
  <si>
    <t xml:space="preserve">Activités des agences de placement de main-d'oeuvre </t>
  </si>
  <si>
    <t>78.20Z</t>
  </si>
  <si>
    <t xml:space="preserve">Activités des agences de travail temporaire </t>
  </si>
  <si>
    <t>78.30Z</t>
  </si>
  <si>
    <t xml:space="preserve">Autre mise à disposition de ressources humaines </t>
  </si>
  <si>
    <t>79.11Z</t>
  </si>
  <si>
    <t xml:space="preserve">Activités des agences de voyage </t>
  </si>
  <si>
    <t>79.12Z</t>
  </si>
  <si>
    <t xml:space="preserve">Activités des voyagistes </t>
  </si>
  <si>
    <t>79.90Z</t>
  </si>
  <si>
    <t xml:space="preserve">Autres services de réservation et activités connexes </t>
  </si>
  <si>
    <t>80.10Z</t>
  </si>
  <si>
    <t>80.20Z</t>
  </si>
  <si>
    <t xml:space="preserve">Activités liées aux systèmes de sécurité </t>
  </si>
  <si>
    <t>80.30Z</t>
  </si>
  <si>
    <t xml:space="preserve">Activités d'enquête </t>
  </si>
  <si>
    <t>81.10Z</t>
  </si>
  <si>
    <t xml:space="preserve">Activités combinées de soutien lié aux bâtiments </t>
  </si>
  <si>
    <t>81.21Z</t>
  </si>
  <si>
    <t xml:space="preserve">Nettoyage courant des bâtiments </t>
  </si>
  <si>
    <t>81.22Z</t>
  </si>
  <si>
    <t xml:space="preserve">Autres activités de nettoyage des bâtiments et nettoyage industriel </t>
  </si>
  <si>
    <t>81.29A</t>
  </si>
  <si>
    <t xml:space="preserve">Désinfection, désinsectisation, dératisation </t>
  </si>
  <si>
    <t>81.29B</t>
  </si>
  <si>
    <t xml:space="preserve">Autres activités de nettoyage n.c.a. </t>
  </si>
  <si>
    <t>81.30Z</t>
  </si>
  <si>
    <t xml:space="preserve">Services d'aménagement paysager </t>
  </si>
  <si>
    <t>82.11Z</t>
  </si>
  <si>
    <t xml:space="preserve">Services administratifs combinés de bureau </t>
  </si>
  <si>
    <t>82.19Z</t>
  </si>
  <si>
    <t xml:space="preserve">Photocopie, préparation de documents et autres activités spécialisées de soutien de bureau </t>
  </si>
  <si>
    <t>82.20Z</t>
  </si>
  <si>
    <t xml:space="preserve">Activités de centres d'appels </t>
  </si>
  <si>
    <t>82.30Z</t>
  </si>
  <si>
    <t xml:space="preserve">Organisation de foires, salons professionnels et congrès </t>
  </si>
  <si>
    <t>82.91Z</t>
  </si>
  <si>
    <t xml:space="preserve">Activités des agences de recouvrement de factures et des sociétés d'information financière sur la clientèle </t>
  </si>
  <si>
    <t>82.92Z</t>
  </si>
  <si>
    <t xml:space="preserve">Activités de conditionnement </t>
  </si>
  <si>
    <t>82.99Z</t>
  </si>
  <si>
    <t xml:space="preserve">Autres activités de soutien aux entreprises n.c.a. </t>
  </si>
  <si>
    <t>84.11Z</t>
  </si>
  <si>
    <t xml:space="preserve">Administration publique générale </t>
  </si>
  <si>
    <t>84.12Z</t>
  </si>
  <si>
    <t xml:space="preserve">Administration publique (tutelle) de la santé, de la formation, de la culture et des services sociaux, autre que sécurité sociale </t>
  </si>
  <si>
    <t>84.13Z</t>
  </si>
  <si>
    <t xml:space="preserve">Administration publique (tutelle) des activités économiques </t>
  </si>
  <si>
    <t>84.21Z</t>
  </si>
  <si>
    <t xml:space="preserve">Affaires étrangères </t>
  </si>
  <si>
    <t>84.22Z</t>
  </si>
  <si>
    <t xml:space="preserve">Défense </t>
  </si>
  <si>
    <t>84.23Z</t>
  </si>
  <si>
    <t xml:space="preserve">Justice </t>
  </si>
  <si>
    <t>84.24Z</t>
  </si>
  <si>
    <t xml:space="preserve">Activités d'ordre public et de sécurité </t>
  </si>
  <si>
    <t>84.25Z</t>
  </si>
  <si>
    <t xml:space="preserve">Services du feu et de secours </t>
  </si>
  <si>
    <t>84.30A</t>
  </si>
  <si>
    <t xml:space="preserve">Activités générales de sécurité sociale </t>
  </si>
  <si>
    <t>84.30B</t>
  </si>
  <si>
    <t>Gestion des retraites complémentaires</t>
  </si>
  <si>
    <t>84.30C</t>
  </si>
  <si>
    <t xml:space="preserve">Distribution sociale de revenus </t>
  </si>
  <si>
    <t>85.10Z</t>
  </si>
  <si>
    <t xml:space="preserve">Enseignement pré-primaire </t>
  </si>
  <si>
    <t>85.20Z</t>
  </si>
  <si>
    <t xml:space="preserve">Enseignement primaire </t>
  </si>
  <si>
    <t>85.31Z</t>
  </si>
  <si>
    <t xml:space="preserve">Enseignement secondaire général </t>
  </si>
  <si>
    <t>85.32Z</t>
  </si>
  <si>
    <t xml:space="preserve">Enseignement secondaire technique ou professionnel </t>
  </si>
  <si>
    <t>85.41Z</t>
  </si>
  <si>
    <t xml:space="preserve">Enseignement post-secondaire non supérieur </t>
  </si>
  <si>
    <t>85.42Z</t>
  </si>
  <si>
    <t xml:space="preserve">Enseignement supérieur </t>
  </si>
  <si>
    <t>85.51Z</t>
  </si>
  <si>
    <t xml:space="preserve">Enseignement de disciplines sportives et d'activités de loisirs </t>
  </si>
  <si>
    <t>85.52Z</t>
  </si>
  <si>
    <t xml:space="preserve">Enseignement culturel </t>
  </si>
  <si>
    <t>85.53Z</t>
  </si>
  <si>
    <t xml:space="preserve">Enseignement de la conduite </t>
  </si>
  <si>
    <t>85.59A</t>
  </si>
  <si>
    <t xml:space="preserve">Formation continue d'adultes </t>
  </si>
  <si>
    <t>85.59B</t>
  </si>
  <si>
    <t xml:space="preserve">Autres enseignements </t>
  </si>
  <si>
    <t>85.60Z</t>
  </si>
  <si>
    <t xml:space="preserve">Activités de soutien à l'enseignement </t>
  </si>
  <si>
    <t>86.10Z</t>
  </si>
  <si>
    <t xml:space="preserve">Activités hospitalières </t>
  </si>
  <si>
    <t>86.21Z</t>
  </si>
  <si>
    <t xml:space="preserve">Activité des médecins généralistes </t>
  </si>
  <si>
    <t>86.22A</t>
  </si>
  <si>
    <t xml:space="preserve">Activités de radiodiagnostic et de radiothérapie </t>
  </si>
  <si>
    <t>86.22B</t>
  </si>
  <si>
    <t xml:space="preserve">Activités chirurgicales </t>
  </si>
  <si>
    <t>86.22C</t>
  </si>
  <si>
    <t>Autres activités des médecins spécialistes</t>
  </si>
  <si>
    <t>86.23Z</t>
  </si>
  <si>
    <t xml:space="preserve">Pratique dentaire </t>
  </si>
  <si>
    <t>86.90A</t>
  </si>
  <si>
    <t xml:space="preserve">Ambulances </t>
  </si>
  <si>
    <t>86.90B</t>
  </si>
  <si>
    <t xml:space="preserve">Laboratoires d'analyses médicales </t>
  </si>
  <si>
    <t>86.90C</t>
  </si>
  <si>
    <t xml:space="preserve">Centres de collecte et banques d'organes </t>
  </si>
  <si>
    <t>86.90D</t>
  </si>
  <si>
    <t xml:space="preserve">Activités des infirmiers et des sages-femmes </t>
  </si>
  <si>
    <t>86.90E</t>
  </si>
  <si>
    <t xml:space="preserve">Activités des professionnels de la rééducation, de l'appareillage et des pédicures-podologues </t>
  </si>
  <si>
    <t>86.90F</t>
  </si>
  <si>
    <t xml:space="preserve">Activités de santé humaine non classées ailleurs </t>
  </si>
  <si>
    <t>87.10A</t>
  </si>
  <si>
    <t xml:space="preserve">Hébergement médicalisé pour personnes âgées </t>
  </si>
  <si>
    <t>87.10B</t>
  </si>
  <si>
    <t xml:space="preserve">Hébergement médicalisé pour enfants handicapés </t>
  </si>
  <si>
    <t>87.10C</t>
  </si>
  <si>
    <t>Hébergement médicalisé pour adultes handicapés et autre hébergement médicalisé</t>
  </si>
  <si>
    <t>87.20A</t>
  </si>
  <si>
    <t xml:space="preserve">Hébergement social pour handicapés mentaux et malades mentaux </t>
  </si>
  <si>
    <t>87.20B</t>
  </si>
  <si>
    <t xml:space="preserve">Hébergement social pour toxicomanes </t>
  </si>
  <si>
    <t>87.30A</t>
  </si>
  <si>
    <t xml:space="preserve">Hébergement social pour personnes âgées </t>
  </si>
  <si>
    <t>87.30B</t>
  </si>
  <si>
    <t xml:space="preserve">Hébergement social pour handicapés physiques </t>
  </si>
  <si>
    <t>87.90A</t>
  </si>
  <si>
    <t xml:space="preserve">Hébergement social pour enfants en difficultés </t>
  </si>
  <si>
    <t>87.90B</t>
  </si>
  <si>
    <t xml:space="preserve">Hébergement social pour adultes et familles en difficultés et autre hébergement social </t>
  </si>
  <si>
    <t>88.10A</t>
  </si>
  <si>
    <t xml:space="preserve">Aide à domicile </t>
  </si>
  <si>
    <t>88.10B</t>
  </si>
  <si>
    <t xml:space="preserve">Accueil ou accompagnement sans hébergement d'adultes handicapés ou de personnes âgées </t>
  </si>
  <si>
    <t>88.10C</t>
  </si>
  <si>
    <t xml:space="preserve">Aide par le travail </t>
  </si>
  <si>
    <t>88.91A</t>
  </si>
  <si>
    <t xml:space="preserve">Accueil de jeunes enfants </t>
  </si>
  <si>
    <t>88.91B</t>
  </si>
  <si>
    <t xml:space="preserve">Accueil ou accompagnement sans hébergement d'enfants handicapés </t>
  </si>
  <si>
    <t>88.99A</t>
  </si>
  <si>
    <t>Autre accueil ou accompagnement sans hébergement d'enfants et d'adolescents</t>
  </si>
  <si>
    <t>88.99B</t>
  </si>
  <si>
    <t xml:space="preserve">Action sociale sans hébergement n.c.a. </t>
  </si>
  <si>
    <t>90.01Z</t>
  </si>
  <si>
    <t>Arts du spectacle vivant</t>
  </si>
  <si>
    <t>90.02Z</t>
  </si>
  <si>
    <t xml:space="preserve">Activités de soutien au spectacle vivant </t>
  </si>
  <si>
    <t>90.03A</t>
  </si>
  <si>
    <t xml:space="preserve">Création artistique relevant des arts plastiques </t>
  </si>
  <si>
    <t>90.03B</t>
  </si>
  <si>
    <t xml:space="preserve">Autre création artistique </t>
  </si>
  <si>
    <t>90.04Z</t>
  </si>
  <si>
    <t xml:space="preserve">Gestion de salles de spectacles </t>
  </si>
  <si>
    <t>91.01Z</t>
  </si>
  <si>
    <t xml:space="preserve">Gestion des bibliothèques et des archives </t>
  </si>
  <si>
    <t>91.02Z</t>
  </si>
  <si>
    <t xml:space="preserve">Gestion des musées </t>
  </si>
  <si>
    <t>91.03Z</t>
  </si>
  <si>
    <t xml:space="preserve">Gestion des sites et monuments historiques et des attractions touristiques similaires </t>
  </si>
  <si>
    <t>91.04Z</t>
  </si>
  <si>
    <t>Gestion des jardins botaniques et zoologiques et des réserves naturelles</t>
  </si>
  <si>
    <t>92.00Z</t>
  </si>
  <si>
    <t xml:space="preserve">Organisation de jeux de hasard et d'argent </t>
  </si>
  <si>
    <t>93.11Z</t>
  </si>
  <si>
    <t xml:space="preserve">Gestion d'installations sportives </t>
  </si>
  <si>
    <t>93.12Z</t>
  </si>
  <si>
    <t xml:space="preserve">Activités de clubs de sports </t>
  </si>
  <si>
    <t>93.13Z</t>
  </si>
  <si>
    <t xml:space="preserve">Activités des centres de culture physique </t>
  </si>
  <si>
    <t>93.19Z</t>
  </si>
  <si>
    <t xml:space="preserve">Autres activités liées au sport </t>
  </si>
  <si>
    <t>93.21Z</t>
  </si>
  <si>
    <t xml:space="preserve">Activités des parcs d'attractions et parcs à thèmes </t>
  </si>
  <si>
    <t>93.29Z</t>
  </si>
  <si>
    <t xml:space="preserve">Autres activités récréatives et de loisirs </t>
  </si>
  <si>
    <t>94.11Z</t>
  </si>
  <si>
    <t xml:space="preserve">Activités des organisations patronales et consulaires </t>
  </si>
  <si>
    <t>94.12Z</t>
  </si>
  <si>
    <t xml:space="preserve">Activités des organisations professionnelles </t>
  </si>
  <si>
    <t>94.20Z</t>
  </si>
  <si>
    <t xml:space="preserve">Activités des syndicats de salariés </t>
  </si>
  <si>
    <t>94.91Z</t>
  </si>
  <si>
    <t xml:space="preserve">Activités des organisations religieuses </t>
  </si>
  <si>
    <t>94.92Z</t>
  </si>
  <si>
    <t xml:space="preserve">Activités des organisations politiques </t>
  </si>
  <si>
    <t>94.99Z</t>
  </si>
  <si>
    <t xml:space="preserve">Autres organisations fonctionnant par adhésion volontaire </t>
  </si>
  <si>
    <t>95.11Z</t>
  </si>
  <si>
    <t xml:space="preserve">Réparation d'ordinateurs et d'équipements périphériques </t>
  </si>
  <si>
    <t>95.12Z</t>
  </si>
  <si>
    <t xml:space="preserve">Réparation d'équipements de communication </t>
  </si>
  <si>
    <t>95.21Z</t>
  </si>
  <si>
    <t xml:space="preserve">Réparation de produits électroniques grand public </t>
  </si>
  <si>
    <t>95.22Z</t>
  </si>
  <si>
    <t xml:space="preserve">Réparation d'appareils électroménagers et d'équipements pour la maison et le jardin </t>
  </si>
  <si>
    <t>95.23Z</t>
  </si>
  <si>
    <t xml:space="preserve">Réparation de chaussures et d'articles en cuir </t>
  </si>
  <si>
    <t>95.24Z</t>
  </si>
  <si>
    <t xml:space="preserve">Réparation de meubles et d'équipements du foyer </t>
  </si>
  <si>
    <t>95.25Z</t>
  </si>
  <si>
    <t xml:space="preserve">Réparation d'articles d'horlogerie et de bijouterie </t>
  </si>
  <si>
    <t>95.29Z</t>
  </si>
  <si>
    <t xml:space="preserve">Réparation d'autres biens personnels et domestiques </t>
  </si>
  <si>
    <t>96.01A</t>
  </si>
  <si>
    <t xml:space="preserve">Blanchisserie-teinturerie de gros </t>
  </si>
  <si>
    <t>96.01B</t>
  </si>
  <si>
    <t xml:space="preserve">Blanchisserie-teinturerie de détail </t>
  </si>
  <si>
    <t>96.02A</t>
  </si>
  <si>
    <t xml:space="preserve">Coiffure </t>
  </si>
  <si>
    <t>96.02B</t>
  </si>
  <si>
    <t xml:space="preserve">Soins de beauté </t>
  </si>
  <si>
    <t>96.03Z</t>
  </si>
  <si>
    <t xml:space="preserve">Services funéraires </t>
  </si>
  <si>
    <t>96.04Z</t>
  </si>
  <si>
    <t xml:space="preserve">Entretien corporel </t>
  </si>
  <si>
    <t>96.09Z</t>
  </si>
  <si>
    <t xml:space="preserve">Autres services personnels n.c.a. </t>
  </si>
  <si>
    <t>97.00Z</t>
  </si>
  <si>
    <t>Activités des ménages en tant qu'employeurs de personnel domestique</t>
  </si>
  <si>
    <t>98.10Z</t>
  </si>
  <si>
    <t xml:space="preserve">Activités indifférenciées des ménages en tant que producteurs de biens pour usage propre </t>
  </si>
  <si>
    <t>98.20Z</t>
  </si>
  <si>
    <t xml:space="preserve">Activités indifférenciées des ménages en tant que producteurs de services pour usage propre </t>
  </si>
  <si>
    <t>99.00Z</t>
  </si>
  <si>
    <t xml:space="preserve">Activités des organisations et organismes extraterritoriaux </t>
  </si>
  <si>
    <t>Energie/combustible/matière première</t>
  </si>
  <si>
    <t>Evolution spécifique (inflation pour autre énergie/combustible/matière première)</t>
  </si>
  <si>
    <t>Electricité (données en €/MWh EF)</t>
  </si>
  <si>
    <t>Gaz naturel et dérivés (donées en €/MWh PCI)</t>
  </si>
  <si>
    <t>Pétrole et dérivés (données en €/MWh PCI)</t>
  </si>
  <si>
    <t>Charbon et dérivés (données en €/MWh PCI)</t>
  </si>
  <si>
    <t>Autre énergie/combustible/matière première (données valables quelle que soit l'unité)</t>
  </si>
  <si>
    <t>Sources : Commission européenne, INSEE, BCE</t>
  </si>
  <si>
    <t>CARTE D'IDENTITE DU PROJET</t>
  </si>
  <si>
    <t>PROJET</t>
  </si>
  <si>
    <t>Nom</t>
  </si>
  <si>
    <t>LEGENDE</t>
  </si>
  <si>
    <t>Cellule à remplir</t>
  </si>
  <si>
    <t>Thématique(s) permettant de réduire
les émissions de GES</t>
  </si>
  <si>
    <t>Efficacité énergétique</t>
  </si>
  <si>
    <t>Cellule remplie automatiquement - A ne pas modifier</t>
  </si>
  <si>
    <t xml:space="preserve">Modification du mix énergétique </t>
  </si>
  <si>
    <t>Modification du mix matières</t>
  </si>
  <si>
    <t>Captage, stockage et utilisation du CO2</t>
  </si>
  <si>
    <t>Description brève</t>
  </si>
  <si>
    <t>PORTEUR JURIDIQUE</t>
  </si>
  <si>
    <t>ENTREPRISE PROPRIETAIRE DU SITE INDUSTRIEL CONCERNE</t>
  </si>
  <si>
    <t xml:space="preserve">Le propriétaire du site industriel concerné est-il le porteur juridique ? </t>
  </si>
  <si>
    <t>Raison sociale</t>
  </si>
  <si>
    <t>Forme juridique</t>
  </si>
  <si>
    <t>Taille</t>
  </si>
  <si>
    <t>Secteur d'activité</t>
  </si>
  <si>
    <t>SITE INDUSTRIEL CONCERNE</t>
  </si>
  <si>
    <t>Adresse</t>
  </si>
  <si>
    <t>Région</t>
  </si>
  <si>
    <t>Département</t>
  </si>
  <si>
    <t>Commune</t>
  </si>
  <si>
    <t>Zone AFR</t>
  </si>
  <si>
    <t>Installation(s) soumise(s) au système EU-ETS</t>
  </si>
  <si>
    <t>Numéro d'identification de la sous-installation soumise à l'EU-ETS</t>
  </si>
  <si>
    <t>Benchmark EU-ETS (nom du référentiel et valeur en quotas/t ou quotas/TJ pour la période 2021-2025)</t>
  </si>
  <si>
    <t>Bénéficiaire de l'abattement TURPE</t>
  </si>
  <si>
    <t>Assujetti à l'audit réglementaire</t>
  </si>
  <si>
    <t>Certification ISO 50001</t>
  </si>
  <si>
    <t>Système de management de l'énergie hors ISO 50001</t>
  </si>
  <si>
    <t>DONNEES ECONOMIQUES</t>
  </si>
  <si>
    <t>1/ MONTANT AIDE ADEME DEMANDEE ET AUTRES AIDES PUBLIQUES</t>
  </si>
  <si>
    <t>Montant d'aide ADEME demandé
(en €)</t>
  </si>
  <si>
    <t>Autre aide publique n°1
(en €)</t>
  </si>
  <si>
    <t>Autre aide publique n°2
(en €)</t>
  </si>
  <si>
    <t>2/ BUDGET PREVISIONNEL DE L'OPERATION</t>
  </si>
  <si>
    <r>
      <rPr>
        <b/>
        <u/>
        <sz val="11"/>
        <color rgb="FF000000"/>
        <rFont val="Arial"/>
        <family val="2"/>
      </rPr>
      <t xml:space="preserve">Objectifs :
</t>
    </r>
    <r>
      <rPr>
        <sz val="11"/>
        <color rgb="FF000000"/>
        <rFont val="Arial"/>
        <family val="2"/>
      </rPr>
      <t xml:space="preserve">Nous vous invitons à mentionner dans cette partie les dépenses et charges prévisionnelles nécessaires à l'opération.
Ces informations doivent refléter le coût total de l'opération et le détail des postes de dépenses permettant, lors de l'instruction par l'ADEME, d'identifier les dépenses éligibles au calcul de l'aide potentielle.  En cas d'octroi de l'aide, le détail de ces coûts sert également de base à la justification des dépenses réelles imputées à l'opération.
</t>
    </r>
    <r>
      <rPr>
        <b/>
        <u/>
        <sz val="11"/>
        <color rgb="FF000000"/>
        <rFont val="Arial"/>
        <family val="2"/>
      </rPr>
      <t xml:space="preserve">Consignes pour le remplissage :
</t>
    </r>
    <r>
      <rPr>
        <sz val="11"/>
        <color rgb="FF000000"/>
        <rFont val="Arial"/>
        <family val="2"/>
      </rPr>
      <t xml:space="preserve">Vous pourrez porter dans ce tableau ligne par ligne chaque poste de dépense.
Vous devez spécifier une </t>
    </r>
    <r>
      <rPr>
        <b/>
        <sz val="11"/>
        <color rgb="FF000000"/>
        <rFont val="Arial"/>
        <family val="2"/>
      </rPr>
      <t>nature de dépense</t>
    </r>
    <r>
      <rPr>
        <sz val="11"/>
        <color rgb="FF000000"/>
        <rFont val="Arial"/>
        <family val="2"/>
      </rPr>
      <t xml:space="preserve">, vous pouvez également mentionner en texte libre des précisions éventuelles </t>
    </r>
    <r>
      <rPr>
        <b/>
        <sz val="11"/>
        <color rgb="FF000000"/>
        <rFont val="Arial"/>
        <family val="2"/>
      </rPr>
      <t>pour la dépense (être concis)</t>
    </r>
    <r>
      <rPr>
        <sz val="11"/>
        <color rgb="FF000000"/>
        <rFont val="Arial"/>
        <family val="2"/>
      </rPr>
      <t xml:space="preserve"> : nom de l'équipement nécessaire à l'opération, nature d'emploi/métier impliqué dans le projet, etc. puis le chiffrage de la dépense.
Pour rappel, les dépenses doivent être présentées </t>
    </r>
    <r>
      <rPr>
        <b/>
        <sz val="11"/>
        <color rgb="FF000000"/>
        <rFont val="Arial"/>
        <family val="2"/>
      </rPr>
      <t>HTR</t>
    </r>
    <r>
      <rPr>
        <sz val="11"/>
        <color rgb="FF000000"/>
        <rFont val="Arial"/>
        <family val="2"/>
      </rPr>
      <t xml:space="preserve">, c’est-à-dire : 
</t>
    </r>
    <r>
      <rPr>
        <b/>
        <sz val="11"/>
        <color rgb="FF000000"/>
        <rFont val="Arial"/>
        <family val="2"/>
      </rPr>
      <t xml:space="preserve">Coûts de l’opération déduits de la taxe récupérable directement (TVA) ou indirectement (FCTVA). 
</t>
    </r>
    <r>
      <rPr>
        <sz val="11"/>
        <color rgb="FF000000"/>
        <rFont val="Arial"/>
        <family val="2"/>
      </rPr>
      <t xml:space="preserve">En conséquence, la part de TVA non récupérable sur ces dépenses pour les partenaires assujettis ou partiellement assujettis à la TVA constituent une dépense éligible. </t>
    </r>
  </si>
  <si>
    <t>Pour cette opération, vous êtes :</t>
  </si>
  <si>
    <t>Choisir une valeur</t>
  </si>
  <si>
    <t xml:space="preserve">Dépenses </t>
  </si>
  <si>
    <t>Acquisition, crédit-bail ou location</t>
  </si>
  <si>
    <t>Si location, 
durée (en mois)</t>
  </si>
  <si>
    <t xml:space="preserve"> Coût  en € HTR</t>
  </si>
  <si>
    <t>Thématique de décarbonation</t>
  </si>
  <si>
    <t>Précisez la nature des investissements</t>
  </si>
  <si>
    <t>Précisions éventuelles</t>
  </si>
  <si>
    <t>Si besoin insérer des lignes supplémentaires</t>
  </si>
  <si>
    <t>TOTAL DES DEPENSES NECESSAIRES A L'OPERATION</t>
  </si>
  <si>
    <t>3/ ESTIMATION DU COÛT DU SCENARIO CONTREFACTUEL</t>
  </si>
  <si>
    <t>Dépenses scénario contrefactuel</t>
  </si>
  <si>
    <t>TOTAL INSTALLATION DE REFERENCE</t>
  </si>
  <si>
    <t xml:space="preserve">4/ PLAN DE FINANCEMENT </t>
  </si>
  <si>
    <t>Type</t>
  </si>
  <si>
    <t>Mode de financement</t>
  </si>
  <si>
    <t>Montant escompté (en € HTR)</t>
  </si>
  <si>
    <t>Auto-financement</t>
  </si>
  <si>
    <t>Fonds propres</t>
  </si>
  <si>
    <t>Emprunt</t>
  </si>
  <si>
    <t xml:space="preserve">Autres (précisez) : </t>
  </si>
  <si>
    <t>Aides publiques</t>
  </si>
  <si>
    <t>ADEME</t>
  </si>
  <si>
    <t>Etat</t>
  </si>
  <si>
    <t>Aides privées</t>
  </si>
  <si>
    <t>CEE</t>
  </si>
  <si>
    <t>Vérification de la cohérence</t>
  </si>
  <si>
    <t>TOTAL</t>
  </si>
  <si>
    <t>Retour haut de page</t>
  </si>
  <si>
    <t>SITUATION
AVANT-PROJET</t>
  </si>
  <si>
    <t>Année de référence</t>
  </si>
  <si>
    <t>Définition</t>
  </si>
  <si>
    <t>Dernière année écoulée, ou moyenne des deux ou trois dernières années écoulées, représentative du niveau d'activité standard du site.</t>
  </si>
  <si>
    <t>NIVEAU DE PRODUCTION</t>
  </si>
  <si>
    <t>Avant-projet</t>
  </si>
  <si>
    <t>tonnes / an</t>
  </si>
  <si>
    <t>Périmètre site</t>
  </si>
  <si>
    <t>Consommation énergétique</t>
  </si>
  <si>
    <t>MWh EP / an</t>
  </si>
  <si>
    <t>Post-projet</t>
  </si>
  <si>
    <t>Emissions de GES catégories 1 et 2</t>
  </si>
  <si>
    <t>tCO2e / an</t>
  </si>
  <si>
    <t>Variation</t>
  </si>
  <si>
    <t>%</t>
  </si>
  <si>
    <t>Périmètre projet</t>
  </si>
  <si>
    <t>Indication : Les consommations post-projet doivent être indiquées à isoproduction par rapport à la situation initiale.</t>
  </si>
  <si>
    <t>DETAILS PERIMETRE
PROJET</t>
  </si>
  <si>
    <t>Energie/combustible/matière première impacté(e) par le projet</t>
  </si>
  <si>
    <t>Electricité</t>
  </si>
  <si>
    <t>Pétrole ou dérivé</t>
  </si>
  <si>
    <t>Charbon ou dérivé</t>
  </si>
  <si>
    <t>Gaz naturel ou dérivé</t>
  </si>
  <si>
    <r>
      <t xml:space="preserve">Ajouter de nouvelles colonnes pour de nouveaux </t>
    </r>
    <r>
      <rPr>
        <b/>
        <i/>
        <sz val="11"/>
        <color theme="0" tint="-0.499984740745262"/>
        <rFont val="Arial"/>
        <family val="2"/>
      </rPr>
      <t>combustibles</t>
    </r>
    <r>
      <rPr>
        <i/>
        <sz val="11"/>
        <color theme="0" tint="-0.499984740745262"/>
        <rFont val="Arial"/>
        <family val="2"/>
      </rPr>
      <t xml:space="preserve"> ou de nouvelles </t>
    </r>
    <r>
      <rPr>
        <b/>
        <i/>
        <sz val="11"/>
        <color theme="0" tint="-0.499984740745262"/>
        <rFont val="Arial"/>
        <family val="2"/>
      </rPr>
      <t>matières premières</t>
    </r>
    <r>
      <rPr>
        <i/>
        <sz val="11"/>
        <color theme="0" tint="-0.499984740745262"/>
        <rFont val="Arial"/>
        <family val="2"/>
      </rPr>
      <t xml:space="preserve"> si nécessaire</t>
    </r>
  </si>
  <si>
    <t>TOTAL
-
Consommation énergétique
(électricité et combustibles)</t>
  </si>
  <si>
    <t>TOTAL
-
Emissions de GES catégories 1 et 2</t>
  </si>
  <si>
    <t>Mix électrique / Type de combustible / matière première</t>
  </si>
  <si>
    <t>Facteur d'émissions</t>
  </si>
  <si>
    <t>tCO2e / MWh EF</t>
  </si>
  <si>
    <t>tCO2e / MWh PCI</t>
  </si>
  <si>
    <t>Consommation</t>
  </si>
  <si>
    <t>MWh EF / an</t>
  </si>
  <si>
    <t>MWh PCI / an</t>
  </si>
  <si>
    <t>Gain</t>
  </si>
  <si>
    <t>Energétique / Matière première</t>
  </si>
  <si>
    <r>
      <rPr>
        <u/>
        <sz val="10"/>
        <color theme="1"/>
        <rFont val="Arial"/>
        <family val="2"/>
      </rPr>
      <t xml:space="preserve">Indication : </t>
    </r>
    <r>
      <rPr>
        <sz val="10"/>
        <color theme="1"/>
        <rFont val="Arial"/>
        <family val="2"/>
      </rPr>
      <t xml:space="preserve">
Pour passer de MWh PCS à MWh PCI, la conversion suivante est à utiliser : </t>
    </r>
    <r>
      <rPr>
        <b/>
        <sz val="10"/>
        <color theme="1"/>
        <rFont val="Arial"/>
        <family val="2"/>
      </rPr>
      <t>1 MWh PCS = 0,900 MWh PCI</t>
    </r>
    <r>
      <rPr>
        <sz val="10"/>
        <color theme="1"/>
        <rFont val="Arial"/>
        <family val="2"/>
      </rPr>
      <t xml:space="preserve"> (ou 1 MWh PCI = 1,111 MWh PCS)</t>
    </r>
  </si>
  <si>
    <r>
      <rPr>
        <u/>
        <sz val="10"/>
        <rFont val="Arial"/>
        <family val="2"/>
      </rPr>
      <t>Instructions spécifiques pour le remplissage des colonnes ci-dessus :</t>
    </r>
    <r>
      <rPr>
        <sz val="10"/>
        <rFont val="Arial"/>
        <family val="2"/>
      </rPr>
      <t xml:space="preserve">
Remplir les colonnes ci-dessus s'il est nécessaire d'ajouter d'autres combustibles ou des matières premières impactés par le projet.
</t>
    </r>
    <r>
      <rPr>
        <b/>
        <sz val="10"/>
        <rFont val="Arial"/>
        <family val="2"/>
      </rPr>
      <t>S'il s'agit d'un combustible</t>
    </r>
    <r>
      <rPr>
        <sz val="10"/>
        <rFont val="Arial"/>
        <family val="2"/>
      </rPr>
      <t xml:space="preserve">, toutes les unités sont fixées automatiquement (en tCO2e / MWh PCI pour le facteur d'émission et en MWh PCI / an pour les consommations et le "gain énergétique/matière première").
</t>
    </r>
    <r>
      <rPr>
        <b/>
        <sz val="10"/>
        <rFont val="Arial"/>
        <family val="2"/>
      </rPr>
      <t>S'il s'agit d'une matière première</t>
    </r>
    <r>
      <rPr>
        <sz val="10"/>
        <rFont val="Arial"/>
        <family val="2"/>
      </rPr>
      <t xml:space="preserve">, le choix des unités du facteur d'émission, des consommations et du gain est laissé au porteur. L'unité du facteur d'émission devra obligatoirement être sous le format : </t>
    </r>
    <r>
      <rPr>
        <b/>
        <sz val="10"/>
        <rFont val="Arial"/>
        <family val="2"/>
      </rPr>
      <t>tCO2e / X ; où X sera laissé au choix du porteur</t>
    </r>
    <r>
      <rPr>
        <sz val="10"/>
        <rFont val="Arial"/>
        <family val="2"/>
      </rPr>
      <t xml:space="preserve">. X peut être, par exemple, des tonnes de matière première. L'unité des consommations et du "gain énergétique/matière première" devra alors être sous le format : </t>
    </r>
    <r>
      <rPr>
        <b/>
        <sz val="10"/>
        <rFont val="Arial"/>
        <family val="2"/>
      </rPr>
      <t>X / an.</t>
    </r>
  </si>
  <si>
    <t>GAIN</t>
  </si>
  <si>
    <t>Energétique</t>
  </si>
  <si>
    <t>Au périmètre site</t>
  </si>
  <si>
    <t>Au périmètre projet</t>
  </si>
  <si>
    <t>Emissions de GES</t>
  </si>
  <si>
    <t>EFFICACITE DES AIDES PUBLIQUES SUR 20 ANS</t>
  </si>
  <si>
    <t>€ / tCO2e</t>
  </si>
  <si>
    <t>GRILLE D'IMPACTS DNSH (Do Not Significant Harm)</t>
  </si>
  <si>
    <t>Quel est le principal service rendu par le projet d'un point de vue environnemental ?</t>
  </si>
  <si>
    <t>Critères</t>
  </si>
  <si>
    <t>Note</t>
  </si>
  <si>
    <t>Argumentaire qualitatif</t>
  </si>
  <si>
    <t>Métriques retenues et objectifs quantitatifs</t>
  </si>
  <si>
    <t xml:space="preserve">Illustrations d'objectifs </t>
  </si>
  <si>
    <t>Par rapport à la solution de référence (à service rendu équivalent), et pour la ou les phases du cycle de vie les plus impactantes de l'innovation, il est prévu que l’innovation permette…
Lecture des notes  : 
• -2  :impact environnemental beaucoup moins bon que celui de la solution de référence 
• +2  : impact environnemental bien meilleur que celui de la solution de référence
• 0 : pas d’impact identifié</t>
  </si>
  <si>
    <t>Atténuation du changement climatique</t>
  </si>
  <si>
    <t>Production ajoutée d'électricité ou de chaleur renouvelable (ENR)</t>
  </si>
  <si>
    <t>Efficacité énergétique via la réduction des consommation</t>
  </si>
  <si>
    <t>Climat via la réduction des émissions GES</t>
  </si>
  <si>
    <t>Adaptation au changement climatique (Résilience face aux risques environnementaux)</t>
  </si>
  <si>
    <t>Lutte contre les pollutions (prévention et contrôle)</t>
  </si>
  <si>
    <t>Pollution de l’air</t>
  </si>
  <si>
    <t>Pollution de l'eau ou des sols</t>
  </si>
  <si>
    <t>Gestion des ressources en eau et marines (utilisation durable et protection)</t>
  </si>
  <si>
    <t>Transition vers une économie circulaire (déchets, autres)</t>
  </si>
  <si>
    <t>Optimisation de la consommation des ressources</t>
  </si>
  <si>
    <t>Diminution et/ou recyclage des déchets</t>
  </si>
  <si>
    <t>Protection et restauration de la biodiversité et des écosystèmes (biodiversité et protection des espaces naturels, agricoles et sylvicoles)</t>
  </si>
  <si>
    <t>ELIGIBILITE</t>
  </si>
  <si>
    <t>Votre projet est-il éligible à ce dispositif?</t>
  </si>
  <si>
    <t>Auto-évaluation du porteur</t>
  </si>
  <si>
    <r>
      <t xml:space="preserve">Compléments
</t>
    </r>
    <r>
      <rPr>
        <b/>
        <i/>
        <sz val="12"/>
        <color theme="0"/>
        <rFont val="Arial"/>
        <family val="2"/>
      </rPr>
      <t xml:space="preserve"> (les indications en italique peuvent être écrasées)</t>
    </r>
  </si>
  <si>
    <t>Respect des objectifs et cible de l'AAP</t>
  </si>
  <si>
    <t>Effet incitatif de l'aide</t>
  </si>
  <si>
    <t>-</t>
  </si>
  <si>
    <r>
      <t xml:space="preserve">CAPEX &gt; 3 M€
</t>
    </r>
    <r>
      <rPr>
        <b/>
        <i/>
        <sz val="11"/>
        <color theme="1"/>
        <rFont val="Arial"/>
        <family val="2"/>
      </rPr>
      <t>(remplissage automatique via l'onglet "Données économiques")</t>
    </r>
  </si>
  <si>
    <r>
      <t xml:space="preserve">Demande d'aide &lt; 30 M€
</t>
    </r>
    <r>
      <rPr>
        <b/>
        <i/>
        <sz val="11"/>
        <color theme="1"/>
        <rFont val="Arial"/>
        <family val="2"/>
      </rPr>
      <t>(remplissage automatique via l'onglet "Données économiques")</t>
    </r>
  </si>
  <si>
    <t>7.1</t>
  </si>
  <si>
    <t>Production d'une feuille de route de décarbonation du site</t>
  </si>
  <si>
    <t>7.2</t>
  </si>
  <si>
    <r>
      <t xml:space="preserve">Pour une demande d'aide </t>
    </r>
    <r>
      <rPr>
        <b/>
        <sz val="11"/>
        <color theme="1"/>
        <rFont val="Calibri"/>
        <family val="2"/>
      </rPr>
      <t>≥</t>
    </r>
    <r>
      <rPr>
        <b/>
        <sz val="11"/>
        <color theme="1"/>
        <rFont val="Arial"/>
        <family val="2"/>
      </rPr>
      <t xml:space="preserve"> 10M€, production d'une évaluation de la trajectoire de décarbonation de l’entreprise, réalisée selon une méthodologie telle que la méthodologie « ACT évaluation »</t>
    </r>
  </si>
  <si>
    <t xml:space="preserve"> Respect du critère sur le verrouillage technologique des émissions de GES</t>
  </si>
  <si>
    <t>Respect du critère usage fossiles</t>
  </si>
  <si>
    <t>Respect du principe DNSH</t>
  </si>
  <si>
    <t>Respect du critère Opérations inéligibles</t>
  </si>
  <si>
    <t>SYNTHESE DES FACTURES</t>
  </si>
  <si>
    <t>Rouge italique : cellule à remplir et texte à remplacer</t>
  </si>
  <si>
    <t>Vecteur énergie ou matière n°1</t>
  </si>
  <si>
    <t>Energie / combustible / matière première impacté(e) par le projet</t>
  </si>
  <si>
    <t>Indiquez ici le vecteur considéré</t>
  </si>
  <si>
    <t xml:space="preserve">Mois </t>
  </si>
  <si>
    <t>Consommation mensuelle</t>
  </si>
  <si>
    <t>Montant des factures HT (€)</t>
  </si>
  <si>
    <t>Prix moyen unitaire (€/unité)</t>
  </si>
  <si>
    <t>Vecteur énergie ou matière n°2</t>
  </si>
  <si>
    <t>Vecteur énergie ou matière n°3</t>
  </si>
  <si>
    <t>Vecteur énergie ou matière n°4</t>
  </si>
  <si>
    <t>Vecteur énergie ou matière n°5</t>
  </si>
  <si>
    <t>Vecteur énergie ou matière n°6</t>
  </si>
  <si>
    <t>Si nécessaire, rajouter d'autres vecteurs ci-dessous en effectuant un copié-collé des tableaux ci-dessus</t>
  </si>
  <si>
    <t>ATTESTATION CEE</t>
  </si>
  <si>
    <t>Je soussigné,</t>
  </si>
  <si>
    <t xml:space="preserve">représentant légal ou dûment habilité de </t>
  </si>
  <si>
    <r>
      <t xml:space="preserve">m'engage par la présente, </t>
    </r>
    <r>
      <rPr>
        <sz val="11"/>
        <color theme="1"/>
        <rFont val="Arial"/>
        <family val="2"/>
      </rPr>
      <t xml:space="preserve">pour l'opération consistant en </t>
    </r>
    <r>
      <rPr>
        <b/>
        <sz val="11"/>
        <color theme="1"/>
        <rFont val="Arial"/>
        <family val="2"/>
      </rPr>
      <t xml:space="preserve">  </t>
    </r>
  </si>
  <si>
    <t xml:space="preserve">pour laquelle j'ai sollicité une aide à l'investissement de l'ADEME : </t>
  </si>
  <si>
    <t>Opération</t>
  </si>
  <si>
    <t xml:space="preserve">Délégataire ou obligé </t>
  </si>
  <si>
    <r>
      <rPr>
        <b/>
        <sz val="11"/>
        <color theme="1"/>
        <rFont val="Arial"/>
        <family val="2"/>
      </rPr>
      <t>Article R221-19 du Code de l'énergie</t>
    </r>
    <r>
      <rPr>
        <sz val="11"/>
        <color theme="1"/>
        <rFont val="Arial"/>
        <family val="2"/>
      </rPr>
      <t xml:space="preserve">
"</t>
    </r>
    <r>
      <rPr>
        <i/>
        <sz val="11"/>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</si>
  <si>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Toute fausse déclaration est passible de peines d’emprisonnement et d’amendes prévues par les articles 441-6 et 441-7 du code pénal.</t>
  </si>
  <si>
    <t>Fait à :</t>
  </si>
  <si>
    <t>Le :</t>
  </si>
  <si>
    <t>Etape 0
-
Instructions</t>
  </si>
  <si>
    <t>Dérivés du pétrole</t>
  </si>
  <si>
    <t>Dérivés du charbon</t>
  </si>
  <si>
    <t>Dérivés du gaz naturel</t>
  </si>
  <si>
    <t>Fioul domestique (FOD)</t>
  </si>
  <si>
    <t>Fioul lourd (FOL)</t>
  </si>
  <si>
    <t>Etape 1
-
Trajectoires des prix unitaires</t>
  </si>
  <si>
    <t>Prix moyen</t>
  </si>
  <si>
    <t>Unité</t>
  </si>
  <si>
    <t>€/MWh PCI</t>
  </si>
  <si>
    <r>
      <t xml:space="preserve">&gt;&gt;&gt; ATTENTION : Pour les </t>
    </r>
    <r>
      <rPr>
        <i/>
        <u/>
        <sz val="11"/>
        <color theme="1"/>
        <rFont val="Arial"/>
        <family val="2"/>
      </rPr>
      <t>combustibles</t>
    </r>
    <r>
      <rPr>
        <i/>
        <sz val="11"/>
        <color theme="1"/>
        <rFont val="Arial"/>
        <family val="2"/>
      </rPr>
      <t xml:space="preserve">, si le prix unitaire issu de l'onglet "Synthèse factures" n'est pas en </t>
    </r>
    <r>
      <rPr>
        <b/>
        <i/>
        <sz val="11"/>
        <color theme="1"/>
        <rFont val="Arial"/>
        <family val="2"/>
      </rPr>
      <t>€/MWhPCI</t>
    </r>
    <r>
      <rPr>
        <i/>
        <sz val="11"/>
        <color theme="1"/>
        <rFont val="Arial"/>
        <family val="2"/>
      </rPr>
      <t xml:space="preserve"> (ex: €/tonne, €/MWhPCS, etc) ; il devra être converti en €/MWhPCI ici en utilisant le facteur de conversion adapté.</t>
    </r>
  </si>
  <si>
    <t>€/MWh EF</t>
  </si>
  <si>
    <t>Autre énergie/combustible/matière première</t>
  </si>
  <si>
    <t>Indiquer l'unité</t>
  </si>
  <si>
    <r>
      <rPr>
        <i/>
        <u/>
        <sz val="11"/>
        <color theme="1"/>
        <rFont val="Arial"/>
        <family val="2"/>
      </rPr>
      <t>Exemples :</t>
    </r>
    <r>
      <rPr>
        <i/>
        <sz val="11"/>
        <color theme="1"/>
        <rFont val="Arial"/>
        <family val="2"/>
      </rPr>
      <t xml:space="preserve"> €/MWh PCI, €/tonne, etc.</t>
    </r>
  </si>
  <si>
    <t>Trajectoires des prix unitaires</t>
  </si>
  <si>
    <t>Energie/combustible/matière première impacté(e) par le projet et CO2</t>
  </si>
  <si>
    <t>Années</t>
  </si>
  <si>
    <t>CO2</t>
  </si>
  <si>
    <t>Etape 2
-
Gains économiques</t>
  </si>
  <si>
    <t>Année prévisionnelle de mise en service</t>
  </si>
  <si>
    <t>Année</t>
  </si>
  <si>
    <t>Gain énergétique / matière première post-projet</t>
  </si>
  <si>
    <t>Gain GES catégories 1 et 2 post-projet</t>
  </si>
  <si>
    <t>Gain vecteur</t>
  </si>
  <si>
    <t>Gain GES</t>
  </si>
  <si>
    <t>Gains économiques</t>
  </si>
  <si>
    <t>Etape 3
-
Ratio du Temps de Retour Brut</t>
  </si>
  <si>
    <t>Evolution spécifique (en gras) et Inflation (en italique)</t>
  </si>
  <si>
    <t>Indicateurs France 2030</t>
  </si>
  <si>
    <t>Indicateur</t>
  </si>
  <si>
    <t>Valeur</t>
  </si>
  <si>
    <t>Retombées économiques et sociales</t>
  </si>
  <si>
    <t>Environnement</t>
  </si>
  <si>
    <t xml:space="preserve">KPI n°18 : Impact DNSH - axe "atténuation climatique" </t>
  </si>
  <si>
    <t>KPI n°18a : Impact DNSH - sous-axe "climat via la réduction des GES"</t>
  </si>
  <si>
    <t>KPI n°18b : Impact DNSH - sous-axe "Production et/ou utilisation d'énergies renouvelables"</t>
  </si>
  <si>
    <t>KPI n°18c : Impact DNSH - sous-axe "efficacité énergétique"</t>
  </si>
  <si>
    <t>KPI n° 19 :  Impact DNSH - axe "adaptation changement limatique - résilience face aux risques environnementaux"</t>
  </si>
  <si>
    <t xml:space="preserve">KPI n° 20 : Impact DNSH - axe "lutte contre les pollutions"      </t>
  </si>
  <si>
    <t>KPI n° 20a : Impact DNSH - sous-axe "pollution de l'air"</t>
  </si>
  <si>
    <t>KPI n° 20b : Impact DNSH - sous axe "pollution de l'eau"</t>
  </si>
  <si>
    <t>KPI n°21 : Impact DNSH - axe "gestion des ressources en eau et marines (utilisation durable et protection)"</t>
  </si>
  <si>
    <t>KPI n°22 : Impact DNSH - axe "transition vers une économie circulaire (déchets, autres)"</t>
  </si>
  <si>
    <t>KPI n°22a : Impact DNSH - sous-axe "optimisation de la consommation des ressource"</t>
  </si>
  <si>
    <t>KPI n°22b : Impact DNSH - sous-axe "diminution et/ou recyclage des déchets"</t>
  </si>
  <si>
    <t>KPI n° 23 : Impact DNSH - Axe "protection et restauration de la biodiversité et des écosystèmes"</t>
  </si>
  <si>
    <t xml:space="preserve">Autonomie stratégique </t>
  </si>
  <si>
    <t xml:space="preserve">KPI 24 : Le projet a-t-il pour effet d’améliorer l’autonomie stratégique de votre entreprise ou de vos clients ?  (OUI/NON) </t>
  </si>
  <si>
    <t xml:space="preserve">Mixité </t>
  </si>
  <si>
    <t>KPI 25 : Part des femmes dans l’équipe projet (en %)</t>
  </si>
  <si>
    <t>²</t>
  </si>
  <si>
    <t>Objectifs de développement durable du projet</t>
  </si>
  <si>
    <t>Mis en œuvre par</t>
  </si>
  <si>
    <t>Objectif de Développement Durable (ODD)</t>
  </si>
  <si>
    <t>Enjeux</t>
  </si>
  <si>
    <t>Le projet contribue-t-il à l’ODD ?</t>
  </si>
  <si>
    <t>Indicateurs ou autres précisions</t>
  </si>
  <si>
    <t>Oui, fortement</t>
  </si>
  <si>
    <t>Oui, à la marge</t>
  </si>
  <si>
    <t>Lutter contre la pauvreté et la précarité</t>
  </si>
  <si>
    <t xml:space="preserve">Quel indicateur pourriez-vous donner en fin de projet pour attester de l’atteinte de cet ODD ? Ou autres précisions ? </t>
  </si>
  <si>
    <t>Réduire les inégalités</t>
  </si>
  <si>
    <t xml:space="preserve">Quel indicateur pourriez-vous donner en fin de projet pour attester de l’atteinte de cet ODD ? ou autres précisions ? </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</si>
  <si>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</si>
  <si>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et ou l’emploi d’insertion
Il renforce la résilience de ces personnes et réduit leur exposition aux phénomènes climatiques extrêmes et à d’autres chocs et catastrophes d’ordre économique, social ou environnemental (le cas échéant en favorisant leur réinsertion). </t>
  </si>
  <si>
    <t>ODD</t>
  </si>
  <si>
    <t>ODD (Objectifs du Développement Durable)</t>
  </si>
  <si>
    <r>
      <t xml:space="preserve">L’ADEME cherche à davantage tenir compte de l’impact social des projets qu’elle finance. Cet engagement s’inscrit dans l’Agenda France 2030, la déclinaison française des Objectifs de Développement Durable (ODD) adoptés par l’ONU en 2015. Dans ce contexte, les porteurs de projets sont invités à présenter l’impact de leur projet sur certains ODD, en particulier ceux visant à réduire la pauvreté, la précarité et les inégalités.
Les informations transmises permettront à l’ADEME d’avoir une vision plus transversale des projets soutenus en identifiant quels sont leurs impacts dans les domaines sociaux. Il s’agit d’identifier si le projet en tant que tel a un impact, puis de le qualifier en quelques lignes.
- Pour les structures basées en région Ile de France :
      o Questionnaire en ligne à remplir au lien suivant : 
</t>
    </r>
    <r>
      <rPr>
        <u/>
        <sz val="11"/>
        <color theme="8"/>
        <rFont val="Calibri"/>
        <family val="2"/>
        <scheme val="minor"/>
      </rPr>
      <t>https://response.questback.com/isa/qbv.dll/preview?p=9rohMRnYINp6pvLEmJTAG8SG_tvshp8JtnRuuIiO8draVetQU_JO8qdMA3A7THi-B1jEnp6JVh5L-d34CzNVNQWIkPxui2sfsm02dbb3-Gp9WjZZ34PdiHYetSwwzm8J0</t>
    </r>
    <r>
      <rPr>
        <sz val="11"/>
        <color theme="1"/>
        <rFont val="Calibri"/>
        <family val="2"/>
        <scheme val="minor"/>
      </rPr>
      <t xml:space="preserve">
</t>
    </r>
  </si>
  <si>
    <t>- Pour les structures basées dans les autres régions françaises: 
      o Remplir le tableau ci-dessous.
      o Consignes pour compléter ce tableau :
            → Après avoir complété les deux éléments ci-dessous "Objectifs de développement durable du projet" et "Mis en oeuvre par", le porteur de projet passe en revue les deux Objectifs de Développement Durable ci-dessous et identifie ceux auxquels son projet contribue ;
            → Dans la grille, le porteur de projet est invité à indiquer quelle est la contribution de son projet sur les deux thématiques. Une réponse positive à une seule des assertions de la case « enjeux » suffit pour cocher la case « oui » 
            → Lorsque la case « oui, fortement » est cochée, le porteur de projet pourra préciser un ou plusieurs indicateurs de résultats, ou d’autres éléments qui permettront à l’ADEME de mieux identifier les retombées du projet.
            → NB : les informations à fournir concernent uniquement le projet présenté, et non la structure.</t>
  </si>
  <si>
    <t>https://response.questback.com/ademe/ue251qfc7z</t>
  </si>
  <si>
    <r>
      <t xml:space="preserve">Afin de pouvoir </t>
    </r>
    <r>
      <rPr>
        <b/>
        <sz val="12"/>
        <color theme="1"/>
        <rFont val="Arial"/>
        <family val="2"/>
      </rPr>
      <t>insérer des lignes supplémentaires</t>
    </r>
    <r>
      <rPr>
        <sz val="12"/>
        <color theme="1"/>
        <rFont val="Arial"/>
        <family val="2"/>
      </rPr>
      <t>, il est préalablement nécessaire d'ôter la protection de la feuille.
Pour cela, les étapes suivantes sont à suivre :
1) Aller dans "Révision" dans le ruban supérieur
2) Dans la rubrique "Protéger", cliquer sur "Ôter la protection de la feuille"
3) Après ajout des lignes nécessaires, cliquer sur "Protéger la feuille" dans la même rubrique
4) Une dernière fenêtre s'affiche alors. Cliquer sur "OK" sans entrer de mot de passe</t>
    </r>
  </si>
  <si>
    <r>
      <t xml:space="preserve">Afin de pouvoir </t>
    </r>
    <r>
      <rPr>
        <b/>
        <sz val="12"/>
        <color theme="1"/>
        <rFont val="Arial"/>
        <family val="2"/>
      </rPr>
      <t>insérer des colonnes supplémentaires</t>
    </r>
    <r>
      <rPr>
        <sz val="12"/>
        <color theme="1"/>
        <rFont val="Arial"/>
        <family val="2"/>
      </rPr>
      <t>, il est préalablement nécessaire d'ôter la protection de la feuille.
Pour cela, les étapes suivantes sont à suivre :
1) Aller dans "Révision" dans le ruban supérieur
2) Dans la rubrique "Protéger", cliquer sur "Ôter la protection de la feuille"
3) Après ajout des colonnes nécessaires, cliquer sur "Protéger la feuille" dans la même rubrique
4) Une dernière fenêtre s'affiche alors. Cliquer sur "OK" sans entrer de mot de passe</t>
    </r>
  </si>
  <si>
    <r>
      <t xml:space="preserve">Afin de pouvoir </t>
    </r>
    <r>
      <rPr>
        <b/>
        <sz val="12"/>
        <color theme="1"/>
        <rFont val="Arial"/>
        <family val="2"/>
      </rPr>
      <t>insérer des lignes et colonnes supplémentaires</t>
    </r>
    <r>
      <rPr>
        <sz val="12"/>
        <color theme="1"/>
        <rFont val="Arial"/>
        <family val="2"/>
      </rPr>
      <t>, il est préalablement nécessaire d'ôter la protection de la feuille.
Pour cela, les étapes suivantes sont à suivre :
1) Aller dans "Révision" dans le ruban supérieur
2) Dans la rubrique "Protéger", cliquer sur "Ôter la protection de la feuille"
3) Après ajout des lignes et colonnes nécessaires, cliquer sur "Protéger la feuille" dans la même rubrique
4) Une dernière fenêtre s'affiche alors. Cliquer sur "OK" sans entrer de mot de passe</t>
    </r>
  </si>
  <si>
    <t>Site Classé pour la Protection de l'Environnement (ICPE)</t>
  </si>
  <si>
    <t>Site IED</t>
  </si>
  <si>
    <r>
      <t xml:space="preserve">Ce ratio doit être </t>
    </r>
    <r>
      <rPr>
        <b/>
        <sz val="11"/>
        <color theme="1"/>
        <rFont val="Arial"/>
        <family val="2"/>
      </rPr>
      <t>supérieur ou égal à 1</t>
    </r>
    <r>
      <rPr>
        <sz val="11"/>
        <color theme="1"/>
        <rFont val="Arial"/>
        <family val="2"/>
      </rPr>
      <t>.
Si ce ratio est compris entre 0 et 1, l'aide demandée sera revue à la baisse de telle façon à ce que ce ratio soit égal à 1. Un ratio inférieur à 0 signifie que le TRB est infini.</t>
    </r>
  </si>
  <si>
    <r>
      <t xml:space="preserve">Dans le cas des trois combustibles </t>
    </r>
    <r>
      <rPr>
        <u/>
        <sz val="10"/>
        <color theme="1"/>
        <rFont val="Arial"/>
        <family val="2"/>
      </rPr>
      <t>butane, propane et coke de pétrole</t>
    </r>
    <r>
      <rPr>
        <sz val="10"/>
        <color theme="1"/>
        <rFont val="Arial"/>
        <family val="2"/>
      </rPr>
      <t xml:space="preserve">, tous des dérivés du pétrole, </t>
    </r>
    <r>
      <rPr>
        <u/>
        <sz val="10"/>
        <color theme="1"/>
        <rFont val="Arial"/>
        <family val="2"/>
      </rPr>
      <t>la trajectoire est la même que celle de la catégorie "Autre énergie/combustible/matière première"</t>
    </r>
    <r>
      <rPr>
        <sz val="10"/>
        <color theme="1"/>
        <rFont val="Arial"/>
        <family val="2"/>
      </rPr>
      <t>. Elle n'est donc pas la même que celle des autres combustibles de la catégorie "Pétrole ou dérivé" (voir onglet "Méthodes calcul trajectoires" pour plus d'explications).</t>
    </r>
  </si>
  <si>
    <t>Pétrole et dérivés, sauf butane, propane et coke de pétrole (données en €/MWh PCI)</t>
  </si>
  <si>
    <t>Autre énergie/combustible, dont butane, propane et coke de pétrole/matière première (données valables quelle que soit l'unité)</t>
  </si>
  <si>
    <t>DONNEES TECHNIQUES</t>
  </si>
  <si>
    <t>Si le projet ne présente pas de montée en charge et que les gains finaux sont atteints dès la première année de mise en service, les trois tableaux ci-dessous doivent présenter les mêmes données, identiques à celles calculées dans l'onglet "Données techniques"</t>
  </si>
  <si>
    <r>
      <rPr>
        <b/>
        <sz val="16"/>
        <color rgb="FFFF0000"/>
        <rFont val="Arial"/>
        <family val="2"/>
      </rPr>
      <t>Explications complémentaires à titre informatif</t>
    </r>
  </si>
  <si>
    <t>Pré-diagnostic effacement électrique</t>
  </si>
  <si>
    <t xml:space="preserve">Note d'introduction : </t>
  </si>
  <si>
    <t>Rappels :</t>
  </si>
  <si>
    <t>L'effacement vert dont il est question ici consiste, pour un industriel, à arrêter certains de ces équipements électriques sur sollicitation d'un opérateur d'effacement en échange d'une rémunération fixe annuelle et d'une part variable. C'est un engagement. En cas de non respect, des pénalités seront appliquées. 
Les équipements à arrêter doivent représenter à minima 10% de la puissance moyenne appelée du site, idéalement plus de 30%, et ces équipements doivent avoir un fonctionnement habituel régulier.
Selon les mécanismes sur lequel l'effacement est valorisé, le délai de prévenance peut varier de quelques secondes à quelques heures, voire la veille au soir (vers 20h30). Il est donc possible d'adapter ce délai aux procédés du site et de prévoir et d'organiser la mise en oeuvre effective de l'effacement dans ce laps de temps.</t>
  </si>
  <si>
    <t>Les réponses se font par le choix d'une proposition dans le menu déroulant, à l'exception de la question 3 qui nécessite la saisie d'une valeur (en kVA)</t>
  </si>
  <si>
    <t xml:space="preserve">Question 1 : </t>
  </si>
  <si>
    <t>Quel est le secteur de votre site industriel ? (catégorie code NAF)</t>
  </si>
  <si>
    <t>Papier/Carton (E35)</t>
  </si>
  <si>
    <t xml:space="preserve">Question 2 : </t>
  </si>
  <si>
    <t>Quelle est la maturité de votre site sur le volet énergies ?</t>
  </si>
  <si>
    <t>D- L'énergie est un sujet nouveau</t>
  </si>
  <si>
    <t xml:space="preserve">Question 3 : </t>
  </si>
  <si>
    <t xml:space="preserve">Question 4 : </t>
  </si>
  <si>
    <t>Est-ce-que votre site possède du sous-comptage électrique télérelevé ?</t>
  </si>
  <si>
    <t>D- Non. Des compteurs peuvent être présents mais ne sont pas télérelevés. Pas de sous-comptage.</t>
  </si>
  <si>
    <t xml:space="preserve">Question 5 : </t>
  </si>
  <si>
    <t>Avez-vous déjà identifié sur votre site d'éventuelles flexibilités sur son fonctionnement permettant d'envisager l'arrêt d'équipements sur sollicitation d'un tiers ? Ces arrêts peuvent avoir un impact fort sur la production.</t>
  </si>
  <si>
    <t>D- Non</t>
  </si>
  <si>
    <t>Question 6 :</t>
  </si>
  <si>
    <t>Avez-vous une idée du foisonnement (multiplicité des équipements) et du besoin en main d'oeuvre de ces équipements ?</t>
  </si>
  <si>
    <t>D-Je ne sais pas OU notre parc machine est assez foisonné et requiert une main d'œuvre en permanence ou quasi permanence</t>
  </si>
  <si>
    <t xml:space="preserve">Question 7 : </t>
  </si>
  <si>
    <t>Une modification du planning de production peut être envisagée…</t>
  </si>
  <si>
    <t>D- Plusieurs semaines avant via un long processus</t>
  </si>
  <si>
    <t>Question 8 :</t>
  </si>
  <si>
    <t>Avez-vous une estimation du pourcentage de consommation électrique représenté par les systèmes de chauffage électrique et de production de froid par rapport à l'ensemble de vos consommations électriques ?</t>
  </si>
  <si>
    <t>D- Non, je ne le connais pas</t>
  </si>
  <si>
    <t xml:space="preserve">Question 9 : </t>
  </si>
  <si>
    <t>Quels sont les enjeux financiers d'une non-conformité sur une production ?</t>
  </si>
  <si>
    <t>D- &gt; 100 k€ ou ne sais pas</t>
  </si>
  <si>
    <t xml:space="preserve">Question 10 : </t>
  </si>
  <si>
    <t>Actuellement, est-ce que la production est soumise à de fortes contraintes sur les délais ?</t>
  </si>
  <si>
    <t>D- Oui, nous avons régulièrement des difficultés à tenir les délais car l'activité est très forte</t>
  </si>
  <si>
    <t>Questionnaire</t>
  </si>
  <si>
    <t>Secteur selon classification NCE 2008</t>
  </si>
  <si>
    <t>Réponse Q6</t>
  </si>
  <si>
    <t>Agroalimentaire (E12,E13,E14)</t>
  </si>
  <si>
    <t>A-Notre parc machine est dans l'ensemble assez peu foisonné et requiert peu de main  d'œuvre</t>
  </si>
  <si>
    <t>Sidérurgie (E15)</t>
  </si>
  <si>
    <t>B-Notre parc machine est dans l'ensemble assez peu foisonné mais requiert une main d'oeuvre en permanence ou quasi permanence</t>
  </si>
  <si>
    <t>Métallurgie et travail des métaux (E18, E19)</t>
  </si>
  <si>
    <t>C-C'est très variable OU notre parc machine est assez foisonné mais requiert peu de main d'œuvre</t>
  </si>
  <si>
    <t>Industries ciments, matériaux et du verre (E20, E21, E22)</t>
  </si>
  <si>
    <t>Industries chimiques et pharmaceutiques (E23, E24, E25, E26, E28)</t>
  </si>
  <si>
    <t>Fonderie (E29)</t>
  </si>
  <si>
    <t>Réponse Q7</t>
  </si>
  <si>
    <t>Construction mécanique et électrique (E30, E31)</t>
  </si>
  <si>
    <t>A- Le jour même, quelques instants avant</t>
  </si>
  <si>
    <t>Automobile et transport terrestre (E32)</t>
  </si>
  <si>
    <t>B- Le jour même, quelques heures avant</t>
  </si>
  <si>
    <t>Aéronautique/Naval (E33)</t>
  </si>
  <si>
    <t>C- La veille, dans la soirée</t>
  </si>
  <si>
    <t>Textile (E34)</t>
  </si>
  <si>
    <t>Caoutchouc et plastique (E36, E37)</t>
  </si>
  <si>
    <t>Réponse Q8</t>
  </si>
  <si>
    <t>Industries diverses (E38)</t>
  </si>
  <si>
    <t>A- Oui, il est représente une part très importante (&gt;40%) des consommations électriques</t>
  </si>
  <si>
    <t>B- Oui, il est représente une part importante (&gt;20%) des consommations électriques</t>
  </si>
  <si>
    <t>Réponse Q2</t>
  </si>
  <si>
    <t>C- Oui, il est représente une part peu importante (=&lt;20%) des consommations électriques</t>
  </si>
  <si>
    <t>A- Plan d'actions défini en cours de réalisation avec des objectifs environnementaux ambitieux, site certifié ISO 50001 (ou SME non certifié)</t>
  </si>
  <si>
    <t>B- Plan d'actions en cours de définition, présence d'un référent énergie</t>
  </si>
  <si>
    <t>C- Site soumis à l'audit énergétique réglementaire, quelques actions déjà engagées</t>
  </si>
  <si>
    <t>Réponse Q9</t>
  </si>
  <si>
    <t>A- 0-1 k€</t>
  </si>
  <si>
    <t>B- 1 à 10 k€</t>
  </si>
  <si>
    <t>Reponse Q3</t>
  </si>
  <si>
    <t>C- 10 à 100 k€</t>
  </si>
  <si>
    <t>Réponse Q10</t>
  </si>
  <si>
    <t>A- Non, les délais sont tenus et nous avons des capacités de production non utilisées</t>
  </si>
  <si>
    <t>Réponse Q4</t>
  </si>
  <si>
    <t>B- Non, les délais sont tenus</t>
  </si>
  <si>
    <t>A- Oui. Le taux de sous-comptage est élevé et le pas de temps adapté (&lt; 1 heure). La consommation est idenfitiée par TGBT, par atelier, par UES ou par machine</t>
  </si>
  <si>
    <t>C- Oui, nous avons ponctuellement des surcharges d'activité</t>
  </si>
  <si>
    <t>B- Oui. Le taux de sous-comptage est correct avec un pas de temps adapté (inférieur à 1 heure). Des machines ne sont pas bien identifiées cependant dans les consommations.</t>
  </si>
  <si>
    <t>C- Oui mais le taux de sous-comptage est faible et/ou avec un pas de temps trop large (journalier et plus) et/ou les machines cibles pour l'effacement ne sont pas mesurées.</t>
  </si>
  <si>
    <t>Réponse Q5</t>
  </si>
  <si>
    <t>A- Oui et elles sont pré-identifiées (liste de machines, départ électrique connu)</t>
  </si>
  <si>
    <t>B- Oui mais sans idée précise des machines pertinentes (que ce soit en puissance ou le degré de flexibilité réel)</t>
  </si>
  <si>
    <t xml:space="preserve">C- Nous cherchons actuellement à savoir s'il en existe </t>
  </si>
  <si>
    <t>&gt; 5000</t>
  </si>
  <si>
    <t>&lt; 3000</t>
  </si>
  <si>
    <t>Entre 3000 et 5000</t>
  </si>
  <si>
    <t>ANALYSE DU SCORE</t>
  </si>
  <si>
    <t>Vous avez entre:</t>
  </si>
  <si>
    <t>#</t>
  </si>
  <si>
    <t>Sujet</t>
  </si>
  <si>
    <t>Résultat</t>
  </si>
  <si>
    <t>Score max</t>
  </si>
  <si>
    <t>Secteur industriel</t>
  </si>
  <si>
    <t>0-29</t>
  </si>
  <si>
    <t>Maturité sur le volet énergies</t>
  </si>
  <si>
    <t>Puissance souscrite</t>
  </si>
  <si>
    <t>Sous-comptage électrique</t>
  </si>
  <si>
    <t>30-55</t>
  </si>
  <si>
    <t>Votre site semble présenter un potentiel pour l'effacement mais cela doit etre validé par une analyse plus poussée. La réalisation d'une étude détaillée est nécessaire avant d'aller plus loin. Elle permettra de dresser votre profil de flexibilité et d'évaluer le gain économique envisageable si le potentiel se confirme.</t>
  </si>
  <si>
    <t>Flexibilités</t>
  </si>
  <si>
    <t>Foisonnement</t>
  </si>
  <si>
    <t>Souplesse planning de production</t>
  </si>
  <si>
    <t>Consommations de chauffage elec et production froid</t>
  </si>
  <si>
    <t>&gt;55</t>
  </si>
  <si>
    <t>Votre site peut très certainement faire de l'effacement électrique. Nous vous conseillons de prendre contact avec un opérateur d'effacement pour faire chiffrer vos capacités à partir des informations détaillées à votre disposition.</t>
  </si>
  <si>
    <t>Enjeux financiers d'une non-conformité</t>
  </si>
  <si>
    <t>Tension délais de production</t>
  </si>
  <si>
    <t>Total</t>
  </si>
  <si>
    <t>RESULTAT</t>
  </si>
  <si>
    <t xml:space="preserve">Votre site ne semble pas être un bon condidat à l'effacement électrique. </t>
  </si>
  <si>
    <t xml:space="preserve">Sources : </t>
  </si>
  <si>
    <t>https://www.services-rte.com/fr/visualisez-les-donnees-publiees-par-rte/effacements-de-consommation-nebef.html</t>
  </si>
  <si>
    <t>https://www.services-rte.com/fr/decouvrez-nos-offres-de-services/beneficiez-d-un-soutien-aux-effacements.html</t>
  </si>
  <si>
    <t>https://www.services-rte.com/fr/actualites/resultats-de-l-appel-d-offres-effacement-2022.html</t>
  </si>
  <si>
    <t xml:space="preserve">Mécanisme </t>
  </si>
  <si>
    <t>Nebef</t>
  </si>
  <si>
    <t>AO effacement 2022</t>
  </si>
  <si>
    <t>Pour plus d'informations sur les différences entre les différents mécanismes, vous pouvez vous référer au  "Guide technique de la flexibilité électrique en industrie" de l'ADEME</t>
  </si>
  <si>
    <t>AGREGIO</t>
  </si>
  <si>
    <t>X</t>
  </si>
  <si>
    <t>ALPIQ ENERGIE FRANCE</t>
  </si>
  <si>
    <t>EDF</t>
  </si>
  <si>
    <t>ENERDIGIT</t>
  </si>
  <si>
    <t>ENERGY POOL DEVELOPPEMENT</t>
  </si>
  <si>
    <t>ENGIE</t>
  </si>
  <si>
    <t>EQINOV DEMAND SIDE MANAGEMENT</t>
  </si>
  <si>
    <t>FLEXCITY</t>
  </si>
  <si>
    <t>OPTERA</t>
  </si>
  <si>
    <t>SMART GRID ENERGY</t>
  </si>
  <si>
    <t>TIKO</t>
  </si>
  <si>
    <t>TOTAL DIRECT ENERGIE</t>
  </si>
  <si>
    <t>TOTAL FLEX</t>
  </si>
  <si>
    <t>VOLTALIS</t>
  </si>
  <si>
    <t>LISTE DES OPERATEURS</t>
  </si>
  <si>
    <t>Quelle est la puissance souscrite de votre site ? (kVA)</t>
  </si>
  <si>
    <t>Ratio TRB 3 ans après aides</t>
  </si>
  <si>
    <t>Valorisation CEE en €/MWhcumac
(non modifiable)</t>
  </si>
  <si>
    <t>Volume estimé en MWhcumac</t>
  </si>
  <si>
    <t>Montant sollicité en €</t>
  </si>
  <si>
    <t xml:space="preserve">J'ai bien noté que je dois tenir informée l'ADEME de toute modification impactant cette attestation au cours de la réalisation de mon opération et que je dois déclarer les CEE ou les contributions réellement obtenus pour mon opération. L'obtention d'un volume de CEE supérieur pourra entraîner une réévaluation de l'analyse économique du projet et un recalcul de l'aide ADEME.  </t>
  </si>
  <si>
    <t>à avoir demandé ou à demander la délivrance de CEE ou l'apport d'une contribution au titre des CEE (au sens de l'article R. 221-22 du code l'énergie) dans les conditions indiquées dans le tableau ci-dessous.</t>
  </si>
  <si>
    <r>
      <t xml:space="preserve">Comme indiqué dans le Cahier des Charges, les factures sur les 12 mois de l'année 2024 sont uniquement demandées pour les énergies, combustibles et matières premières </t>
    </r>
    <r>
      <rPr>
        <i/>
        <u/>
        <sz val="11"/>
        <color theme="1"/>
        <rFont val="Arial"/>
        <family val="2"/>
      </rPr>
      <t>impactés par le projet.</t>
    </r>
  </si>
  <si>
    <t>Année 2024</t>
  </si>
  <si>
    <r>
      <rPr>
        <sz val="12"/>
        <rFont val="Arial"/>
        <family val="2"/>
      </rPr>
      <t xml:space="preserve">&gt;&gt;&gt; Utiliser ce </t>
    </r>
    <r>
      <rPr>
        <b/>
        <u/>
        <sz val="12"/>
        <rFont val="Arial"/>
        <family val="2"/>
      </rPr>
      <t>prix moyen annuel</t>
    </r>
    <r>
      <rPr>
        <sz val="12"/>
        <rFont val="Arial"/>
        <family val="2"/>
      </rPr>
      <t xml:space="preserve"> pour l'onglet "Calcul TRB"</t>
    </r>
  </si>
  <si>
    <r>
      <t xml:space="preserve">&gt;&gt;&gt; </t>
    </r>
    <r>
      <rPr>
        <b/>
        <sz val="11"/>
        <color theme="1"/>
        <rFont val="Arial"/>
        <family val="2"/>
      </rPr>
      <t>ATTENTION :</t>
    </r>
    <r>
      <rPr>
        <sz val="11"/>
        <color theme="1"/>
        <rFont val="Arial"/>
        <family val="2"/>
      </rPr>
      <t xml:space="preserve"> Pour les </t>
    </r>
    <r>
      <rPr>
        <u/>
        <sz val="11"/>
        <color theme="1"/>
        <rFont val="Arial"/>
        <family val="2"/>
      </rPr>
      <t>combustibles</t>
    </r>
    <r>
      <rPr>
        <sz val="11"/>
        <color theme="1"/>
        <rFont val="Arial"/>
        <family val="2"/>
      </rPr>
      <t xml:space="preserve">, si le prix unitaire issu de ces factures n'est pas en </t>
    </r>
    <r>
      <rPr>
        <b/>
        <sz val="11"/>
        <color theme="1"/>
        <rFont val="Arial"/>
        <family val="2"/>
      </rPr>
      <t>€/</t>
    </r>
    <r>
      <rPr>
        <b/>
        <sz val="11"/>
        <rFont val="Arial"/>
        <family val="2"/>
      </rPr>
      <t>MWhPCI</t>
    </r>
    <r>
      <rPr>
        <sz val="11"/>
        <color theme="1"/>
        <rFont val="Arial"/>
        <family val="2"/>
      </rPr>
      <t xml:space="preserve"> (ex: €/tonne, €/MWhPCS, etc) ; il devra être converti en €/MWhPCI dans l'onglet "Calcul TRB".</t>
    </r>
  </si>
  <si>
    <r>
      <t>La trajectoire des prix unitaires de chaque énergie/combustible/matière première est ensuite automatiquement calculée, à partir des données entrées sur les factures</t>
    </r>
    <r>
      <rPr>
        <b/>
        <i/>
        <sz val="11"/>
        <color theme="1"/>
        <rFont val="Arial"/>
        <family val="2"/>
      </rPr>
      <t xml:space="preserve"> de 2024</t>
    </r>
    <r>
      <rPr>
        <b/>
        <sz val="11"/>
        <color theme="1"/>
        <rFont val="Arial"/>
        <family val="2"/>
      </rPr>
      <t xml:space="preserve"> et de données provenant de la Commission européenne, de la BCE et de l'INSEE. Pour en savoir plus sur la méthode de calcul, se rendre à l'onglet "Méthode calcul trajectoires".
De nouvelles lignes peuvent aussi être ajoutées si besoin dans le premier tableau sur les prix unitaires moyens sur </t>
    </r>
    <r>
      <rPr>
        <b/>
        <i/>
        <sz val="11"/>
        <color theme="1"/>
        <rFont val="Arial"/>
        <family val="2"/>
      </rPr>
      <t>factures 2024.</t>
    </r>
    <r>
      <rPr>
        <b/>
        <sz val="11"/>
        <color theme="1"/>
        <rFont val="Arial"/>
        <family val="2"/>
      </rPr>
      <t xml:space="preserve"> L'ajout, par exemple, d'un troisième combustible dérivé du charbon doit être ajouté comme "Charbon ou dérivé" et non comme "Autre énergie/combustible/matière première". Il s'agira alors dans le tableau "Trajectoire des prix unitaires" de créer une ligne supplémentaire sur le modèle des autres lignes associées au charbon et ses dérivés. En particulier, la formule de calcul des prix unitaires sur les années 2023-2045 pour les deux premiers dérivés du charbon devra être copiée-collée pour déterminer le prix unitaire 2023-2045 du troisième dérivé du charbon. Cette même méthodologie devra être appliquée aux ajouts de dérivés du pétrole, de dérivés du gaz naturel, et pour les vecteurs de type "Autre énergie/combustible/matière première".
Dans le cas où un projet amène à l'utilisation d'un nouveau vecteur énergie ou matière pour lequel aucune </t>
    </r>
    <r>
      <rPr>
        <b/>
        <i/>
        <sz val="11"/>
        <color theme="1"/>
        <rFont val="Arial"/>
        <family val="2"/>
      </rPr>
      <t xml:space="preserve">facture 2024 </t>
    </r>
    <r>
      <rPr>
        <b/>
        <sz val="11"/>
        <color theme="1"/>
        <rFont val="Arial"/>
        <family val="2"/>
      </rPr>
      <t xml:space="preserve">n'existe par définition, il est demandé au porteur de projet d'indiquer directement le prix d'achat signé avec son fournisseur pour ce nouveau vecteur, dans la cellule correspondant à l'année du début de fourniture dans le tableau "Trajectoires des prix unitaires", en écrasant la formule de calcul présente, mais de ne pas toucher aux formules pour les années suivant l'année de début de fourniture. Pour un nouveau vecteur dérivé du charbon, par exemple, cette opération devra être menée sur une des lignes de prix unitaire "Charbon ou dérivé" ou sur une nouvelle ligne de prix unitaire s'il est nécessaire d'ajouter un "Charbon ou dérivé". Cette même méthodologie devra être appliquée pour les nouveaux vecteurs dérivés du pétrole, dérivés du gaz naturel, et pour les nouveaux vecteurs de type "Autre énergie/combustible/matière première".
</t>
    </r>
    <r>
      <rPr>
        <b/>
        <u/>
        <sz val="11"/>
        <color theme="1"/>
        <rFont val="Arial"/>
        <family val="2"/>
      </rPr>
      <t>Etape 2 :</t>
    </r>
    <r>
      <rPr>
        <b/>
        <sz val="11"/>
        <color theme="1"/>
        <rFont val="Arial"/>
        <family val="2"/>
      </rPr>
      <t xml:space="preserve">
Entrer l'année prévisionnelle de mise en service de l'installation, ainsi que les gains énergétiques, matières premières et GES (catégories 1 et 2) des trois années suivant la mise en service. Les gains économiques de chaque énergie/combustible/matière première sont ensuite automatiquement calculés, en multipliant les gains énergétiques, matières premières et GES par les prix unitaires correspondants calculés à l'étape 1.
</t>
    </r>
    <r>
      <rPr>
        <b/>
        <u/>
        <sz val="11"/>
        <color theme="1"/>
        <rFont val="Arial"/>
        <family val="2"/>
      </rPr>
      <t xml:space="preserve">Etape 3 :
</t>
    </r>
    <r>
      <rPr>
        <b/>
        <sz val="11"/>
        <color theme="1"/>
        <rFont val="Arial"/>
        <family val="2"/>
      </rPr>
      <t xml:space="preserve">Le </t>
    </r>
    <r>
      <rPr>
        <b/>
        <i/>
        <sz val="11"/>
        <color theme="1"/>
        <rFont val="Arial"/>
        <family val="2"/>
      </rPr>
      <t>ratio TRB 3 ans après aides</t>
    </r>
    <r>
      <rPr>
        <b/>
        <sz val="11"/>
        <color theme="1"/>
        <rFont val="Arial"/>
        <family val="2"/>
      </rPr>
      <t xml:space="preserve"> est automatiquement calculé. Il est toutefois nécessaire de compléter au préalable les informations concernant les montants des CAPEX, de l'aide ADEME, des autres aides et des CEE, dans les onglets "Données Economiques" et "Attestation CEE", afin que la formule puisse afficher la bonne valeur.</t>
    </r>
  </si>
  <si>
    <r>
      <t xml:space="preserve">Prix moyen par unité consommée, sur </t>
    </r>
    <r>
      <rPr>
        <b/>
        <i/>
        <sz val="11"/>
        <color theme="1"/>
        <rFont val="Arial"/>
        <family val="2"/>
      </rPr>
      <t>facture 2024</t>
    </r>
    <r>
      <rPr>
        <b/>
        <sz val="11"/>
        <color theme="1"/>
        <rFont val="Arial"/>
        <family val="2"/>
      </rPr>
      <t xml:space="preserve">
</t>
    </r>
    <r>
      <rPr>
        <i/>
        <sz val="11"/>
        <color theme="1"/>
        <rFont val="Arial"/>
        <family val="2"/>
      </rPr>
      <t>Voir onglet "Synthèse factures"</t>
    </r>
  </si>
  <si>
    <t>Attention : Les gains dans les quatre tableaux ci-dessous doivent être donnés sur trois années GLISSANTES. Si démarrage en cours d'année, proratiser les gains annuels au nombre de mois concernés en première et dernière année. Ainsi, pour la quatrième année calendaire suivant la mise en service (représentée par le dernier des quatre tableaux ci-dessous), seuls les gains permettant d'obtenir au total un inventaire des gains sur trois années suivant la mise en service doivent être notés (et non la totalité des gains effectués en quatrième année calendaire).</t>
  </si>
  <si>
    <t>Données sur trajectoires de prix</t>
  </si>
  <si>
    <r>
      <t xml:space="preserve">Pour les coûts des énergies, combustibles et matières premières, les </t>
    </r>
    <r>
      <rPr>
        <i/>
        <u/>
        <sz val="11"/>
        <color theme="1"/>
        <rFont val="Arial"/>
        <family val="2"/>
      </rPr>
      <t>prix unitaires</t>
    </r>
    <r>
      <rPr>
        <i/>
        <sz val="11"/>
        <color theme="1"/>
        <rFont val="Arial"/>
        <family val="2"/>
      </rPr>
      <t xml:space="preserve"> </t>
    </r>
    <r>
      <rPr>
        <sz val="11"/>
        <color theme="1"/>
        <rFont val="Arial"/>
        <family val="2"/>
      </rPr>
      <t xml:space="preserve">(c'est-à-dire les prix par unité consommée, dont les unités sont par exemple en €/MWh PCI, €/MWh EF, €/tonne, ...) sur la période 2024-2040 sont définis comme suit:
</t>
    </r>
    <r>
      <rPr>
        <b/>
        <sz val="11"/>
        <color theme="1"/>
        <rFont val="Arial"/>
        <family val="2"/>
      </rPr>
      <t xml:space="preserve">             - Pour 2024 :</t>
    </r>
    <r>
      <rPr>
        <sz val="11"/>
        <color theme="1"/>
        <rFont val="Arial"/>
        <family val="2"/>
      </rPr>
      <t xml:space="preserve"> </t>
    </r>
    <r>
      <rPr>
        <i/>
        <sz val="11"/>
        <color theme="1"/>
        <rFont val="Arial"/>
        <family val="2"/>
      </rPr>
      <t>Prix unitaire = Prix unitaire moyen sur factures 2024 en euros 2024</t>
    </r>
    <r>
      <rPr>
        <sz val="11"/>
        <color theme="1"/>
        <rFont val="Arial"/>
        <family val="2"/>
      </rPr>
      <t xml:space="preserve">
</t>
    </r>
    <r>
      <rPr>
        <b/>
        <sz val="11"/>
        <color theme="1"/>
        <rFont val="Arial"/>
        <family val="2"/>
      </rPr>
      <t xml:space="preserve">             - Pour 2025 :</t>
    </r>
    <r>
      <rPr>
        <sz val="11"/>
        <color theme="1"/>
        <rFont val="Arial"/>
        <family val="2"/>
      </rPr>
      <t xml:space="preserve"> </t>
    </r>
    <r>
      <rPr>
        <i/>
        <sz val="11"/>
        <color theme="1"/>
        <rFont val="Arial"/>
        <family val="2"/>
      </rPr>
      <t>Prix unitaire = Prix unitaire moyen sur factures 2024 en euros 2024*(1+Evolution spécifique en 2025)</t>
    </r>
    <r>
      <rPr>
        <sz val="11"/>
        <color theme="1"/>
        <rFont val="Arial"/>
        <family val="2"/>
      </rPr>
      <t xml:space="preserve">
</t>
    </r>
    <r>
      <rPr>
        <b/>
        <sz val="11"/>
        <color theme="1"/>
        <rFont val="Arial"/>
        <family val="2"/>
      </rPr>
      <t xml:space="preserve">             - Pour 2026 :</t>
    </r>
    <r>
      <rPr>
        <sz val="11"/>
        <color theme="1"/>
        <rFont val="Arial"/>
        <family val="2"/>
      </rPr>
      <t xml:space="preserve"> </t>
    </r>
    <r>
      <rPr>
        <i/>
        <sz val="11"/>
        <color theme="1"/>
        <rFont val="Arial"/>
        <family val="2"/>
      </rPr>
      <t>Prix unitaire = Prix unitaire moyen sur factures 2024 en euros 2024*(1+Evolution spécifique en 2025)*(1+Evolution spécifique en 2026)</t>
    </r>
    <r>
      <rPr>
        <sz val="11"/>
        <color theme="1"/>
        <rFont val="Arial"/>
        <family val="2"/>
      </rPr>
      <t xml:space="preserve">
</t>
    </r>
    <r>
      <rPr>
        <b/>
        <sz val="11"/>
        <color theme="1"/>
        <rFont val="Arial"/>
        <family val="2"/>
      </rPr>
      <t xml:space="preserve">             - Par généralisation, pour une année A postérieure à 2024 :</t>
    </r>
    <r>
      <rPr>
        <sz val="11"/>
        <color theme="1"/>
        <rFont val="Arial"/>
        <family val="2"/>
      </rPr>
      <t xml:space="preserve"> </t>
    </r>
    <r>
      <rPr>
        <i/>
        <sz val="11"/>
        <color theme="1"/>
        <rFont val="Arial"/>
        <family val="2"/>
      </rPr>
      <t>Prix unitaire = Prix unitaire moyen sur factures 2024 en euros 2024*(1+Evolution spécifique en 2025)*(1+Evolution spécifique en 2026)* ... *(1+Evolution spécifique en année A)</t>
    </r>
    <r>
      <rPr>
        <sz val="11"/>
        <color theme="1"/>
        <rFont val="Arial"/>
        <family val="2"/>
      </rPr>
      <t xml:space="preserve">
                                                                                                              </t>
    </r>
    <r>
      <rPr>
        <i/>
        <sz val="11"/>
        <color theme="1"/>
        <rFont val="Arial"/>
        <family val="2"/>
      </rPr>
      <t xml:space="preserve">  = Prix unitaire moyen sur factures 2024 en euros 2024*
</t>
    </r>
    <r>
      <rPr>
        <sz val="11"/>
        <color theme="1"/>
        <rFont val="Arial"/>
        <family val="2"/>
      </rPr>
      <t xml:space="preserve">
A noter que le terme "Evolution spécifique" doit être remplacé par "Inflation" dans ce qui précède pour les prix unitaires de la catégorie "Autre énergie/combustible/matière première".
Les</t>
    </r>
    <r>
      <rPr>
        <i/>
        <u/>
        <sz val="11"/>
        <color theme="1"/>
        <rFont val="Arial"/>
        <family val="2"/>
      </rPr>
      <t xml:space="preserve"> Evolutions spécifiques/Inflations</t>
    </r>
    <r>
      <rPr>
        <sz val="11"/>
        <color theme="1"/>
        <rFont val="Arial"/>
        <family val="2"/>
      </rPr>
      <t xml:space="preserve"> sont renseignés dans le tableau ci-dessous.
</t>
    </r>
    <r>
      <rPr>
        <u/>
        <sz val="11"/>
        <color theme="1"/>
        <rFont val="Arial"/>
        <family val="2"/>
      </rPr>
      <t>Exemple:</t>
    </r>
    <r>
      <rPr>
        <sz val="11"/>
        <color theme="1"/>
        <rFont val="Arial"/>
        <family val="2"/>
      </rPr>
      <t xml:space="preserve">
La consommation de</t>
    </r>
    <r>
      <rPr>
        <i/>
        <sz val="11"/>
        <color theme="1"/>
        <rFont val="Arial"/>
        <family val="2"/>
      </rPr>
      <t xml:space="preserve"> Houille</t>
    </r>
    <r>
      <rPr>
        <sz val="11"/>
        <color theme="1"/>
        <rFont val="Arial"/>
        <family val="2"/>
      </rPr>
      <t xml:space="preserve">, dérivé du charbon, est impactée par le projet.
Le prix unitaire moyen de la </t>
    </r>
    <r>
      <rPr>
        <i/>
        <sz val="11"/>
        <color theme="1"/>
        <rFont val="Arial"/>
        <family val="2"/>
      </rPr>
      <t>Houille</t>
    </r>
    <r>
      <rPr>
        <sz val="11"/>
        <color theme="1"/>
        <rFont val="Arial"/>
        <family val="2"/>
      </rPr>
      <t xml:space="preserve"> sur factures 2024 en euros 2024 est de 20 €/MWh PCI (valeur non représentative, prise à seul titre d'exemple).
Calcul du prix unitaire de la </t>
    </r>
    <r>
      <rPr>
        <i/>
        <sz val="11"/>
        <color theme="1"/>
        <rFont val="Arial"/>
        <family val="2"/>
      </rPr>
      <t>Houille</t>
    </r>
    <r>
      <rPr>
        <sz val="11"/>
        <color theme="1"/>
        <rFont val="Arial"/>
        <family val="2"/>
      </rPr>
      <t xml:space="preserve"> pour l'année 2027:
Prix unitaire de la </t>
    </r>
    <r>
      <rPr>
        <i/>
        <sz val="11"/>
        <color theme="1"/>
        <rFont val="Arial"/>
        <family val="2"/>
      </rPr>
      <t>Houille</t>
    </r>
    <r>
      <rPr>
        <sz val="11"/>
        <color theme="1"/>
        <rFont val="Arial"/>
        <family val="2"/>
      </rPr>
      <t xml:space="preserve"> en 2027 = Prix unitaire moyen de la Houille sur factures 2024 en euros 2024*(1+Evolution spécifique du charbon en 2025)*(1+Evolution spécifique du charbon en 2026)*(1+Evolution spécifique du charbon en 2027)
                                                               = 20*(1+0,020)*(1+0,015)*(1+0,015)
                                                               = 21,02 €/MWh PCI</t>
    </r>
  </si>
  <si>
    <t>Compléter cette case en se basant sur les résultats de l'analyse de santé financière du fichier "Attestation de santé financière 2025"</t>
  </si>
  <si>
    <r>
      <t xml:space="preserve">L'entreprise est en bonne santé financière
 </t>
    </r>
    <r>
      <rPr>
        <b/>
        <i/>
        <sz val="11"/>
        <color theme="1"/>
        <rFont val="Arial"/>
        <family val="2"/>
      </rPr>
      <t>(voir fichier Excel "Attestation de santé financière 2025")</t>
    </r>
  </si>
  <si>
    <t>Maturité du projet</t>
  </si>
  <si>
    <r>
      <t xml:space="preserve">Réduction des émissions de GES </t>
    </r>
    <r>
      <rPr>
        <b/>
        <i/>
        <sz val="11"/>
        <color theme="1"/>
        <rFont val="Arial"/>
        <family val="2"/>
      </rPr>
      <t>a minima</t>
    </r>
    <r>
      <rPr>
        <b/>
        <sz val="11"/>
        <color theme="1"/>
        <rFont val="Arial"/>
        <family val="2"/>
      </rPr>
      <t xml:space="preserve"> de 1000 tCO2e/an à isoproduction
</t>
    </r>
    <r>
      <rPr>
        <b/>
        <i/>
        <sz val="11"/>
        <color theme="1"/>
        <rFont val="Arial"/>
        <family val="2"/>
      </rPr>
      <t>(remplissage automatique via l'onglet "Données techniques")</t>
    </r>
  </si>
  <si>
    <t>Chiffre d'affaires de l'entreprise en 2023 (en € HT)</t>
  </si>
  <si>
    <t>Effectif du site industriel en 2023</t>
  </si>
  <si>
    <t>à ne pas vouloir solliciter de CEE ou l'apport d'une contribution au titre des CEE (au sens de l'article R. 221-22 du code l'énergie). Dans ce cas, le potentiel montant prévisionnel de CEE sera estimé par l'ADEME afin de le prendre en compte dans le calcul du temps de retour sur investissement (TRB) de l'ADEME.</t>
  </si>
  <si>
    <r>
      <rPr>
        <b/>
        <u/>
        <sz val="11"/>
        <color theme="1"/>
        <rFont val="Arial"/>
        <family val="2"/>
      </rPr>
      <t>Objectifs :</t>
    </r>
    <r>
      <rPr>
        <sz val="11"/>
        <color theme="1"/>
        <rFont val="Arial"/>
        <family val="2"/>
      </rPr>
      <t xml:space="preserve">
L’aide sera calculée selon les règles communautaires appliquées au Règlement général d’Exemption par Catégorie (RGEC). L’assiette des coûts admissibles sur laquelle sera calculé le montant d’aide correspondra aux coûts éligibles et retenus</t>
    </r>
    <r>
      <rPr>
        <b/>
        <sz val="11"/>
        <color theme="1"/>
        <rFont val="Arial"/>
        <family val="2"/>
      </rPr>
      <t xml:space="preserve"> déduction faite d’un investissement associé à un scénario contrefactuel.                                                                                                                                                                                                                                                                        
</t>
    </r>
    <r>
      <rPr>
        <sz val="11"/>
        <color theme="1"/>
        <rFont val="Arial"/>
        <family val="2"/>
      </rPr>
      <t xml:space="preserve">Pour l'établissement du scénario contrefactuel, merci de vous référer à la méthodologie explicitée dans le Volet Technique du dossier de candidature au présent AAP (Annexe 3).
</t>
    </r>
    <r>
      <rPr>
        <b/>
        <u/>
        <sz val="11"/>
        <color theme="1"/>
        <rFont val="Arial"/>
        <family val="2"/>
      </rPr>
      <t xml:space="preserve">Remarque :
</t>
    </r>
    <r>
      <rPr>
        <sz val="11"/>
        <color theme="1"/>
        <rFont val="Arial"/>
        <family val="2"/>
      </rPr>
      <t>La proposition de liste des dépenses pour le scénario contrefactuel qui suit devra être validée par l'ADEME.</t>
    </r>
  </si>
  <si>
    <r>
      <rPr>
        <b/>
        <u/>
        <sz val="11"/>
        <color theme="1"/>
        <rFont val="Arial"/>
        <family val="2"/>
      </rPr>
      <t>Objectifs :</t>
    </r>
    <r>
      <rPr>
        <sz val="11"/>
        <color theme="1"/>
        <rFont val="Arial"/>
        <family val="2"/>
      </rPr>
      <t xml:space="preserve">
Ce plan de financement a pour but d'informer l'ADEME des sources de financement pour votre projet. Ces informations seront utilisées pour identifier notamment les éventuels cumuls d'aides d'Etat ainsi que toute information qui nous demanderait de revenir vers vous pour recueillir des informations complémentaires. 
Nous vous proposons également de nous faire part si ces sources de financement sont déjà acquises.</t>
    </r>
    <r>
      <rPr>
        <sz val="11"/>
        <rFont val="Arial"/>
        <family val="2"/>
      </rPr>
      <t xml:space="preserve">
</t>
    </r>
    <r>
      <rPr>
        <b/>
        <u/>
        <sz val="11"/>
        <rFont val="Arial"/>
        <family val="2"/>
      </rPr>
      <t xml:space="preserve">Remarque :
</t>
    </r>
    <r>
      <rPr>
        <b/>
        <sz val="11"/>
        <rFont val="Arial"/>
        <family val="2"/>
      </rPr>
      <t>En cas de contractualisation et 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r>
  </si>
  <si>
    <t>FEDER/FTJ</t>
  </si>
  <si>
    <t>Indiquez dans cette cellule l'unité des consommations de cette colonne (MWhEF pour électricité, MWhPCS pour gaz naturel, tonnes pour silice, etc)</t>
  </si>
  <si>
    <t>CALCUL TRB (Temps de Retour Brut sur investissement)</t>
  </si>
  <si>
    <t>Méthode de calcul de trajectoires</t>
  </si>
  <si>
    <t>Le code NAF de l'activité est à utiliser pour démontrer que le projet a lieu sur un site industriel. Si le code NAF est hors industrie, il s'agira alors de justifier du caractère industriel de l'activité.</t>
  </si>
  <si>
    <r>
      <t xml:space="preserve">Cet onglet a fonction d'outil de calcul du </t>
    </r>
    <r>
      <rPr>
        <b/>
        <i/>
        <u/>
        <sz val="11"/>
        <color theme="1"/>
        <rFont val="Arial"/>
        <family val="2"/>
      </rPr>
      <t>ratio TRB 3 ans après aides</t>
    </r>
    <r>
      <rPr>
        <b/>
        <i/>
        <sz val="11"/>
        <color theme="1"/>
        <rFont val="Arial"/>
        <family val="2"/>
      </rPr>
      <t xml:space="preserve">. </t>
    </r>
    <r>
      <rPr>
        <b/>
        <sz val="11"/>
        <color theme="1"/>
        <rFont val="Arial"/>
        <family val="2"/>
      </rPr>
      <t>Son remplissage est obligatoire.</t>
    </r>
    <r>
      <rPr>
        <b/>
        <i/>
        <sz val="11"/>
        <color theme="1"/>
        <rFont val="Arial"/>
        <family val="2"/>
      </rPr>
      <t xml:space="preserve">
</t>
    </r>
    <r>
      <rPr>
        <b/>
        <sz val="11"/>
        <color theme="1"/>
        <rFont val="Arial"/>
        <family val="2"/>
      </rPr>
      <t xml:space="preserve">
Les étapes suivantes sont à suivre :
</t>
    </r>
    <r>
      <rPr>
        <b/>
        <u/>
        <sz val="11"/>
        <color theme="1"/>
        <rFont val="Arial"/>
        <family val="2"/>
      </rPr>
      <t xml:space="preserve">Etape 1 :
</t>
    </r>
    <r>
      <rPr>
        <b/>
        <sz val="11"/>
        <color theme="1"/>
        <rFont val="Arial"/>
        <family val="2"/>
      </rPr>
      <t xml:space="preserve">Entrer les prix moyens par unité consommée, pour l'année 2024, de chaque énergie/combustible/matière première impacté par le projet ; </t>
    </r>
    <r>
      <rPr>
        <b/>
        <i/>
        <sz val="11"/>
        <color theme="1"/>
        <rFont val="Arial"/>
        <family val="2"/>
      </rPr>
      <t>basés sur les factures de 2024.</t>
    </r>
    <r>
      <rPr>
        <b/>
        <sz val="11"/>
        <color theme="1"/>
        <rFont val="Arial"/>
        <family val="2"/>
      </rPr>
      <t xml:space="preserve"> Pour ce faire, reprendre les prix moyens unitaires </t>
    </r>
    <r>
      <rPr>
        <b/>
        <i/>
        <sz val="11"/>
        <color theme="1"/>
        <rFont val="Arial"/>
        <family val="2"/>
      </rPr>
      <t>"Année 2024"</t>
    </r>
    <r>
      <rPr>
        <b/>
        <sz val="11"/>
        <color theme="1"/>
        <rFont val="Arial"/>
        <family val="2"/>
      </rPr>
      <t xml:space="preserve"> obtenus dans l'onglet "Synthèse factures", pour chaque vecteur. L'intégralité du tableau n'est pas à remplir si certains intitulés ne sont pas pertinents pour un projet.
A noter que les énergies/combustibles/matières premières doivent être listés suivant la catégorie à laquelle ils appartiennent : pétrole ou dérivé, charbon ou dérivé, gaz naturel ou dérivé, électricité, ou autre. Ci-dessous, un tableau répertoriant les principaux dérivés de chaque catégorie de combustibles :</t>
    </r>
  </si>
  <si>
    <t>Ce pré-diagnostic a pour objectif de vous aidez à pré-analyser la capacité de votre site à faire de l'effacement vert explicite (1). En fonction des réponses, une direction différente vous est proposée. Trois suites différentes sont possibles :
1. Ne pas aller plus loin dans la démarche car le site ne semble pas être un bon candidat à cette pratique
2. Réaliser un audit d'effacement car le site semble être un bon candidat mais une étude poussée est nécessaire pour valider la faisabilité technique de l'effacement et évaluer l'intérêt économique qui lui est associé.
3. Contacter dès à présent un opérateur d'effacement (2) car le site semble être un bon candidat à l'effacement.
(1) Consiste à arrêter volontairement des équipements pour réduire sa puissance appelée réelle sur le réseau sur sollicitation de RTE pendant une période donnée et contre une rémunération fixe annuelle en €/MW et une compensation de la part variable en €/MWh.
(2) Liste des opérateurs d'effacement disponible en bas de cet onglet
Pour plus d'informations sur l'effacement, veuillez consulter le guide ADEME Effacement de consommation électrique en France :
https://librairie.ademe.fr/energies-renouvelables-reseaux-et-stockage/1772-effacement-de-consommation-electrique-en-france.html</t>
  </si>
  <si>
    <t>Montant garanti par l'Etat (Equivalent subvention brute) sur les obligations transition</t>
  </si>
  <si>
    <t xml:space="preserve">KPI n°7 : nombre d’emplois mobilisés (créés ou maintenus) pendant projet (en ETP cumulés) </t>
  </si>
  <si>
    <t>Dont nombre d'emplois créés (ETP cumulés)</t>
  </si>
  <si>
    <t>KPI n°8 : nombre prévisionnel d’emplois mobilisés créés ou maintenus post-projet (à 5 ans)  (en ETP  à N+5)</t>
  </si>
  <si>
    <t>Dont nombre prévisionnel d’emplois créés (ETP à N+5)</t>
  </si>
  <si>
    <t>KPI n°9 : Chiffres d’affaires annuel généré par le projet (mesuré à 5 ans post-projet)</t>
  </si>
  <si>
    <t>Volume de produits/services déployés à la fin du projet</t>
  </si>
  <si>
    <t>KPI n°18a : atténuation climatique - Volume de GES évités</t>
  </si>
  <si>
    <t>Justifications</t>
  </si>
  <si>
    <t>A justifier dans cette cellule</t>
  </si>
  <si>
    <r>
      <t xml:space="preserve">La valeur est à indiquer sur la base des résultats présentés dans la Pièce Technique </t>
    </r>
    <r>
      <rPr>
        <i/>
        <sz val="10"/>
        <color rgb="FFFF0000"/>
        <rFont val="Arial"/>
        <family val="2"/>
      </rPr>
      <t>Volet Financier</t>
    </r>
  </si>
  <si>
    <t>Déjà justifié dans l'onglet Grille d'impacts DNSH</t>
  </si>
  <si>
    <t>Il s'agit ici de contenir les conséquences des déréglements climatiques</t>
  </si>
  <si>
    <t xml:space="preserve">Réduction de la consommation d'eau (m3/an)      </t>
  </si>
  <si>
    <r>
      <rPr>
        <u/>
        <sz val="10"/>
        <rFont val="Arial"/>
        <family val="2"/>
      </rPr>
      <t xml:space="preserve">Production / consommation EnR (kWh) </t>
    </r>
    <r>
      <rPr>
        <sz val="10"/>
        <rFont val="Arial"/>
        <family val="2"/>
      </rPr>
      <t>(quantité, part de la production d'électricité issus d'EnR vs consommation,...)</t>
    </r>
    <r>
      <rPr>
        <u/>
        <sz val="10"/>
        <rFont val="Arial"/>
        <family val="2"/>
      </rPr>
      <t xml:space="preserve">
Descriptif solution</t>
    </r>
    <r>
      <rPr>
        <sz val="10"/>
        <rFont val="Arial"/>
        <family val="2"/>
      </rPr>
      <t xml:space="preserve"> : PV, Hydrolien, éolien
Développement d'autoconsommation sur site?
--&gt; Effets attendus ?
--&gt; Augmentation de la production d'énergie renouvelable (MWh EnR supplémentaires/an)</t>
    </r>
  </si>
  <si>
    <r>
      <t>impact sur Consommation énergétique globale (kWh</t>
    </r>
    <r>
      <rPr>
        <sz val="10"/>
        <rFont val="Arial"/>
        <family val="2"/>
      </rPr>
      <t xml:space="preserve">)
Descriptif solution : Optimisation procédés : échangeurs, PAC, microgénération? Numérique : sobriété? Consommation du stockage des données?
--&gt; Ordre de grandeur des Gain en </t>
    </r>
    <r>
      <rPr>
        <b/>
        <sz val="10"/>
        <rFont val="Arial"/>
        <family val="2"/>
      </rPr>
      <t xml:space="preserve">kWh évités/an </t>
    </r>
    <r>
      <rPr>
        <sz val="10"/>
        <rFont val="Arial"/>
        <family val="2"/>
      </rPr>
      <t xml:space="preserve">sur la consommation énergétique globale ?
--&gt; Production d'énergie de récupération </t>
    </r>
    <r>
      <rPr>
        <b/>
        <sz val="10"/>
        <rFont val="Arial"/>
        <family val="2"/>
      </rPr>
      <t>(GWh/an)</t>
    </r>
  </si>
  <si>
    <r>
      <t xml:space="preserve">Réduction des émissions de GES </t>
    </r>
    <r>
      <rPr>
        <b/>
        <sz val="10"/>
        <rFont val="Arial"/>
        <family val="2"/>
      </rPr>
      <t>(t CO2eq évitées/an</t>
    </r>
    <r>
      <rPr>
        <sz val="10"/>
        <rFont val="Arial"/>
        <family val="2"/>
      </rPr>
      <t xml:space="preserve">) </t>
    </r>
  </si>
  <si>
    <r>
      <rPr>
        <u/>
        <sz val="10"/>
        <rFont val="Arial"/>
        <family val="2"/>
      </rPr>
      <t xml:space="preserve">Impact sur PMx, COV, NOx, Sox
Descriptif solution </t>
    </r>
    <r>
      <rPr>
        <sz val="10"/>
        <rFont val="Arial"/>
        <family val="2"/>
      </rPr>
      <t>: Epuration, traitement de fumées, limitation émission de solvants, ...
--&gt; Réduction pollution après mise en oeuvre de la solution ?</t>
    </r>
  </si>
  <si>
    <r>
      <rPr>
        <u/>
        <sz val="10"/>
        <rFont val="Arial"/>
        <family val="2"/>
      </rPr>
      <t>Impact sur métaux lourds, DCO, nitrates,...
Descriptif solution</t>
    </r>
    <r>
      <rPr>
        <sz val="10"/>
        <rFont val="Arial"/>
        <family val="2"/>
      </rPr>
      <t xml:space="preserve"> : Traitement effluent liquides, station épuration?
--&gt; ordre de grandeur de la réduction d'impact sur métaux lourds, DCO, nitrates,… ?</t>
    </r>
  </si>
  <si>
    <r>
      <rPr>
        <u/>
        <sz val="10"/>
        <rFont val="Arial"/>
        <family val="2"/>
      </rPr>
      <t xml:space="preserve">Consommation de ressources : </t>
    </r>
    <r>
      <rPr>
        <sz val="10"/>
        <rFont val="Arial"/>
        <family val="2"/>
      </rPr>
      <t>Quelles ressources? (utilités, eau, vapeur, minerais, métaux précieux…) : quantités</t>
    </r>
    <r>
      <rPr>
        <u/>
        <sz val="10"/>
        <rFont val="Arial"/>
        <family val="2"/>
      </rPr>
      <t xml:space="preserve">
</t>
    </r>
    <r>
      <rPr>
        <sz val="10"/>
        <rFont val="Arial"/>
        <family val="2"/>
      </rPr>
      <t>Descriptif solution :
Description des actions mises en place? 
--&gt; Effets attendus
Quantité de matière biosourcée utilisée</t>
    </r>
    <r>
      <rPr>
        <b/>
        <sz val="10"/>
        <rFont val="Arial"/>
        <family val="2"/>
      </rPr>
      <t xml:space="preserve"> (t)</t>
    </r>
  </si>
  <si>
    <r>
      <rPr>
        <u/>
        <sz val="10"/>
        <rFont val="Arial"/>
        <family val="2"/>
      </rPr>
      <t>Génération de déchets</t>
    </r>
    <r>
      <rPr>
        <sz val="10"/>
        <rFont val="Arial"/>
        <family val="2"/>
      </rPr>
      <t xml:space="preserve"> : nature, quantité (taux de rebut, tonnes/an,..)</t>
    </r>
    <r>
      <rPr>
        <u/>
        <sz val="10"/>
        <rFont val="Arial"/>
        <family val="2"/>
      </rPr>
      <t xml:space="preserve">
Descriptif solution</t>
    </r>
    <r>
      <rPr>
        <sz val="10"/>
        <rFont val="Arial"/>
        <family val="2"/>
      </rPr>
      <t xml:space="preserve"> : Recyclage, Valorisation, Ré-emploi,...
--&gt; Réductions sur taux de rebut en %, quantités de déchets (</t>
    </r>
    <r>
      <rPr>
        <b/>
        <sz val="10"/>
        <rFont val="Arial"/>
        <family val="2"/>
      </rPr>
      <t>tonnes évités/an</t>
    </r>
    <r>
      <rPr>
        <sz val="10"/>
        <rFont val="Arial"/>
        <family val="2"/>
      </rPr>
      <t>), quantités de matières recyclées (</t>
    </r>
    <r>
      <rPr>
        <b/>
        <sz val="10"/>
        <rFont val="Arial"/>
        <family val="2"/>
      </rPr>
      <t>tonnes/an</t>
    </r>
    <r>
      <rPr>
        <sz val="10"/>
        <rFont val="Arial"/>
        <family val="2"/>
      </rPr>
      <t>) ?</t>
    </r>
  </si>
  <si>
    <r>
      <rPr>
        <u/>
        <sz val="10"/>
        <rFont val="Arial"/>
        <family val="2"/>
      </rPr>
      <t>Descriptif solution</t>
    </r>
    <r>
      <rPr>
        <sz val="10"/>
        <rFont val="Arial"/>
        <family val="2"/>
      </rPr>
      <t xml:space="preserve"> : réductions de consommation d'espace naturel, d'utilisation de substance nocive, ...
--&gt; Effets attendus ?</t>
    </r>
  </si>
  <si>
    <t>Impact sociétal</t>
  </si>
  <si>
    <t>innovation ayant une utilité sociale, circuit court, production locale, emplois sur le territoire, bien-être animal, éducation à l'environnement, élément de sécurité, lutte contre les nuisances sonores, la pollution visuelle, la précarité énergétique etc.</t>
  </si>
  <si>
    <t>à ne pas pouvoir solliciter la délivrance de CEE ou l'apport d'une contribution au titre des CEE (au sens de l'article R. 221-22 du code l'énergie) car je me situe :
- dans le cas d'un projet n'engendrant aucune économie d'énergie ou,
- dans le cas particulier d'un projet ne permettant de valoriser un volume minimal de CEE indiqué à l'art.8 de l'arrêté du 29 décembre 2014 (soit moins de 2 GWh/an environ) et, dont aucune fiche CEE standardisée n'est disponible et, pour lequel je ne souhaite pas m'engager dans le montage d'un dossier CEE pour une opération spécifique.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</si>
</sst>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0\ &quot;€&quot;_-;\-* #,##0\ &quot;€&quot;_-;_-* &quot;-&quot;\ &quot;€&quot;_-;_-@_-"/>
    <numFmt numFmtId="44" formatCode="_-* #,##0.00\ &quot;€&quot;_-;\-* #,##0.00\ &quot;€&quot;_-;_-* &quot;-&quot;??\ &quot;€&quot;_-;_-@_-"/>
    <numFmt numFmtId="43" formatCode="_-* #,##0.00_-;\-* #,##0.00_-;_-* &quot;-&quot;??_-;_-@_-"/>
    <numFmt numFmtId="164" formatCode="#,##0.00\ &quot;€&quot;"/>
    <numFmt numFmtId="165" formatCode="_-* #,##0.00\ _€_-;\-* #,##0.00\ _€_-;_-* &quot;-&quot;??\ _€_-;_-@_-"/>
    <numFmt numFmtId="166" formatCode="[$-F800]dddd\,\ mmmm\ dd\,\ yyyy"/>
    <numFmt numFmtId="167" formatCode="\ #,##0&quot; MWhcumac&quot;"/>
    <numFmt numFmtId="168" formatCode="0.000"/>
    <numFmt numFmtId="169" formatCode="0.0%"/>
    <numFmt numFmtId="170" formatCode="\ #,##0,&quot;tCO2e / an&quot;"/>
    <numFmt numFmtId="171" formatCode="#,##0.000"/>
    <numFmt numFmtId="172" formatCode="_-* #,##0_-;\-* #,##0_-;_-* &quot;-&quot;??_-;_-@_-"/>
    <numFmt numFmtId="173" formatCode="0.0000"/>
  </numFmts>
  <fonts count="92"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Arial"/>
      <family val="2"/>
    </font>
    <font>
      <sz val="10"/>
      <color theme="1"/>
      <name val="Calibri"/>
      <family val="2"/>
      <scheme val="minor"/>
    </font>
    <font>
      <sz val="11"/>
      <color theme="1"/>
      <name val="Arial"/>
      <family val="2"/>
    </font>
    <font>
      <b/>
      <sz val="11"/>
      <color theme="1"/>
      <name val="Arial"/>
      <family val="2"/>
    </font>
    <font>
      <sz val="11"/>
      <name val="Arial"/>
      <family val="2"/>
    </font>
    <font>
      <b/>
      <i/>
      <sz val="11"/>
      <color theme="1"/>
      <name val="Arial"/>
      <family val="2"/>
    </font>
    <font>
      <b/>
      <sz val="16"/>
      <color theme="0"/>
      <name val="Arial"/>
      <family val="2"/>
    </font>
    <font>
      <b/>
      <sz val="26"/>
      <color theme="0"/>
      <name val="Arial"/>
      <family val="2"/>
    </font>
    <font>
      <u/>
      <sz val="11"/>
      <color theme="10"/>
      <name val="Calibri"/>
      <family val="2"/>
      <scheme val="minor"/>
    </font>
    <font>
      <b/>
      <sz val="10"/>
      <color theme="1"/>
      <name val="Arial"/>
      <family val="2"/>
    </font>
    <font>
      <sz val="10"/>
      <color theme="1"/>
      <name val="Arial"/>
      <family val="2"/>
    </font>
    <font>
      <u/>
      <sz val="11"/>
      <color theme="10"/>
      <name val="Arial"/>
      <family val="2"/>
    </font>
    <font>
      <b/>
      <sz val="11"/>
      <name val="Arial"/>
      <family val="2"/>
    </font>
    <font>
      <sz val="6"/>
      <color theme="1"/>
      <name val="Arial"/>
      <family val="2"/>
    </font>
    <font>
      <b/>
      <sz val="6"/>
      <name val="Arial"/>
      <family val="2"/>
    </font>
    <font>
      <sz val="11"/>
      <color rgb="FFFF0000"/>
      <name val="Arial"/>
      <family val="2"/>
    </font>
    <font>
      <b/>
      <sz val="12"/>
      <color theme="0"/>
      <name val="Arial"/>
      <family val="2"/>
    </font>
    <font>
      <b/>
      <sz val="11"/>
      <color theme="0"/>
      <name val="Arial"/>
      <family val="2"/>
    </font>
    <font>
      <i/>
      <sz val="10"/>
      <color theme="0" tint="-0.499984740745262"/>
      <name val="Arial"/>
      <family val="2"/>
    </font>
    <font>
      <sz val="10"/>
      <color theme="0"/>
      <name val="Arial"/>
      <family val="2"/>
    </font>
    <font>
      <b/>
      <sz val="10"/>
      <name val="Arial"/>
      <family val="2"/>
    </font>
    <font>
      <b/>
      <i/>
      <sz val="10"/>
      <name val="Arial"/>
      <family val="2"/>
    </font>
    <font>
      <sz val="10"/>
      <name val="Arial"/>
      <family val="2"/>
    </font>
    <font>
      <sz val="3"/>
      <color theme="1"/>
      <name val="Arial"/>
      <family val="2"/>
    </font>
    <font>
      <sz val="11"/>
      <color theme="0"/>
      <name val="Arial"/>
      <family val="2"/>
    </font>
    <font>
      <sz val="12"/>
      <name val="Arial"/>
      <family val="2"/>
    </font>
    <font>
      <b/>
      <sz val="16"/>
      <color theme="1"/>
      <name val="Arial"/>
      <family val="2"/>
    </font>
    <font>
      <b/>
      <sz val="12"/>
      <color theme="1"/>
      <name val="Arial"/>
      <family val="2"/>
    </font>
    <font>
      <u/>
      <sz val="10"/>
      <color theme="1"/>
      <name val="Arial"/>
      <family val="2"/>
    </font>
    <font>
      <sz val="14"/>
      <color theme="1"/>
      <name val="Arial"/>
      <family val="2"/>
    </font>
    <font>
      <sz val="12"/>
      <color theme="1"/>
      <name val="Arial"/>
      <family val="2"/>
    </font>
    <font>
      <b/>
      <sz val="10"/>
      <color rgb="FF000000"/>
      <name val="Marianne"/>
      <family val="3"/>
    </font>
    <font>
      <sz val="10"/>
      <color rgb="FF000000"/>
      <name val="Marianne"/>
      <family val="3"/>
    </font>
    <font>
      <sz val="10"/>
      <color theme="1"/>
      <name val="Marianne"/>
      <family val="3"/>
    </font>
    <font>
      <sz val="8"/>
      <color theme="1"/>
      <name val="Marianne"/>
      <family val="3"/>
    </font>
    <font>
      <sz val="8"/>
      <name val="Calibri"/>
      <family val="2"/>
      <scheme val="minor"/>
    </font>
    <font>
      <sz val="12"/>
      <color theme="0"/>
      <name val="Arial"/>
      <family val="2"/>
    </font>
    <font>
      <i/>
      <sz val="11"/>
      <color theme="0" tint="-0.499984740745262"/>
      <name val="Arial"/>
      <family val="2"/>
    </font>
    <font>
      <b/>
      <i/>
      <sz val="11"/>
      <color theme="0" tint="-0.499984740745262"/>
      <name val="Arial"/>
      <family val="2"/>
    </font>
    <font>
      <u/>
      <sz val="10"/>
      <name val="Arial"/>
      <family val="2"/>
    </font>
    <font>
      <b/>
      <i/>
      <sz val="10"/>
      <color theme="0"/>
      <name val="Arial"/>
      <family val="2"/>
    </font>
    <font>
      <b/>
      <sz val="14"/>
      <color theme="0"/>
      <name val="Arial"/>
      <family val="2"/>
    </font>
    <font>
      <b/>
      <u/>
      <sz val="11"/>
      <name val="Arial"/>
      <family val="2"/>
    </font>
    <font>
      <b/>
      <u/>
      <sz val="11"/>
      <color theme="1"/>
      <name val="Arial"/>
      <family val="2"/>
    </font>
    <font>
      <i/>
      <sz val="11"/>
      <color theme="1"/>
      <name val="Arial"/>
      <family val="2"/>
    </font>
    <font>
      <b/>
      <sz val="11"/>
      <color theme="1"/>
      <name val="Calibri"/>
      <family val="2"/>
    </font>
    <font>
      <b/>
      <sz val="11"/>
      <color rgb="FF000000"/>
      <name val="Arial"/>
      <family val="2"/>
    </font>
    <font>
      <sz val="11"/>
      <color rgb="FF000000"/>
      <name val="Arial"/>
      <family val="2"/>
    </font>
    <font>
      <u/>
      <sz val="11"/>
      <color theme="1"/>
      <name val="Arial"/>
      <family val="2"/>
    </font>
    <font>
      <b/>
      <sz val="14"/>
      <color theme="0"/>
      <name val="Calibri"/>
      <family val="2"/>
      <scheme val="minor"/>
    </font>
    <font>
      <i/>
      <sz val="11"/>
      <color theme="0"/>
      <name val="Calibri"/>
      <family val="2"/>
      <scheme val="minor"/>
    </font>
    <font>
      <b/>
      <i/>
      <u/>
      <sz val="11"/>
      <color theme="1"/>
      <name val="Arial"/>
      <family val="2"/>
    </font>
    <font>
      <sz val="10"/>
      <color rgb="FF000000"/>
      <name val="Arial"/>
      <family val="2"/>
    </font>
    <font>
      <i/>
      <sz val="12"/>
      <color rgb="FFFF0000"/>
      <name val="Arial"/>
      <family val="2"/>
    </font>
    <font>
      <i/>
      <sz val="11"/>
      <color rgb="FFFF0000"/>
      <name val="Arial"/>
      <family val="2"/>
    </font>
    <font>
      <sz val="12"/>
      <color theme="1"/>
      <name val="Arial"/>
      <family val="2"/>
    </font>
    <font>
      <sz val="12"/>
      <color theme="0"/>
      <name val="Arial"/>
      <family val="2"/>
    </font>
    <font>
      <b/>
      <sz val="12"/>
      <name val="Arial"/>
      <family val="2"/>
    </font>
    <font>
      <b/>
      <u/>
      <sz val="11"/>
      <color rgb="FF000000"/>
      <name val="Arial"/>
      <family val="2"/>
    </font>
    <font>
      <b/>
      <i/>
      <sz val="12"/>
      <color theme="0"/>
      <name val="Arial"/>
      <family val="2"/>
    </font>
    <font>
      <i/>
      <sz val="14"/>
      <color theme="1"/>
      <name val="Arial"/>
      <family val="2"/>
    </font>
    <font>
      <i/>
      <u/>
      <sz val="11"/>
      <color theme="1"/>
      <name val="Arial"/>
      <family val="2"/>
    </font>
    <font>
      <sz val="11"/>
      <color theme="1"/>
      <name val="Arial"/>
      <family val="2"/>
    </font>
    <font>
      <b/>
      <sz val="12"/>
      <color theme="0"/>
      <name val="Arial"/>
      <family val="2"/>
    </font>
    <font>
      <b/>
      <sz val="11"/>
      <color theme="1"/>
      <name val="Arial"/>
      <family val="2"/>
    </font>
    <font>
      <b/>
      <u/>
      <sz val="12"/>
      <name val="Arial"/>
      <family val="2"/>
    </font>
    <font>
      <b/>
      <sz val="12"/>
      <name val="Arial"/>
      <family val="2"/>
    </font>
    <font>
      <b/>
      <sz val="14"/>
      <color theme="1"/>
      <name val="Arial"/>
      <family val="2"/>
    </font>
    <font>
      <b/>
      <i/>
      <sz val="16"/>
      <color theme="1"/>
      <name val="Arial"/>
      <family val="2"/>
    </font>
    <font>
      <sz val="11"/>
      <color theme="1"/>
      <name val="Calibri"/>
      <family val="2"/>
    </font>
    <font>
      <u/>
      <sz val="11"/>
      <color theme="8"/>
      <name val="Calibri"/>
      <family val="2"/>
      <scheme val="minor"/>
    </font>
    <font>
      <b/>
      <sz val="11"/>
      <color rgb="FF000000"/>
      <name val="Calibri"/>
      <family val="2"/>
      <scheme val="minor"/>
    </font>
    <font>
      <sz val="10"/>
      <color rgb="FF000000"/>
      <name val="Calibri"/>
      <family val="2"/>
      <scheme val="minor"/>
    </font>
    <font>
      <i/>
      <sz val="10"/>
      <color rgb="FFFF0000"/>
      <name val="Calibri"/>
      <family val="2"/>
      <scheme val="minor"/>
    </font>
    <font>
      <sz val="12"/>
      <color rgb="FF000000"/>
      <name val="Calibri"/>
      <family val="2"/>
      <scheme val="minor"/>
    </font>
    <font>
      <sz val="12"/>
      <color theme="1"/>
      <name val="Calibri"/>
      <family val="2"/>
    </font>
    <font>
      <b/>
      <sz val="14"/>
      <color rgb="FFFF0000"/>
      <name val="Calibri"/>
      <family val="2"/>
      <scheme val="minor"/>
    </font>
    <font>
      <b/>
      <sz val="16"/>
      <color rgb="FFFF0000"/>
      <name val="Arial"/>
      <family val="2"/>
    </font>
    <font>
      <sz val="11"/>
      <color theme="0"/>
      <name val="Calibri"/>
      <family val="2"/>
      <scheme val="minor"/>
    </font>
    <font>
      <sz val="11"/>
      <name val="Calibri"/>
      <family val="2"/>
      <scheme val="minor"/>
    </font>
    <font>
      <sz val="9"/>
      <color indexed="81"/>
      <name val="Tahoma"/>
      <family val="2"/>
    </font>
    <font>
      <b/>
      <sz val="10"/>
      <color rgb="FF000000"/>
      <name val="Arial"/>
      <family val="2"/>
    </font>
    <font>
      <b/>
      <sz val="10"/>
      <color theme="0" tint="-0.249977111117893"/>
      <name val="Arial"/>
      <family val="2"/>
    </font>
    <font>
      <sz val="11"/>
      <color theme="0" tint="-0.249977111117893"/>
      <name val="Arial"/>
      <family val="2"/>
    </font>
    <font>
      <i/>
      <sz val="11"/>
      <name val="Arial"/>
      <family val="2"/>
    </font>
    <font>
      <i/>
      <sz val="10"/>
      <color rgb="FFFF0000"/>
      <name val="Arial"/>
      <family val="2"/>
    </font>
    <font>
      <i/>
      <sz val="10"/>
      <name val="Arial"/>
      <family val="2"/>
    </font>
    <font>
      <b/>
      <sz val="24"/>
      <color theme="0"/>
      <name val="Arial"/>
      <family val="2"/>
    </font>
    <font>
      <b/>
      <sz val="11"/>
      <name val="Calibri"/>
      <family val="2"/>
      <scheme val="minor"/>
    </font>
  </fonts>
  <fills count="34">
    <fill>
      <patternFill patternType="none"/>
    </fill>
    <fill>
      <patternFill patternType="gray125"/>
    </fill>
    <fill>
      <patternFill patternType="solid">
        <fgColor rgb="FFC0000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theme="0" tint="-0.14999847407452621"/>
        <bgColor theme="4" tint="0.79998168889431442"/>
      </patternFill>
    </fill>
    <fill>
      <patternFill patternType="solid">
        <fgColor theme="0"/>
        <bgColor theme="4" tint="0.79998168889431442"/>
      </patternFill>
    </fill>
    <fill>
      <patternFill patternType="solid">
        <fgColor theme="4"/>
        <bgColor indexed="64"/>
      </patternFill>
    </fill>
    <fill>
      <patternFill patternType="solid">
        <fgColor rgb="FFD6E3BC"/>
        <bgColor indexed="64"/>
      </patternFill>
    </fill>
    <fill>
      <patternFill patternType="solid">
        <fgColor rgb="FFE5B8B7"/>
        <bgColor indexed="64"/>
      </patternFill>
    </fill>
    <fill>
      <patternFill patternType="solid">
        <fgColor rgb="FFB8CCE4"/>
        <bgColor indexed="64"/>
      </patternFill>
    </fill>
    <fill>
      <patternFill patternType="solid">
        <fgColor rgb="FFFBD4B4"/>
        <bgColor indexed="64"/>
      </patternFill>
    </fill>
    <fill>
      <patternFill patternType="solid">
        <fgColor rgb="FFE8E8E8"/>
        <bgColor indexed="64"/>
      </patternFill>
    </fill>
    <fill>
      <patternFill patternType="solid">
        <fgColor rgb="FFE9E9FF"/>
        <bgColor indexed="64"/>
      </patternFill>
    </fill>
    <fill>
      <patternFill patternType="solid">
        <fgColor theme="5"/>
        <bgColor indexed="64"/>
      </patternFill>
    </fill>
    <fill>
      <patternFill patternType="solid">
        <fgColor theme="8"/>
        <bgColor indexed="64"/>
      </patternFill>
    </fill>
    <fill>
      <patternFill patternType="solid">
        <fgColor theme="4" tint="-0.499984740745262"/>
        <bgColor indexed="64"/>
      </patternFill>
    </fill>
    <fill>
      <patternFill patternType="darkUp">
        <bgColor theme="0" tint="-4.9989318521683403E-2"/>
      </patternFill>
    </fill>
    <fill>
      <patternFill patternType="solid">
        <fgColor theme="0" tint="-0.14999847407452621"/>
        <bgColor indexed="64"/>
      </patternFill>
    </fill>
    <fill>
      <patternFill patternType="solid">
        <fgColor theme="4" tint="-0.499984740745262"/>
        <bgColor theme="4" tint="0.79998168889431442"/>
      </patternFill>
    </fill>
    <fill>
      <patternFill patternType="solid">
        <fgColor theme="4"/>
        <bgColor theme="4" tint="0.79998168889431442"/>
      </patternFill>
    </fill>
    <fill>
      <patternFill patternType="solid">
        <fgColor theme="0" tint="-0.249977111117893"/>
        <bgColor indexed="64"/>
      </patternFill>
    </fill>
    <fill>
      <patternFill patternType="solid">
        <fgColor rgb="FFDDEBF7"/>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E7E6E6"/>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darkUp">
        <bgColor theme="4" tint="0.79998168889431442"/>
      </patternFill>
    </fill>
    <fill>
      <patternFill patternType="solid">
        <fgColor theme="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medium">
        <color indexed="64"/>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0"/>
      </left>
      <right style="thin">
        <color theme="0"/>
      </right>
      <top style="thin">
        <color theme="0"/>
      </top>
      <bottom/>
      <diagonal/>
    </border>
    <border>
      <left/>
      <right style="medium">
        <color theme="0"/>
      </right>
      <top/>
      <bottom/>
      <diagonal/>
    </border>
    <border>
      <left/>
      <right style="medium">
        <color theme="0"/>
      </right>
      <top/>
      <bottom style="thin">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right style="medium">
        <color indexed="64"/>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medium">
        <color theme="0"/>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theme="0"/>
      </right>
      <top/>
      <bottom style="medium">
        <color indexed="64"/>
      </bottom>
      <diagonal/>
    </border>
    <border>
      <left style="mediumDashed">
        <color theme="0" tint="-0.249977111117893"/>
      </left>
      <right style="mediumDashed">
        <color theme="0" tint="-0.249977111117893"/>
      </right>
      <top/>
      <bottom style="mediumDashed">
        <color theme="0" tint="-0.249977111117893"/>
      </bottom>
      <diagonal/>
    </border>
    <border>
      <left style="mediumDashed">
        <color theme="0" tint="-0.249977111117893"/>
      </left>
      <right style="mediumDashed">
        <color theme="0" tint="-0.249977111117893"/>
      </right>
      <top/>
      <bottom/>
      <diagonal/>
    </border>
    <border>
      <left style="thin">
        <color theme="1"/>
      </left>
      <right/>
      <top style="thin">
        <color theme="1"/>
      </top>
      <bottom style="medium">
        <color theme="1"/>
      </bottom>
      <diagonal/>
    </border>
    <border>
      <left style="thin">
        <color theme="1"/>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style="thin">
        <color theme="1"/>
      </top>
      <bottom style="medium">
        <color theme="1"/>
      </bottom>
      <diagonal/>
    </border>
    <border>
      <left style="thin">
        <color theme="0" tint="-0.499984740745262"/>
      </left>
      <right/>
      <top/>
      <bottom style="thin">
        <color theme="0" tint="-0.499984740745262"/>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bottom/>
      <diagonal/>
    </border>
    <border>
      <left/>
      <right style="medium">
        <color theme="1"/>
      </right>
      <top/>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style="medium">
        <color theme="1"/>
      </bottom>
      <diagonal/>
    </border>
    <border>
      <left/>
      <right style="thin">
        <color indexed="64"/>
      </right>
      <top style="medium">
        <color theme="1"/>
      </top>
      <bottom style="medium">
        <color theme="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theme="1"/>
      </right>
      <top style="thin">
        <color theme="1"/>
      </top>
      <bottom style="thin">
        <color theme="1"/>
      </bottom>
      <diagonal/>
    </border>
    <border>
      <left style="medium">
        <color theme="1"/>
      </left>
      <right style="thin">
        <color theme="1"/>
      </right>
      <top/>
      <bottom/>
      <diagonal/>
    </border>
    <border>
      <left style="medium">
        <color indexed="64"/>
      </left>
      <right/>
      <top style="thin">
        <color indexed="64"/>
      </top>
      <bottom style="thin">
        <color indexed="64"/>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style="medium">
        <color indexed="64"/>
      </left>
      <right style="thin">
        <color theme="1"/>
      </right>
      <top/>
      <bottom style="thin">
        <color theme="1"/>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theme="1"/>
      </left>
      <right/>
      <top style="thin">
        <color theme="1"/>
      </top>
      <bottom style="medium">
        <color theme="1"/>
      </bottom>
      <diagonal/>
    </border>
    <border>
      <left style="thin">
        <color theme="1"/>
      </left>
      <right/>
      <top style="medium">
        <color theme="1"/>
      </top>
      <bottom/>
      <diagonal/>
    </border>
    <border>
      <left/>
      <right style="medium">
        <color theme="1"/>
      </right>
      <top style="medium">
        <color theme="1"/>
      </top>
      <bottom/>
      <diagonal/>
    </border>
    <border>
      <left/>
      <right style="medium">
        <color rgb="FF000000"/>
      </right>
      <top/>
      <bottom style="medium">
        <color rgb="FF000000"/>
      </bottom>
      <diagonal/>
    </border>
    <border>
      <left style="medium">
        <color indexed="64"/>
      </left>
      <right style="thin">
        <color theme="1"/>
      </right>
      <top style="medium">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6">
    <xf numFmtId="0" fontId="0" fillId="0" borderId="0"/>
    <xf numFmtId="9"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769">
    <xf numFmtId="0" fontId="0" fillId="0" borderId="0" xfId="0"/>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5" fillId="4" borderId="0" xfId="0" applyFont="1" applyFill="1" applyAlignment="1">
      <alignment horizontal="left" wrapText="1"/>
    </xf>
    <xf numFmtId="0" fontId="5" fillId="4" borderId="0" xfId="0" applyFont="1" applyFill="1" applyAlignment="1">
      <alignment horizontal="left"/>
    </xf>
    <xf numFmtId="0" fontId="5" fillId="4" borderId="0" xfId="0" applyFont="1" applyFill="1"/>
    <xf numFmtId="0" fontId="5" fillId="4" borderId="2" xfId="0" applyFont="1" applyFill="1" applyBorder="1" applyAlignment="1">
      <alignment vertical="center"/>
    </xf>
    <xf numFmtId="0" fontId="5" fillId="4" borderId="0" xfId="0" applyFont="1" applyFill="1" applyAlignment="1">
      <alignment vertical="center" wrapText="1"/>
    </xf>
    <xf numFmtId="0" fontId="13" fillId="4" borderId="0" xfId="0" applyFont="1" applyFill="1" applyAlignment="1">
      <alignment vertical="center"/>
    </xf>
    <xf numFmtId="0" fontId="13" fillId="0" borderId="0" xfId="0" applyFont="1" applyAlignment="1">
      <alignment vertical="center"/>
    </xf>
    <xf numFmtId="0" fontId="14" fillId="4" borderId="0" xfId="2" quotePrefix="1" applyFont="1" applyFill="1" applyBorder="1" applyAlignment="1">
      <alignment horizontal="left" vertical="center"/>
    </xf>
    <xf numFmtId="0" fontId="16" fillId="4" borderId="0" xfId="0" applyFont="1" applyFill="1" applyAlignment="1">
      <alignment vertical="center"/>
    </xf>
    <xf numFmtId="0" fontId="17" fillId="4" borderId="0" xfId="0" applyFont="1" applyFill="1" applyAlignment="1">
      <alignment horizontal="right" vertical="center"/>
    </xf>
    <xf numFmtId="0" fontId="16" fillId="4" borderId="0" xfId="0" applyFont="1" applyFill="1" applyAlignment="1">
      <alignment horizontal="center" vertical="center"/>
    </xf>
    <xf numFmtId="0" fontId="18" fillId="4" borderId="0" xfId="0" applyFont="1" applyFill="1" applyAlignment="1">
      <alignment vertical="center"/>
    </xf>
    <xf numFmtId="0" fontId="22" fillId="4" borderId="0" xfId="0" applyFont="1" applyFill="1" applyAlignment="1" applyProtection="1">
      <alignment horizontal="center" vertical="center"/>
      <protection locked="0"/>
    </xf>
    <xf numFmtId="0" fontId="25" fillId="4" borderId="0" xfId="0" applyFont="1" applyFill="1" applyAlignment="1" applyProtection="1">
      <alignment horizontal="center" vertical="center"/>
      <protection locked="0"/>
    </xf>
    <xf numFmtId="0" fontId="23" fillId="9" borderId="0" xfId="0" applyFont="1" applyFill="1" applyAlignment="1">
      <alignment horizontal="right" vertical="center"/>
    </xf>
    <xf numFmtId="164" fontId="24" fillId="9" borderId="0" xfId="0" applyNumberFormat="1" applyFont="1" applyFill="1" applyAlignment="1">
      <alignment vertical="center"/>
    </xf>
    <xf numFmtId="0" fontId="5" fillId="4" borderId="0" xfId="0" applyFont="1" applyFill="1" applyAlignment="1">
      <alignment horizontal="left" vertical="center" wrapText="1"/>
    </xf>
    <xf numFmtId="0" fontId="26" fillId="4" borderId="0" xfId="0" applyFont="1" applyFill="1" applyAlignment="1">
      <alignment vertical="center"/>
    </xf>
    <xf numFmtId="0" fontId="26" fillId="0" borderId="0" xfId="0" applyFont="1" applyAlignment="1">
      <alignment vertical="center"/>
    </xf>
    <xf numFmtId="0" fontId="5" fillId="6" borderId="1" xfId="0" applyFont="1" applyFill="1" applyBorder="1" applyAlignment="1">
      <alignment vertical="center"/>
    </xf>
    <xf numFmtId="42" fontId="27" fillId="4" borderId="0" xfId="3" applyNumberFormat="1" applyFont="1" applyFill="1" applyBorder="1" applyAlignment="1">
      <alignment vertical="center"/>
    </xf>
    <xf numFmtId="0" fontId="14" fillId="4" borderId="0" xfId="2" applyFont="1" applyFill="1" applyBorder="1" applyAlignment="1">
      <alignment horizontal="right" vertical="center"/>
    </xf>
    <xf numFmtId="0" fontId="0" fillId="0" borderId="0" xfId="0" applyAlignment="1">
      <alignment horizontal="center" vertical="center"/>
    </xf>
    <xf numFmtId="0" fontId="6" fillId="4" borderId="0" xfId="0" applyFont="1" applyFill="1" applyAlignment="1">
      <alignment vertical="center"/>
    </xf>
    <xf numFmtId="0" fontId="5" fillId="4" borderId="0" xfId="0" applyFont="1" applyFill="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0" fillId="4" borderId="0" xfId="0" applyFill="1"/>
    <xf numFmtId="0" fontId="13" fillId="4" borderId="0" xfId="0" applyFont="1" applyFill="1"/>
    <xf numFmtId="0" fontId="0" fillId="4" borderId="0" xfId="0" applyFill="1" applyAlignment="1">
      <alignment vertical="top"/>
    </xf>
    <xf numFmtId="0" fontId="4" fillId="4" borderId="0" xfId="0" applyFont="1" applyFill="1" applyAlignment="1">
      <alignment vertical="top" wrapText="1"/>
    </xf>
    <xf numFmtId="0" fontId="32" fillId="4" borderId="0" xfId="0" applyFont="1" applyFill="1" applyAlignment="1">
      <alignment vertical="center"/>
    </xf>
    <xf numFmtId="0" fontId="32" fillId="4" borderId="0" xfId="0" applyFont="1" applyFill="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0" xfId="0" applyAlignment="1">
      <alignment horizontal="right" vertical="center"/>
    </xf>
    <xf numFmtId="0" fontId="6" fillId="6" borderId="8" xfId="0" applyFont="1" applyFill="1" applyBorder="1" applyAlignment="1">
      <alignment horizontal="right" vertical="center" wrapText="1"/>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45" xfId="0" applyFont="1" applyBorder="1"/>
    <xf numFmtId="0" fontId="0" fillId="0" borderId="46" xfId="0" applyBorder="1"/>
    <xf numFmtId="0" fontId="0" fillId="0" borderId="47" xfId="0" applyBorder="1"/>
    <xf numFmtId="0" fontId="0" fillId="0" borderId="29" xfId="0" applyBorder="1"/>
    <xf numFmtId="0" fontId="0" fillId="0" borderId="30" xfId="0" applyBorder="1" applyAlignment="1">
      <alignment horizontal="right" vertical="center"/>
    </xf>
    <xf numFmtId="0" fontId="0" fillId="0" borderId="30" xfId="0" applyBorder="1" applyAlignment="1">
      <alignment horizontal="center" vertical="center"/>
    </xf>
    <xf numFmtId="0" fontId="0" fillId="0" borderId="31" xfId="0" applyBorder="1"/>
    <xf numFmtId="0" fontId="0" fillId="0" borderId="49" xfId="0" applyBorder="1" applyAlignment="1">
      <alignment horizontal="center" vertical="center"/>
    </xf>
    <xf numFmtId="0" fontId="0" fillId="0" borderId="0" xfId="0" applyAlignment="1">
      <alignment vertical="center" wrapText="1"/>
    </xf>
    <xf numFmtId="0" fontId="0" fillId="15" borderId="0" xfId="0" applyFill="1" applyAlignment="1">
      <alignment vertical="center" wrapText="1"/>
    </xf>
    <xf numFmtId="0" fontId="0" fillId="16" borderId="0" xfId="0" applyFill="1" applyAlignment="1">
      <alignment vertical="center" wrapText="1"/>
    </xf>
    <xf numFmtId="0" fontId="0" fillId="0" borderId="32" xfId="0" applyBorder="1" applyAlignment="1">
      <alignment vertical="center" wrapText="1"/>
    </xf>
    <xf numFmtId="0" fontId="0" fillId="15" borderId="32" xfId="0" applyFill="1" applyBorder="1" applyAlignment="1">
      <alignment vertical="center" wrapText="1"/>
    </xf>
    <xf numFmtId="0" fontId="0" fillId="16" borderId="32" xfId="0" applyFill="1" applyBorder="1" applyAlignment="1">
      <alignment vertical="center" wrapText="1"/>
    </xf>
    <xf numFmtId="0" fontId="15" fillId="6" borderId="8" xfId="0" applyFont="1" applyFill="1" applyBorder="1" applyAlignment="1">
      <alignment horizontal="right" vertical="center" wrapText="1"/>
    </xf>
    <xf numFmtId="0" fontId="13" fillId="0" borderId="32" xfId="0" applyFont="1" applyBorder="1" applyAlignment="1">
      <alignment horizontal="left" vertical="center" wrapText="1"/>
    </xf>
    <xf numFmtId="0" fontId="2" fillId="0" borderId="33" xfId="0" applyFont="1" applyBorder="1" applyAlignment="1">
      <alignment horizontal="center"/>
    </xf>
    <xf numFmtId="0" fontId="2" fillId="0" borderId="34" xfId="0" applyFont="1" applyBorder="1"/>
    <xf numFmtId="0" fontId="2" fillId="0" borderId="35" xfId="0" applyFont="1" applyBorder="1"/>
    <xf numFmtId="0" fontId="0" fillId="16" borderId="54" xfId="0" applyFill="1" applyBorder="1" applyAlignment="1">
      <alignment vertical="center" wrapText="1"/>
    </xf>
    <xf numFmtId="0" fontId="13" fillId="0" borderId="54" xfId="0" applyFont="1" applyBorder="1" applyAlignment="1">
      <alignment horizontal="left" vertical="center" wrapText="1"/>
    </xf>
    <xf numFmtId="0" fontId="13" fillId="0" borderId="37" xfId="0" applyFont="1" applyBorder="1" applyAlignment="1">
      <alignment horizontal="left" vertical="center" wrapText="1"/>
    </xf>
    <xf numFmtId="0" fontId="0" fillId="0" borderId="37" xfId="0" applyBorder="1" applyAlignment="1">
      <alignment vertical="center" wrapText="1"/>
    </xf>
    <xf numFmtId="0" fontId="13" fillId="0" borderId="38" xfId="0" applyFont="1" applyBorder="1" applyAlignment="1">
      <alignment horizontal="left" vertical="center" wrapText="1"/>
    </xf>
    <xf numFmtId="0" fontId="29" fillId="17" borderId="0" xfId="0" applyFont="1" applyFill="1" applyAlignment="1">
      <alignment horizontal="center" vertical="center" wrapText="1"/>
    </xf>
    <xf numFmtId="0" fontId="34" fillId="11" borderId="19"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35" fillId="12" borderId="2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13" borderId="23" xfId="0" applyFont="1" applyFill="1" applyBorder="1" applyAlignment="1">
      <alignment horizontal="center" vertical="center" wrapText="1"/>
    </xf>
    <xf numFmtId="0" fontId="35" fillId="14" borderId="23" xfId="0" applyFont="1" applyFill="1" applyBorder="1" applyAlignment="1">
      <alignment horizontal="center" vertical="center" wrapText="1"/>
    </xf>
    <xf numFmtId="0" fontId="30" fillId="6" borderId="32" xfId="0" applyFont="1" applyFill="1" applyBorder="1" applyAlignment="1">
      <alignment horizontal="center" vertical="center"/>
    </xf>
    <xf numFmtId="0" fontId="30" fillId="6" borderId="37" xfId="0" applyFont="1" applyFill="1" applyBorder="1" applyAlignment="1">
      <alignment horizontal="center" vertical="center"/>
    </xf>
    <xf numFmtId="0" fontId="30" fillId="6" borderId="34" xfId="0" applyFont="1" applyFill="1" applyBorder="1" applyAlignment="1">
      <alignment horizontal="center" vertical="center"/>
    </xf>
    <xf numFmtId="0" fontId="30" fillId="6" borderId="35" xfId="0" applyFont="1" applyFill="1" applyBorder="1" applyAlignment="1">
      <alignment vertical="center"/>
    </xf>
    <xf numFmtId="0" fontId="30" fillId="6" borderId="54" xfId="0" applyFont="1" applyFill="1" applyBorder="1" applyAlignment="1">
      <alignment vertical="center"/>
    </xf>
    <xf numFmtId="0" fontId="30" fillId="6" borderId="38" xfId="0" applyFont="1" applyFill="1" applyBorder="1" applyAlignment="1">
      <alignment vertical="center"/>
    </xf>
    <xf numFmtId="0" fontId="6" fillId="6" borderId="32" xfId="0" applyFont="1" applyFill="1" applyBorder="1" applyAlignment="1">
      <alignment horizontal="left" vertical="center" wrapText="1"/>
    </xf>
    <xf numFmtId="0" fontId="19" fillId="19" borderId="37" xfId="0" applyFont="1" applyFill="1" applyBorder="1" applyAlignment="1">
      <alignment horizontal="right" vertical="center"/>
    </xf>
    <xf numFmtId="0" fontId="6" fillId="6" borderId="28" xfId="0" applyFont="1" applyFill="1" applyBorder="1" applyAlignment="1">
      <alignment vertical="center" wrapText="1"/>
    </xf>
    <xf numFmtId="0" fontId="6" fillId="6" borderId="18" xfId="0" applyFont="1" applyFill="1" applyBorder="1" applyAlignment="1">
      <alignment vertical="center" wrapText="1"/>
    </xf>
    <xf numFmtId="0" fontId="6" fillId="6" borderId="59" xfId="0" applyFont="1" applyFill="1" applyBorder="1" applyAlignment="1">
      <alignment vertical="center" wrapText="1"/>
    </xf>
    <xf numFmtId="0" fontId="6" fillId="6" borderId="61" xfId="0" applyFont="1" applyFill="1" applyBorder="1" applyAlignment="1">
      <alignment horizontal="left" vertical="center" wrapText="1"/>
    </xf>
    <xf numFmtId="0" fontId="6" fillId="6" borderId="63" xfId="0" applyFont="1" applyFill="1" applyBorder="1" applyAlignment="1">
      <alignment horizontal="left" vertical="center" wrapText="1"/>
    </xf>
    <xf numFmtId="0" fontId="6" fillId="6" borderId="62" xfId="0" applyFont="1" applyFill="1" applyBorder="1" applyAlignment="1">
      <alignment horizontal="left" vertical="center"/>
    </xf>
    <xf numFmtId="0" fontId="6" fillId="6" borderId="64" xfId="0" applyFont="1" applyFill="1" applyBorder="1" applyAlignment="1">
      <alignment horizontal="left" vertical="center"/>
    </xf>
    <xf numFmtId="0" fontId="6" fillId="6" borderId="65" xfId="0" applyFont="1" applyFill="1" applyBorder="1" applyAlignment="1">
      <alignment horizontal="left" vertical="center" wrapText="1"/>
    </xf>
    <xf numFmtId="0" fontId="6" fillId="6" borderId="60" xfId="0" applyFont="1" applyFill="1" applyBorder="1" applyAlignment="1">
      <alignment vertical="center" wrapText="1"/>
    </xf>
    <xf numFmtId="0" fontId="6" fillId="6" borderId="66" xfId="0" applyFont="1" applyFill="1" applyBorder="1" applyAlignment="1">
      <alignment horizontal="left" vertical="center" wrapText="1"/>
    </xf>
    <xf numFmtId="0" fontId="6" fillId="6" borderId="1" xfId="0" applyFont="1" applyFill="1" applyBorder="1" applyAlignment="1">
      <alignment horizontal="left" vertical="center" wrapText="1"/>
    </xf>
    <xf numFmtId="0" fontId="30" fillId="6" borderId="1" xfId="0" applyFont="1" applyFill="1" applyBorder="1" applyAlignment="1">
      <alignment horizontal="left" vertical="center"/>
    </xf>
    <xf numFmtId="0" fontId="6" fillId="6" borderId="1" xfId="0" applyFont="1" applyFill="1" applyBorder="1" applyAlignment="1">
      <alignment vertical="center" wrapText="1"/>
    </xf>
    <xf numFmtId="0" fontId="30" fillId="6" borderId="57" xfId="0" applyFont="1" applyFill="1" applyBorder="1" applyAlignment="1">
      <alignment horizontal="center" vertical="center" wrapText="1"/>
    </xf>
    <xf numFmtId="0" fontId="30" fillId="6" borderId="16" xfId="0" applyFont="1" applyFill="1" applyBorder="1" applyAlignment="1">
      <alignment horizontal="left" vertical="center"/>
    </xf>
    <xf numFmtId="0" fontId="5" fillId="6" borderId="58" xfId="0" applyFont="1" applyFill="1" applyBorder="1" applyAlignment="1">
      <alignment vertical="center"/>
    </xf>
    <xf numFmtId="0" fontId="30" fillId="6" borderId="18" xfId="0" applyFont="1" applyFill="1" applyBorder="1" applyAlignment="1">
      <alignment horizontal="left" vertical="center"/>
    </xf>
    <xf numFmtId="0" fontId="30" fillId="6" borderId="58" xfId="0" applyFont="1" applyFill="1" applyBorder="1" applyAlignment="1">
      <alignment horizontal="center" vertical="center" wrapText="1"/>
    </xf>
    <xf numFmtId="0" fontId="27" fillId="19" borderId="1" xfId="0" applyFont="1" applyFill="1" applyBorder="1" applyAlignment="1">
      <alignment horizontal="left" vertical="center"/>
    </xf>
    <xf numFmtId="0" fontId="33" fillId="0" borderId="0" xfId="0" applyFont="1" applyAlignment="1">
      <alignment horizontal="left" vertical="center" wrapText="1"/>
    </xf>
    <xf numFmtId="3" fontId="20" fillId="19" borderId="57" xfId="0" applyNumberFormat="1" applyFont="1" applyFill="1" applyBorder="1" applyAlignment="1">
      <alignment horizontal="right" vertical="center"/>
    </xf>
    <xf numFmtId="3" fontId="20" fillId="19" borderId="58" xfId="0" applyNumberFormat="1" applyFont="1" applyFill="1" applyBorder="1" applyAlignment="1">
      <alignment horizontal="right" vertical="center"/>
    </xf>
    <xf numFmtId="3" fontId="19" fillId="19" borderId="1" xfId="0" applyNumberFormat="1" applyFont="1" applyFill="1" applyBorder="1" applyAlignment="1">
      <alignment horizontal="right" vertical="center"/>
    </xf>
    <xf numFmtId="3" fontId="19" fillId="19" borderId="58" xfId="0" applyNumberFormat="1" applyFont="1" applyFill="1" applyBorder="1" applyAlignment="1">
      <alignment horizontal="right" vertical="center"/>
    </xf>
    <xf numFmtId="0" fontId="13" fillId="3" borderId="1" xfId="0" applyFont="1" applyFill="1" applyBorder="1" applyAlignment="1" applyProtection="1">
      <alignment horizontal="left" vertical="center"/>
      <protection locked="0"/>
    </xf>
    <xf numFmtId="0" fontId="44" fillId="18"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20" fillId="10" borderId="1" xfId="0" applyFont="1" applyFill="1" applyBorder="1" applyAlignment="1">
      <alignment horizontal="center" vertical="center"/>
    </xf>
    <xf numFmtId="0" fontId="6" fillId="7" borderId="11" xfId="0" applyFont="1" applyFill="1" applyBorder="1" applyAlignment="1">
      <alignment horizontal="center" vertical="center"/>
    </xf>
    <xf numFmtId="0" fontId="5" fillId="6" borderId="11" xfId="0" applyFont="1" applyFill="1" applyBorder="1" applyAlignment="1">
      <alignment vertical="center"/>
    </xf>
    <xf numFmtId="165" fontId="27" fillId="19" borderId="11" xfId="4" applyFont="1" applyFill="1" applyBorder="1" applyAlignment="1" applyProtection="1">
      <alignment vertical="center"/>
      <protection locked="0"/>
    </xf>
    <xf numFmtId="44" fontId="5" fillId="3" borderId="1" xfId="0" applyNumberFormat="1" applyFont="1" applyFill="1" applyBorder="1" applyAlignment="1" applyProtection="1">
      <alignment vertical="center"/>
      <protection locked="0"/>
    </xf>
    <xf numFmtId="44" fontId="5" fillId="3" borderId="68" xfId="0" applyNumberFormat="1" applyFont="1" applyFill="1" applyBorder="1" applyAlignment="1" applyProtection="1">
      <alignment vertical="center"/>
      <protection locked="0"/>
    </xf>
    <xf numFmtId="44" fontId="5" fillId="3" borderId="1" xfId="4" applyNumberFormat="1" applyFont="1" applyFill="1" applyBorder="1" applyAlignment="1" applyProtection="1">
      <alignment vertical="center"/>
      <protection locked="0"/>
    </xf>
    <xf numFmtId="44" fontId="5" fillId="3" borderId="68" xfId="4" applyNumberFormat="1" applyFont="1" applyFill="1" applyBorder="1" applyAlignment="1" applyProtection="1">
      <alignment vertical="center"/>
      <protection locked="0"/>
    </xf>
    <xf numFmtId="44" fontId="5" fillId="3" borderId="11" xfId="0" applyNumberFormat="1" applyFont="1" applyFill="1" applyBorder="1" applyAlignment="1" applyProtection="1">
      <alignment vertical="center"/>
      <protection locked="0"/>
    </xf>
    <xf numFmtId="44" fontId="5" fillId="3" borderId="70" xfId="0" applyNumberFormat="1" applyFont="1" applyFill="1" applyBorder="1" applyAlignment="1" applyProtection="1">
      <alignment vertical="center"/>
      <protection locked="0"/>
    </xf>
    <xf numFmtId="0" fontId="13" fillId="0" borderId="70" xfId="0" applyFont="1" applyBorder="1" applyAlignment="1">
      <alignment horizontal="left" vertical="center" wrapText="1"/>
    </xf>
    <xf numFmtId="0" fontId="6" fillId="6" borderId="74" xfId="0" applyFont="1" applyFill="1" applyBorder="1" applyAlignment="1">
      <alignment vertical="center" wrapText="1"/>
    </xf>
    <xf numFmtId="0" fontId="6" fillId="6" borderId="79" xfId="0" applyFont="1" applyFill="1" applyBorder="1" applyAlignment="1">
      <alignment horizontal="left" vertical="center" wrapText="1"/>
    </xf>
    <xf numFmtId="0" fontId="6" fillId="6" borderId="81" xfId="0" applyFont="1" applyFill="1" applyBorder="1" applyAlignment="1">
      <alignment horizontal="left" vertical="center" wrapText="1"/>
    </xf>
    <xf numFmtId="0" fontId="6" fillId="6" borderId="82" xfId="0" applyFont="1" applyFill="1" applyBorder="1" applyAlignment="1">
      <alignment horizontal="left" vertical="center" wrapText="1"/>
    </xf>
    <xf numFmtId="0" fontId="0" fillId="0" borderId="20" xfId="0" applyBorder="1"/>
    <xf numFmtId="0" fontId="0" fillId="0" borderId="22" xfId="0" applyBorder="1" applyAlignment="1">
      <alignment horizontal="right" vertical="center"/>
    </xf>
    <xf numFmtId="0" fontId="0" fillId="0" borderId="22" xfId="0" applyBorder="1" applyAlignment="1">
      <alignment horizontal="center" vertical="center"/>
    </xf>
    <xf numFmtId="0" fontId="0" fillId="0" borderId="83" xfId="0" applyBorder="1" applyAlignment="1">
      <alignment horizontal="center" vertical="center"/>
    </xf>
    <xf numFmtId="0" fontId="0" fillId="0" borderId="21" xfId="0" applyBorder="1"/>
    <xf numFmtId="0" fontId="0" fillId="0" borderId="84" xfId="0" applyBorder="1"/>
    <xf numFmtId="0" fontId="0" fillId="0" borderId="85" xfId="0" applyBorder="1"/>
    <xf numFmtId="0" fontId="0" fillId="0" borderId="12" xfId="0" applyBorder="1"/>
    <xf numFmtId="0" fontId="0" fillId="0" borderId="86" xfId="0"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3" xfId="0" applyBorder="1"/>
    <xf numFmtId="0" fontId="0" fillId="0" borderId="15" xfId="0" applyBorder="1"/>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21" fillId="6" borderId="0" xfId="0" applyFont="1" applyFill="1" applyAlignment="1">
      <alignment horizontal="center" vertical="center"/>
    </xf>
    <xf numFmtId="0" fontId="20" fillId="10" borderId="32" xfId="0" applyFont="1" applyFill="1" applyBorder="1" applyAlignment="1" applyProtection="1">
      <alignment horizontal="center" vertical="center" wrapText="1"/>
      <protection locked="0"/>
    </xf>
    <xf numFmtId="42" fontId="20" fillId="10" borderId="32" xfId="3" applyNumberFormat="1" applyFont="1" applyFill="1" applyBorder="1" applyAlignment="1" applyProtection="1">
      <alignment horizontal="center" vertical="center" wrapText="1"/>
      <protection locked="0"/>
    </xf>
    <xf numFmtId="0" fontId="13" fillId="3" borderId="32" xfId="0" applyFont="1" applyFill="1" applyBorder="1" applyAlignment="1" applyProtection="1">
      <alignment horizontal="left"/>
      <protection locked="0"/>
    </xf>
    <xf numFmtId="0" fontId="13" fillId="3" borderId="32" xfId="0" applyFont="1" applyFill="1" applyBorder="1" applyAlignment="1" applyProtection="1">
      <alignment horizontal="center"/>
      <protection locked="0"/>
    </xf>
    <xf numFmtId="14" fontId="13" fillId="3" borderId="32" xfId="0" applyNumberFormat="1" applyFont="1" applyFill="1" applyBorder="1" applyAlignment="1" applyProtection="1">
      <alignment horizontal="center"/>
      <protection locked="0"/>
    </xf>
    <xf numFmtId="0" fontId="20" fillId="23" borderId="32" xfId="0" applyFont="1" applyFill="1" applyBorder="1" applyAlignment="1">
      <alignment horizontal="center" vertical="center" wrapText="1"/>
    </xf>
    <xf numFmtId="0" fontId="6" fillId="6" borderId="0" xfId="0" applyFont="1" applyFill="1" applyAlignment="1">
      <alignment horizontal="left" vertical="center" wrapText="1"/>
    </xf>
    <xf numFmtId="0" fontId="13" fillId="6" borderId="0" xfId="0" applyFont="1" applyFill="1" applyAlignment="1">
      <alignment horizontal="right" vertical="center"/>
    </xf>
    <xf numFmtId="0" fontId="13" fillId="6" borderId="0" xfId="0" applyFont="1" applyFill="1"/>
    <xf numFmtId="0" fontId="13" fillId="6" borderId="0" xfId="0" applyFont="1" applyFill="1" applyAlignment="1">
      <alignment horizontal="left" vertical="center"/>
    </xf>
    <xf numFmtId="0" fontId="5" fillId="6" borderId="0" xfId="0" applyFont="1" applyFill="1" applyAlignment="1">
      <alignment horizontal="right" vertical="center"/>
    </xf>
    <xf numFmtId="0" fontId="5" fillId="6" borderId="0" xfId="0" applyFont="1" applyFill="1" applyAlignment="1">
      <alignment horizontal="left" vertical="center"/>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6" fillId="8" borderId="94" xfId="0" applyFont="1" applyFill="1" applyBorder="1" applyAlignment="1">
      <alignment horizontal="center" vertical="center"/>
    </xf>
    <xf numFmtId="0" fontId="5" fillId="6" borderId="0" xfId="0" applyFont="1" applyFill="1"/>
    <xf numFmtId="0" fontId="0" fillId="6" borderId="0" xfId="0" applyFill="1"/>
    <xf numFmtId="44" fontId="20" fillId="22" borderId="32" xfId="0" applyNumberFormat="1" applyFont="1" applyFill="1" applyBorder="1" applyAlignment="1">
      <alignment horizontal="center" vertical="center"/>
    </xf>
    <xf numFmtId="0" fontId="39" fillId="19" borderId="95" xfId="0" applyFont="1" applyFill="1" applyBorder="1" applyAlignment="1">
      <alignment horizontal="center" vertical="center" wrapText="1"/>
    </xf>
    <xf numFmtId="0" fontId="5" fillId="0" borderId="100" xfId="0" applyFont="1" applyBorder="1" applyAlignment="1">
      <alignment horizontal="left" vertical="center" wrapText="1"/>
    </xf>
    <xf numFmtId="0" fontId="5" fillId="0" borderId="101" xfId="0" applyFont="1" applyBorder="1" applyAlignment="1">
      <alignment horizontal="left" vertical="center" wrapText="1"/>
    </xf>
    <xf numFmtId="0" fontId="6" fillId="0" borderId="100" xfId="0" applyFont="1" applyBorder="1" applyAlignment="1">
      <alignment horizontal="left" vertical="center" wrapText="1"/>
    </xf>
    <xf numFmtId="0" fontId="6" fillId="0" borderId="0" xfId="0" applyFont="1" applyAlignment="1">
      <alignment horizontal="left" vertical="center" wrapText="1"/>
    </xf>
    <xf numFmtId="0" fontId="47" fillId="0" borderId="101" xfId="0" applyFont="1" applyBorder="1" applyAlignment="1">
      <alignment horizontal="left" vertical="center" wrapText="1"/>
    </xf>
    <xf numFmtId="0" fontId="27" fillId="19" borderId="1" xfId="0" applyFont="1" applyFill="1" applyBorder="1" applyAlignment="1">
      <alignment horizontal="center" vertical="center" wrapText="1"/>
    </xf>
    <xf numFmtId="0" fontId="6" fillId="6" borderId="10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04" xfId="0" applyFont="1" applyFill="1" applyBorder="1" applyAlignment="1">
      <alignment horizontal="center" vertical="center" wrapText="1"/>
    </xf>
    <xf numFmtId="0" fontId="6" fillId="6" borderId="105" xfId="0" applyFont="1" applyFill="1" applyBorder="1" applyAlignment="1">
      <alignment horizontal="center" vertical="center" wrapText="1"/>
    </xf>
    <xf numFmtId="0" fontId="19" fillId="10" borderId="98" xfId="0" applyFont="1" applyFill="1" applyBorder="1" applyAlignment="1">
      <alignment horizontal="center" vertical="center" wrapText="1"/>
    </xf>
    <xf numFmtId="0" fontId="19" fillId="10" borderId="99" xfId="0" applyFont="1" applyFill="1" applyBorder="1" applyAlignment="1">
      <alignment horizontal="center" vertical="center" wrapText="1"/>
    </xf>
    <xf numFmtId="164" fontId="20" fillId="19" borderId="1" xfId="0" applyNumberFormat="1"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wrapText="1"/>
    </xf>
    <xf numFmtId="0" fontId="44" fillId="5" borderId="117" xfId="0" applyFont="1" applyFill="1" applyBorder="1" applyAlignment="1">
      <alignment horizontal="center" vertical="center"/>
    </xf>
    <xf numFmtId="0" fontId="44" fillId="5" borderId="117" xfId="0" applyFont="1" applyFill="1" applyBorder="1" applyAlignment="1">
      <alignment horizontal="center" vertical="center" wrapText="1"/>
    </xf>
    <xf numFmtId="0" fontId="44" fillId="5" borderId="117" xfId="0" applyFont="1" applyFill="1" applyBorder="1" applyAlignment="1">
      <alignment horizontal="left" vertical="center" wrapText="1"/>
    </xf>
    <xf numFmtId="0" fontId="7" fillId="0" borderId="121" xfId="0" applyFont="1" applyBorder="1" applyAlignment="1">
      <alignment vertical="center" wrapText="1"/>
    </xf>
    <xf numFmtId="0" fontId="50" fillId="0" borderId="121" xfId="0" applyFont="1" applyBorder="1" applyAlignment="1">
      <alignment vertical="center" wrapText="1"/>
    </xf>
    <xf numFmtId="0" fontId="50" fillId="0" borderId="123" xfId="0" applyFont="1" applyBorder="1" applyAlignment="1">
      <alignment vertical="center" wrapText="1"/>
    </xf>
    <xf numFmtId="0" fontId="7" fillId="0" borderId="122" xfId="0" applyFont="1" applyBorder="1" applyAlignment="1">
      <alignment vertical="center" wrapText="1"/>
    </xf>
    <xf numFmtId="0" fontId="33" fillId="3" borderId="28" xfId="0" applyFont="1" applyFill="1" applyBorder="1" applyAlignment="1">
      <alignment vertical="center"/>
    </xf>
    <xf numFmtId="0" fontId="39" fillId="19" borderId="18" xfId="0" applyFont="1" applyFill="1" applyBorder="1" applyAlignment="1">
      <alignment vertical="center"/>
    </xf>
    <xf numFmtId="0" fontId="33" fillId="4" borderId="0" xfId="0" applyFont="1" applyFill="1" applyAlignment="1">
      <alignment vertical="center"/>
    </xf>
    <xf numFmtId="0" fontId="39" fillId="4" borderId="0" xfId="0" applyFont="1" applyFill="1" applyAlignment="1">
      <alignment vertical="center"/>
    </xf>
    <xf numFmtId="0" fontId="30" fillId="6" borderId="1" xfId="0" applyFont="1" applyFill="1" applyBorder="1" applyAlignment="1">
      <alignment horizontal="center" vertical="center" wrapText="1"/>
    </xf>
    <xf numFmtId="0" fontId="6" fillId="6" borderId="0" xfId="0" applyFont="1" applyFill="1" applyAlignment="1">
      <alignment horizontal="center" vertical="center" wrapText="1"/>
    </xf>
    <xf numFmtId="0" fontId="60" fillId="21" borderId="8" xfId="0" applyFont="1" applyFill="1" applyBorder="1" applyAlignment="1">
      <alignment horizontal="right" vertical="center" wrapText="1"/>
    </xf>
    <xf numFmtId="0" fontId="60" fillId="21" borderId="8" xfId="0" applyFont="1" applyFill="1" applyBorder="1" applyAlignment="1">
      <alignment horizontal="center" vertical="center" wrapText="1"/>
    </xf>
    <xf numFmtId="0" fontId="60" fillId="21" borderId="52"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locked="0"/>
    </xf>
    <xf numFmtId="164" fontId="20" fillId="22" borderId="11" xfId="0" applyNumberFormat="1" applyFont="1" applyFill="1" applyBorder="1" applyAlignment="1">
      <alignment horizontal="center" vertical="center"/>
    </xf>
    <xf numFmtId="164" fontId="20" fillId="22" borderId="5" xfId="0" applyNumberFormat="1"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13" fillId="25" borderId="1" xfId="0" applyFont="1" applyFill="1" applyBorder="1" applyAlignment="1" applyProtection="1">
      <alignment horizontal="center" vertical="center"/>
      <protection locked="0"/>
    </xf>
    <xf numFmtId="167" fontId="5" fillId="3" borderId="32" xfId="0" applyNumberFormat="1" applyFont="1" applyFill="1" applyBorder="1" applyAlignment="1" applyProtection="1">
      <alignment horizontal="center" vertical="center"/>
      <protection locked="0"/>
    </xf>
    <xf numFmtId="44" fontId="27" fillId="19" borderId="32" xfId="0" applyNumberFormat="1" applyFont="1" applyFill="1" applyBorder="1" applyAlignment="1" applyProtection="1">
      <alignment horizontal="center" vertical="center"/>
      <protection locked="0"/>
    </xf>
    <xf numFmtId="0" fontId="0" fillId="4" borderId="0" xfId="0" applyFill="1" applyAlignment="1">
      <alignment horizontal="center"/>
    </xf>
    <xf numFmtId="166" fontId="5" fillId="3" borderId="32" xfId="0" applyNumberFormat="1"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44" fontId="27" fillId="19" borderId="11" xfId="0" applyNumberFormat="1" applyFont="1" applyFill="1" applyBorder="1" applyAlignment="1" applyProtection="1">
      <alignment vertical="center"/>
      <protection locked="0"/>
    </xf>
    <xf numFmtId="168" fontId="36" fillId="0" borderId="13" xfId="0" applyNumberFormat="1" applyFont="1" applyBorder="1" applyAlignment="1">
      <alignment horizontal="center" vertical="center" wrapText="1"/>
    </xf>
    <xf numFmtId="0" fontId="47" fillId="0" borderId="0" xfId="0" applyFont="1" applyAlignment="1">
      <alignment horizontal="center" vertical="center" wrapText="1"/>
    </xf>
    <xf numFmtId="0" fontId="5" fillId="4" borderId="77" xfId="0" applyFont="1" applyFill="1" applyBorder="1" applyAlignment="1">
      <alignment horizontal="left" vertical="center"/>
    </xf>
    <xf numFmtId="0" fontId="65" fillId="0" borderId="0" xfId="0" applyFont="1" applyAlignment="1">
      <alignment horizontal="center" vertical="center" wrapText="1"/>
    </xf>
    <xf numFmtId="4" fontId="66" fillId="19" borderId="1" xfId="0" applyNumberFormat="1" applyFont="1" applyFill="1" applyBorder="1" applyAlignment="1">
      <alignment horizontal="center" vertical="center" wrapText="1"/>
    </xf>
    <xf numFmtId="164" fontId="66" fillId="19" borderId="1" xfId="0" applyNumberFormat="1" applyFont="1" applyFill="1" applyBorder="1" applyAlignment="1">
      <alignment horizontal="center" vertical="center" wrapText="1"/>
    </xf>
    <xf numFmtId="0" fontId="63" fillId="4" borderId="0" xfId="0" applyFont="1" applyFill="1"/>
    <xf numFmtId="0" fontId="6" fillId="6" borderId="58" xfId="0" applyFont="1" applyFill="1" applyBorder="1" applyAlignment="1">
      <alignment vertical="center" wrapText="1"/>
    </xf>
    <xf numFmtId="43" fontId="27" fillId="19" borderId="32" xfId="5"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5" fillId="3" borderId="1" xfId="0" applyFont="1" applyFill="1" applyBorder="1" applyAlignment="1" applyProtection="1">
      <alignment horizontal="right" vertical="center"/>
      <protection locked="0"/>
    </xf>
    <xf numFmtId="0" fontId="5" fillId="3" borderId="1" xfId="0" applyFont="1" applyFill="1" applyBorder="1" applyAlignment="1" applyProtection="1">
      <alignment horizontal="right"/>
      <protection locked="0"/>
    </xf>
    <xf numFmtId="0" fontId="30" fillId="3" borderId="32" xfId="0" applyFont="1" applyFill="1" applyBorder="1" applyAlignment="1" applyProtection="1">
      <alignment horizontal="right" vertical="center"/>
      <protection locked="0"/>
    </xf>
    <xf numFmtId="0" fontId="30" fillId="3" borderId="34" xfId="0" applyFont="1" applyFill="1" applyBorder="1" applyAlignment="1" applyProtection="1">
      <alignment horizontal="right" vertical="center"/>
      <protection locked="0"/>
    </xf>
    <xf numFmtId="0" fontId="28" fillId="3" borderId="8" xfId="0" applyFont="1" applyFill="1" applyBorder="1" applyAlignment="1" applyProtection="1">
      <alignment horizontal="center" vertical="center" wrapText="1"/>
      <protection locked="0"/>
    </xf>
    <xf numFmtId="0" fontId="28" fillId="3" borderId="51" xfId="0" applyFont="1" applyFill="1" applyBorder="1" applyAlignment="1" applyProtection="1">
      <alignment horizontal="center" vertical="center" wrapText="1"/>
      <protection locked="0"/>
    </xf>
    <xf numFmtId="0" fontId="28" fillId="3" borderId="7" xfId="0" applyFont="1" applyFill="1" applyBorder="1" applyAlignment="1" applyProtection="1">
      <alignment horizontal="center" vertical="center" wrapText="1"/>
      <protection locked="0"/>
    </xf>
    <xf numFmtId="0" fontId="0" fillId="3" borderId="5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164" fontId="0" fillId="3" borderId="7" xfId="0" applyNumberFormat="1" applyFill="1" applyBorder="1" applyAlignment="1" applyProtection="1">
      <alignment horizontal="center" vertical="center"/>
      <protection locked="0"/>
    </xf>
    <xf numFmtId="164" fontId="0" fillId="3" borderId="52" xfId="0" applyNumberForma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wrapText="1"/>
      <protection locked="0"/>
    </xf>
    <xf numFmtId="0" fontId="28" fillId="32" borderId="7" xfId="0" applyFont="1" applyFill="1" applyBorder="1" applyAlignment="1" applyProtection="1">
      <alignment horizontal="center" vertical="center" wrapText="1"/>
      <protection locked="0"/>
    </xf>
    <xf numFmtId="0" fontId="28" fillId="3" borderId="51" xfId="0" applyFont="1" applyFill="1" applyBorder="1" applyAlignment="1" applyProtection="1">
      <alignment vertical="center" wrapText="1"/>
      <protection locked="0"/>
    </xf>
    <xf numFmtId="0" fontId="39" fillId="19" borderId="51" xfId="0" applyFont="1" applyFill="1" applyBorder="1" applyAlignment="1">
      <alignment vertical="center" wrapText="1"/>
    </xf>
    <xf numFmtId="0" fontId="39" fillId="19" borderId="51" xfId="0" applyFont="1" applyFill="1" applyBorder="1" applyAlignment="1">
      <alignment horizontal="center" vertical="center" wrapText="1"/>
    </xf>
    <xf numFmtId="164" fontId="32" fillId="3" borderId="1" xfId="0" applyNumberFormat="1" applyFont="1" applyFill="1" applyBorder="1" applyAlignment="1" applyProtection="1">
      <alignment horizontal="center" vertical="center"/>
      <protection locked="0"/>
    </xf>
    <xf numFmtId="164" fontId="32" fillId="3" borderId="11" xfId="0" applyNumberFormat="1" applyFont="1" applyFill="1" applyBorder="1" applyAlignment="1" applyProtection="1">
      <alignment horizontal="center" vertical="center"/>
      <protection locked="0"/>
    </xf>
    <xf numFmtId="164" fontId="13" fillId="3" borderId="1"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center" vertical="center" wrapText="1"/>
      <protection locked="0"/>
    </xf>
    <xf numFmtId="0" fontId="5" fillId="3" borderId="68" xfId="0" applyFont="1" applyFill="1" applyBorder="1" applyAlignment="1" applyProtection="1">
      <alignment vertical="center"/>
      <protection locked="0"/>
    </xf>
    <xf numFmtId="0" fontId="5" fillId="3" borderId="70" xfId="0" applyFont="1" applyFill="1" applyBorder="1" applyAlignment="1" applyProtection="1">
      <alignment vertical="center"/>
      <protection locked="0"/>
    </xf>
    <xf numFmtId="0" fontId="6" fillId="3" borderId="119" xfId="0" applyFont="1" applyFill="1" applyBorder="1" applyAlignment="1" applyProtection="1">
      <alignment horizontal="center" vertical="center"/>
      <protection locked="0"/>
    </xf>
    <xf numFmtId="0" fontId="6" fillId="3" borderId="11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47" fillId="3" borderId="103" xfId="0" applyFont="1" applyFill="1" applyBorder="1" applyAlignment="1" applyProtection="1">
      <alignment horizontal="left" vertical="center" wrapText="1"/>
      <protection locked="0"/>
    </xf>
    <xf numFmtId="0" fontId="5" fillId="3" borderId="103" xfId="0" applyFont="1" applyFill="1" applyBorder="1" applyAlignment="1" applyProtection="1">
      <alignment horizontal="left" vertical="center" wrapText="1"/>
      <protection locked="0"/>
    </xf>
    <xf numFmtId="0" fontId="5" fillId="3" borderId="105" xfId="0" applyFont="1" applyFill="1" applyBorder="1" applyAlignment="1" applyProtection="1">
      <alignment horizontal="center" vertical="center" wrapText="1"/>
      <protection locked="0"/>
    </xf>
    <xf numFmtId="0" fontId="47" fillId="3" borderId="106" xfId="0" applyFont="1" applyFill="1" applyBorder="1" applyAlignment="1" applyProtection="1">
      <alignment horizontal="left" vertical="center" wrapText="1"/>
      <protection locked="0"/>
    </xf>
    <xf numFmtId="0" fontId="57" fillId="25" borderId="1" xfId="0" applyFont="1" applyFill="1" applyBorder="1" applyAlignment="1" applyProtection="1">
      <alignment horizontal="center" vertical="center" wrapText="1"/>
      <protection locked="0"/>
    </xf>
    <xf numFmtId="4" fontId="50" fillId="3" borderId="1" xfId="0" applyNumberFormat="1" applyFont="1" applyFill="1" applyBorder="1" applyAlignment="1" applyProtection="1">
      <alignment horizontal="center" vertical="center" wrapText="1"/>
      <protection locked="0"/>
    </xf>
    <xf numFmtId="164" fontId="50" fillId="3" borderId="1" xfId="0" applyNumberFormat="1" applyFont="1" applyFill="1" applyBorder="1" applyAlignment="1" applyProtection="1">
      <alignment horizontal="center" vertical="center" wrapText="1"/>
      <protection locked="0"/>
    </xf>
    <xf numFmtId="0" fontId="71" fillId="4" borderId="0" xfId="0" applyFont="1" applyFill="1"/>
    <xf numFmtId="0" fontId="5" fillId="4" borderId="0" xfId="0" applyFont="1" applyFill="1" applyAlignment="1" applyProtection="1">
      <alignment vertical="center" wrapText="1"/>
      <protection locked="0"/>
    </xf>
    <xf numFmtId="0" fontId="13" fillId="4" borderId="0" xfId="0" applyFont="1" applyFill="1" applyAlignment="1" applyProtection="1">
      <alignment vertical="center"/>
      <protection locked="0"/>
    </xf>
    <xf numFmtId="0" fontId="0" fillId="4" borderId="0" xfId="0" applyFill="1" applyProtection="1">
      <protection locked="0"/>
    </xf>
    <xf numFmtId="0" fontId="5" fillId="4" borderId="0" xfId="0" applyFont="1" applyFill="1" applyProtection="1">
      <protection locked="0"/>
    </xf>
    <xf numFmtId="0" fontId="5" fillId="0" borderId="0" xfId="0" applyFont="1" applyProtection="1">
      <protection locked="0"/>
    </xf>
    <xf numFmtId="0" fontId="5" fillId="18" borderId="0" xfId="0" applyFont="1" applyFill="1" applyProtection="1">
      <protection locked="0"/>
    </xf>
    <xf numFmtId="0" fontId="44" fillId="4" borderId="0" xfId="0" applyFont="1" applyFill="1" applyAlignment="1" applyProtection="1">
      <alignment vertical="center" wrapText="1"/>
      <protection locked="0"/>
    </xf>
    <xf numFmtId="171" fontId="27" fillId="19" borderId="1" xfId="0" applyNumberFormat="1" applyFont="1" applyFill="1" applyBorder="1" applyAlignment="1">
      <alignment horizontal="right" vertical="center"/>
    </xf>
    <xf numFmtId="171" fontId="5" fillId="3" borderId="1" xfId="0" applyNumberFormat="1" applyFont="1" applyFill="1" applyBorder="1" applyAlignment="1" applyProtection="1">
      <alignment horizontal="right" vertical="center"/>
      <protection locked="0"/>
    </xf>
    <xf numFmtId="3" fontId="5" fillId="3" borderId="1" xfId="0" applyNumberFormat="1" applyFont="1" applyFill="1" applyBorder="1" applyAlignment="1" applyProtection="1">
      <alignment horizontal="right" vertical="center"/>
      <protection locked="0"/>
    </xf>
    <xf numFmtId="3" fontId="27" fillId="19" borderId="1" xfId="0" applyNumberFormat="1" applyFont="1" applyFill="1" applyBorder="1" applyAlignment="1">
      <alignment horizontal="right" vertical="center"/>
    </xf>
    <xf numFmtId="3" fontId="27" fillId="19" borderId="58" xfId="0" applyNumberFormat="1" applyFont="1" applyFill="1" applyBorder="1" applyAlignment="1">
      <alignment horizontal="right" vertical="center"/>
    </xf>
    <xf numFmtId="3" fontId="27" fillId="19" borderId="32" xfId="0" applyNumberFormat="1" applyFont="1" applyFill="1" applyBorder="1" applyAlignment="1">
      <alignment horizontal="right" vertical="center"/>
    </xf>
    <xf numFmtId="3" fontId="27" fillId="19" borderId="81" xfId="0" applyNumberFormat="1" applyFont="1" applyFill="1" applyBorder="1" applyAlignment="1">
      <alignment horizontal="right" vertical="center"/>
    </xf>
    <xf numFmtId="3" fontId="5" fillId="3" borderId="32" xfId="0" applyNumberFormat="1" applyFont="1" applyFill="1" applyBorder="1" applyAlignment="1" applyProtection="1">
      <alignment horizontal="right" vertical="center"/>
      <protection locked="0"/>
    </xf>
    <xf numFmtId="1" fontId="20" fillId="19" borderId="57" xfId="0" applyNumberFormat="1" applyFont="1" applyFill="1" applyBorder="1" applyAlignment="1">
      <alignment horizontal="right" vertical="center"/>
    </xf>
    <xf numFmtId="1" fontId="20" fillId="19" borderId="58" xfId="0" applyNumberFormat="1" applyFont="1" applyFill="1" applyBorder="1" applyAlignment="1">
      <alignment horizontal="right" vertical="center"/>
    </xf>
    <xf numFmtId="0" fontId="5" fillId="18" borderId="0" xfId="0" applyFont="1" applyFill="1"/>
    <xf numFmtId="0" fontId="6" fillId="6" borderId="84" xfId="0" applyFont="1" applyFill="1" applyBorder="1" applyAlignment="1">
      <alignment vertical="top" wrapText="1"/>
    </xf>
    <xf numFmtId="0" fontId="5" fillId="6" borderId="0" xfId="0" applyFont="1" applyFill="1" applyAlignment="1">
      <alignment horizontal="center"/>
    </xf>
    <xf numFmtId="0" fontId="6" fillId="6" borderId="0" xfId="0" applyFont="1" applyFill="1" applyAlignment="1">
      <alignment vertical="top" wrapText="1"/>
    </xf>
    <xf numFmtId="0" fontId="6" fillId="6" borderId="85" xfId="0" applyFont="1" applyFill="1" applyBorder="1" applyAlignment="1">
      <alignment vertical="top" wrapText="1"/>
    </xf>
    <xf numFmtId="0" fontId="55" fillId="6" borderId="0" xfId="0" applyFont="1" applyFill="1" applyAlignment="1">
      <alignment horizontal="center" vertical="center" wrapText="1"/>
    </xf>
    <xf numFmtId="4" fontId="27" fillId="19" borderId="1" xfId="0" applyNumberFormat="1" applyFont="1" applyFill="1" applyBorder="1" applyAlignment="1">
      <alignment horizontal="center" vertical="center"/>
    </xf>
    <xf numFmtId="0" fontId="27" fillId="19" borderId="1" xfId="0" applyFont="1" applyFill="1" applyBorder="1" applyAlignment="1">
      <alignment horizontal="center" vertical="center"/>
    </xf>
    <xf numFmtId="0" fontId="27" fillId="19" borderId="58"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79" xfId="0" applyFont="1" applyFill="1" applyBorder="1" applyAlignment="1">
      <alignment horizontal="center" vertical="center"/>
    </xf>
    <xf numFmtId="0" fontId="27" fillId="19" borderId="32" xfId="0" applyFont="1" applyFill="1" applyBorder="1" applyAlignment="1">
      <alignment horizontal="center" vertical="center"/>
    </xf>
    <xf numFmtId="2" fontId="5" fillId="6" borderId="81" xfId="0" applyNumberFormat="1" applyFont="1" applyFill="1" applyBorder="1" applyAlignment="1">
      <alignment horizontal="center" vertical="center"/>
    </xf>
    <xf numFmtId="0" fontId="70" fillId="6" borderId="10" xfId="0" applyFont="1" applyFill="1" applyBorder="1" applyAlignment="1">
      <alignment horizontal="center" vertical="center"/>
    </xf>
    <xf numFmtId="0" fontId="27" fillId="19" borderId="16" xfId="0" applyFont="1" applyFill="1" applyBorder="1" applyAlignment="1">
      <alignment horizontal="center" vertical="center"/>
    </xf>
    <xf numFmtId="172" fontId="27" fillId="19" borderId="1" xfId="5" applyNumberFormat="1" applyFont="1" applyFill="1" applyBorder="1" applyAlignment="1" applyProtection="1">
      <alignment horizontal="center" vertical="center"/>
    </xf>
    <xf numFmtId="172" fontId="27" fillId="19" borderId="16" xfId="5" applyNumberFormat="1" applyFont="1" applyFill="1" applyBorder="1" applyAlignment="1" applyProtection="1">
      <alignment horizontal="center" vertical="center"/>
    </xf>
    <xf numFmtId="172" fontId="27" fillId="19" borderId="58" xfId="5" applyNumberFormat="1" applyFont="1" applyFill="1" applyBorder="1" applyAlignment="1" applyProtection="1">
      <alignment horizontal="center" vertical="center"/>
    </xf>
    <xf numFmtId="172" fontId="27" fillId="19" borderId="18" xfId="5" applyNumberFormat="1" applyFont="1" applyFill="1" applyBorder="1" applyAlignment="1" applyProtection="1">
      <alignment horizontal="center" vertical="center"/>
    </xf>
    <xf numFmtId="0" fontId="33" fillId="4" borderId="0" xfId="0" applyFont="1" applyFill="1" applyAlignment="1" applyProtection="1">
      <alignment vertical="center"/>
      <protection locked="0"/>
    </xf>
    <xf numFmtId="0" fontId="0" fillId="0" borderId="0" xfId="0" applyProtection="1">
      <protection locked="0"/>
    </xf>
    <xf numFmtId="172" fontId="13" fillId="4" borderId="0" xfId="0" applyNumberFormat="1" applyFont="1" applyFill="1" applyAlignment="1" applyProtection="1">
      <alignment vertical="center"/>
      <protection locked="0"/>
    </xf>
    <xf numFmtId="0" fontId="6" fillId="6" borderId="0" xfId="0" applyFont="1" applyFill="1" applyAlignment="1">
      <alignment horizontal="right" vertical="center" wrapText="1"/>
    </xf>
    <xf numFmtId="0" fontId="5" fillId="4" borderId="0" xfId="0" applyFont="1" applyFill="1" applyAlignment="1">
      <alignment vertical="top" wrapText="1"/>
    </xf>
    <xf numFmtId="0" fontId="2" fillId="3"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82" fillId="0" borderId="0" xfId="0" applyFont="1" applyAlignment="1">
      <alignment horizontal="center"/>
    </xf>
    <xf numFmtId="0" fontId="82" fillId="0" borderId="0" xfId="0" applyFont="1" applyAlignment="1">
      <alignment wrapText="1"/>
    </xf>
    <xf numFmtId="0" fontId="30" fillId="4" borderId="0" xfId="0" applyFont="1" applyFill="1" applyAlignment="1">
      <alignment vertical="center" wrapText="1"/>
    </xf>
    <xf numFmtId="0" fontId="30" fillId="6" borderId="1" xfId="0" applyFont="1" applyFill="1" applyBorder="1" applyAlignment="1">
      <alignment vertical="center" wrapText="1"/>
    </xf>
    <xf numFmtId="0" fontId="33" fillId="25" borderId="1" xfId="0" applyFont="1" applyFill="1" applyBorder="1" applyAlignment="1">
      <alignment vertical="center"/>
    </xf>
    <xf numFmtId="3" fontId="27" fillId="19" borderId="1" xfId="0" applyNumberFormat="1" applyFont="1" applyFill="1" applyBorder="1" applyAlignment="1">
      <alignment horizontal="center" vertical="center"/>
    </xf>
    <xf numFmtId="3" fontId="20" fillId="19" borderId="58" xfId="0" applyNumberFormat="1" applyFont="1" applyFill="1" applyBorder="1" applyAlignment="1">
      <alignment horizontal="center" vertical="center"/>
    </xf>
    <xf numFmtId="168" fontId="13" fillId="0" borderId="152" xfId="0" applyNumberFormat="1" applyFont="1" applyBorder="1" applyAlignment="1">
      <alignment horizontal="center" vertical="center" wrapText="1"/>
    </xf>
    <xf numFmtId="17" fontId="5" fillId="6" borderId="1" xfId="0" applyNumberFormat="1" applyFont="1" applyFill="1" applyBorder="1" applyAlignment="1">
      <alignment horizontal="center" vertical="center" wrapText="1"/>
    </xf>
    <xf numFmtId="2" fontId="5" fillId="6" borderId="82" xfId="0" applyNumberFormat="1" applyFont="1" applyFill="1" applyBorder="1" applyAlignment="1">
      <alignment horizontal="center" vertical="center"/>
    </xf>
    <xf numFmtId="0" fontId="2" fillId="30" borderId="1" xfId="0" applyFont="1" applyFill="1" applyBorder="1" applyAlignment="1">
      <alignment horizontal="center" vertical="center" wrapText="1"/>
    </xf>
    <xf numFmtId="169" fontId="0" fillId="4" borderId="1" xfId="0" applyNumberFormat="1" applyFill="1" applyBorder="1" applyAlignment="1">
      <alignment horizontal="center" vertical="center"/>
    </xf>
    <xf numFmtId="169" fontId="0" fillId="4" borderId="1" xfId="1" applyNumberFormat="1" applyFont="1" applyFill="1" applyBorder="1" applyAlignment="1">
      <alignment horizontal="center" vertical="center"/>
    </xf>
    <xf numFmtId="169" fontId="0" fillId="0" borderId="1" xfId="1" applyNumberFormat="1" applyFont="1" applyBorder="1" applyAlignment="1">
      <alignment horizontal="center" vertical="center" wrapText="1"/>
    </xf>
    <xf numFmtId="169" fontId="0" fillId="0" borderId="1" xfId="1" applyNumberFormat="1" applyFont="1" applyBorder="1" applyAlignment="1">
      <alignment horizontal="center" vertical="center"/>
    </xf>
    <xf numFmtId="169" fontId="0" fillId="4" borderId="1" xfId="0" applyNumberFormat="1" applyFill="1" applyBorder="1" applyAlignment="1">
      <alignment horizontal="center" vertical="center" wrapText="1"/>
    </xf>
    <xf numFmtId="0" fontId="2" fillId="30" borderId="16" xfId="0" applyFont="1" applyFill="1" applyBorder="1" applyAlignment="1">
      <alignment horizontal="center" vertical="center" wrapText="1"/>
    </xf>
    <xf numFmtId="0" fontId="0" fillId="4" borderId="15" xfId="0" applyFill="1" applyBorder="1" applyAlignment="1">
      <alignment horizontal="left" vertical="center" wrapText="1"/>
    </xf>
    <xf numFmtId="169" fontId="0" fillId="0" borderId="16" xfId="1" applyNumberFormat="1" applyFont="1" applyBorder="1" applyAlignment="1">
      <alignment horizontal="center" vertical="center"/>
    </xf>
    <xf numFmtId="169" fontId="0" fillId="4" borderId="16" xfId="0" applyNumberFormat="1" applyFill="1" applyBorder="1" applyAlignment="1">
      <alignment horizontal="center" vertical="center" wrapText="1"/>
    </xf>
    <xf numFmtId="0" fontId="53" fillId="31" borderId="17" xfId="0" applyFont="1" applyFill="1" applyBorder="1"/>
    <xf numFmtId="0" fontId="0" fillId="31" borderId="58" xfId="0" applyFill="1" applyBorder="1"/>
    <xf numFmtId="0" fontId="0" fillId="31" borderId="18" xfId="0" applyFill="1" applyBorder="1"/>
    <xf numFmtId="169" fontId="6" fillId="4" borderId="32" xfId="0" applyNumberFormat="1"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20" xfId="0" applyFont="1" applyFill="1" applyBorder="1"/>
    <xf numFmtId="0" fontId="5" fillId="4" borderId="22" xfId="0" applyFont="1" applyFill="1" applyBorder="1"/>
    <xf numFmtId="0" fontId="5" fillId="4" borderId="21" xfId="0" applyFont="1" applyFill="1" applyBorder="1"/>
    <xf numFmtId="0" fontId="5" fillId="4" borderId="79" xfId="0" applyFont="1" applyFill="1" applyBorder="1" applyAlignment="1">
      <alignment horizontal="center" vertical="center" wrapText="1"/>
    </xf>
    <xf numFmtId="169" fontId="6" fillId="4" borderId="79" xfId="0" applyNumberFormat="1" applyFont="1" applyFill="1" applyBorder="1" applyAlignment="1">
      <alignment horizontal="center" vertical="center" wrapText="1"/>
    </xf>
    <xf numFmtId="0" fontId="5" fillId="4" borderId="12" xfId="0" applyFont="1" applyFill="1" applyBorder="1"/>
    <xf numFmtId="0" fontId="5" fillId="4" borderId="86" xfId="0" applyFont="1" applyFill="1" applyBorder="1"/>
    <xf numFmtId="0" fontId="5" fillId="4" borderId="13" xfId="0" applyFont="1" applyFill="1" applyBorder="1"/>
    <xf numFmtId="0" fontId="5" fillId="4" borderId="80" xfId="0" applyFont="1" applyFill="1" applyBorder="1" applyAlignment="1">
      <alignment horizontal="left" vertical="center" wrapText="1"/>
    </xf>
    <xf numFmtId="169" fontId="47" fillId="4" borderId="81" xfId="0" applyNumberFormat="1" applyFont="1" applyFill="1" applyBorder="1" applyAlignment="1">
      <alignment horizontal="center" vertical="center" wrapText="1"/>
    </xf>
    <xf numFmtId="169" fontId="47" fillId="4" borderId="82" xfId="0" applyNumberFormat="1" applyFont="1" applyFill="1" applyBorder="1" applyAlignment="1">
      <alignment horizontal="center" vertical="center" wrapText="1"/>
    </xf>
    <xf numFmtId="164" fontId="5" fillId="6" borderId="32" xfId="0" applyNumberFormat="1" applyFont="1" applyFill="1" applyBorder="1" applyAlignment="1">
      <alignment horizontal="center" vertical="center"/>
    </xf>
    <xf numFmtId="173" fontId="13" fillId="0" borderId="152" xfId="0" applyNumberFormat="1" applyFont="1" applyBorder="1" applyAlignment="1">
      <alignment horizontal="center" vertical="center" wrapText="1"/>
    </xf>
    <xf numFmtId="168" fontId="35" fillId="0" borderId="13" xfId="0" applyNumberFormat="1" applyFont="1" applyBorder="1" applyAlignment="1">
      <alignment horizontal="center" vertical="center" wrapText="1"/>
    </xf>
    <xf numFmtId="0" fontId="44" fillId="5" borderId="1" xfId="0" applyFont="1" applyFill="1" applyBorder="1" applyAlignment="1">
      <alignment horizontal="center" vertical="center" wrapText="1"/>
    </xf>
    <xf numFmtId="0" fontId="7" fillId="4" borderId="0" xfId="0" applyFont="1" applyFill="1" applyAlignment="1">
      <alignment horizontal="left" vertical="top" wrapText="1"/>
    </xf>
    <xf numFmtId="3"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0" fontId="6" fillId="6" borderId="1" xfId="0" applyFont="1" applyFill="1" applyBorder="1" applyAlignment="1">
      <alignment vertical="center"/>
    </xf>
    <xf numFmtId="0" fontId="6" fillId="6" borderId="10" xfId="0" applyFont="1" applyFill="1" applyBorder="1" applyAlignment="1">
      <alignment horizontal="center"/>
    </xf>
    <xf numFmtId="0" fontId="6" fillId="6" borderId="57" xfId="0" applyFont="1" applyFill="1" applyBorder="1"/>
    <xf numFmtId="0" fontId="84" fillId="6" borderId="57" xfId="0" applyFont="1" applyFill="1" applyBorder="1" applyAlignment="1">
      <alignment horizontal="center" vertical="center" wrapText="1" readingOrder="1"/>
    </xf>
    <xf numFmtId="0" fontId="85" fillId="6" borderId="28" xfId="0" applyFont="1" applyFill="1" applyBorder="1" applyAlignment="1">
      <alignment horizontal="center" vertical="center" wrapText="1" readingOrder="1"/>
    </xf>
    <xf numFmtId="0" fontId="5" fillId="6" borderId="15" xfId="0" applyFont="1" applyFill="1" applyBorder="1" applyAlignment="1">
      <alignment horizontal="center"/>
    </xf>
    <xf numFmtId="0" fontId="7" fillId="6" borderId="1" xfId="0" applyFont="1" applyFill="1" applyBorder="1"/>
    <xf numFmtId="0" fontId="86" fillId="6" borderId="16" xfId="0" applyFont="1" applyFill="1" applyBorder="1" applyAlignment="1">
      <alignment horizontal="center"/>
    </xf>
    <xf numFmtId="0" fontId="5" fillId="4" borderId="84" xfId="0" applyFont="1" applyFill="1" applyBorder="1"/>
    <xf numFmtId="0" fontId="5" fillId="4" borderId="85" xfId="0" applyFont="1" applyFill="1" applyBorder="1"/>
    <xf numFmtId="0" fontId="5" fillId="6" borderId="1" xfId="0" applyFont="1" applyFill="1" applyBorder="1"/>
    <xf numFmtId="0" fontId="7" fillId="6" borderId="1" xfId="0" applyFont="1" applyFill="1" applyBorder="1" applyAlignment="1">
      <alignment vertical="top"/>
    </xf>
    <xf numFmtId="0" fontId="5" fillId="4" borderId="84" xfId="0" applyFont="1" applyFill="1" applyBorder="1" applyAlignment="1">
      <alignment horizontal="center"/>
    </xf>
    <xf numFmtId="0" fontId="5" fillId="6" borderId="17" xfId="0" applyFont="1" applyFill="1" applyBorder="1"/>
    <xf numFmtId="0" fontId="6" fillId="6" borderId="58" xfId="0" applyFont="1" applyFill="1" applyBorder="1" applyAlignment="1">
      <alignment horizontal="center"/>
    </xf>
    <xf numFmtId="0" fontId="86" fillId="6" borderId="18" xfId="0" applyFont="1" applyFill="1" applyBorder="1" applyAlignment="1">
      <alignment horizontal="center"/>
    </xf>
    <xf numFmtId="0" fontId="15" fillId="6" borderId="1" xfId="0" applyFont="1" applyFill="1" applyBorder="1" applyAlignment="1">
      <alignment horizontal="center" vertical="center"/>
    </xf>
    <xf numFmtId="0" fontId="15" fillId="6" borderId="1" xfId="0" applyFont="1" applyFill="1" applyBorder="1" applyAlignment="1">
      <alignment horizontal="center" wrapText="1"/>
    </xf>
    <xf numFmtId="0" fontId="5" fillId="0" borderId="1" xfId="0" applyFont="1" applyBorder="1"/>
    <xf numFmtId="0" fontId="5" fillId="0" borderId="1" xfId="0" applyFont="1" applyBorder="1" applyAlignment="1">
      <alignment horizontal="center"/>
    </xf>
    <xf numFmtId="44" fontId="5" fillId="3" borderId="70" xfId="4" applyNumberFormat="1" applyFont="1" applyFill="1" applyBorder="1" applyAlignment="1" applyProtection="1">
      <alignment vertical="center"/>
      <protection locked="0"/>
    </xf>
    <xf numFmtId="0" fontId="5" fillId="6" borderId="70" xfId="0" applyFont="1" applyFill="1" applyBorder="1" applyAlignment="1">
      <alignment vertical="center" wrapText="1"/>
    </xf>
    <xf numFmtId="0" fontId="23" fillId="6" borderId="1" xfId="0" applyFont="1" applyFill="1" applyBorder="1" applyAlignment="1">
      <alignment vertical="center" wrapText="1"/>
    </xf>
    <xf numFmtId="0" fontId="19" fillId="5" borderId="1" xfId="0" applyFont="1" applyFill="1" applyBorder="1" applyAlignment="1">
      <alignment horizontal="center" vertical="center" wrapText="1"/>
    </xf>
    <xf numFmtId="0" fontId="89" fillId="25" borderId="1" xfId="0" applyFont="1" applyFill="1" applyBorder="1" applyAlignment="1" applyProtection="1">
      <alignment horizontal="left" vertical="center" wrapText="1"/>
      <protection locked="0"/>
    </xf>
    <xf numFmtId="0" fontId="44" fillId="5" borderId="1" xfId="0" applyFont="1" applyFill="1" applyBorder="1" applyAlignment="1">
      <alignment horizontal="center" vertical="center"/>
    </xf>
    <xf numFmtId="0" fontId="49" fillId="6" borderId="1" xfId="0" applyFont="1" applyFill="1" applyBorder="1" applyAlignment="1">
      <alignment vertical="center" wrapText="1"/>
    </xf>
    <xf numFmtId="0" fontId="15" fillId="25" borderId="1" xfId="0" applyFont="1" applyFill="1" applyBorder="1" applyAlignment="1" applyProtection="1">
      <alignment horizontal="center" vertical="center" wrapText="1"/>
      <protection locked="0"/>
    </xf>
    <xf numFmtId="164" fontId="15" fillId="25" borderId="1" xfId="0" applyNumberFormat="1" applyFont="1" applyFill="1" applyBorder="1" applyAlignment="1" applyProtection="1">
      <alignment horizontal="center" vertical="center" wrapText="1"/>
      <protection locked="0"/>
    </xf>
    <xf numFmtId="0" fontId="20" fillId="19" borderId="1" xfId="0" applyFont="1" applyFill="1" applyBorder="1" applyAlignment="1">
      <alignment horizontal="center" vertical="center" wrapText="1"/>
    </xf>
    <xf numFmtId="0" fontId="49" fillId="24" borderId="1" xfId="0" applyFont="1" applyFill="1" applyBorder="1" applyAlignment="1">
      <alignment vertical="center" wrapText="1"/>
    </xf>
    <xf numFmtId="170" fontId="20" fillId="19" borderId="1" xfId="0" applyNumberFormat="1" applyFont="1" applyFill="1" applyBorder="1" applyAlignment="1">
      <alignment horizontal="center" vertical="center" wrapText="1"/>
    </xf>
    <xf numFmtId="9" fontId="15" fillId="25" borderId="1" xfId="1" applyFont="1" applyFill="1" applyBorder="1" applyAlignment="1" applyProtection="1">
      <alignment horizontal="center" vertical="center" wrapText="1"/>
      <protection locked="0"/>
    </xf>
    <xf numFmtId="0" fontId="89" fillId="0" borderId="1" xfId="0" applyFont="1" applyBorder="1" applyAlignment="1" applyProtection="1">
      <alignment horizontal="left" vertical="center" wrapText="1"/>
      <protection locked="0"/>
    </xf>
    <xf numFmtId="0" fontId="25" fillId="4" borderId="117" xfId="0" applyFont="1" applyFill="1" applyBorder="1" applyAlignment="1">
      <alignment horizontal="left" vertical="center" wrapText="1"/>
    </xf>
    <xf numFmtId="0" fontId="42" fillId="4" borderId="117" xfId="0" applyFont="1" applyFill="1" applyBorder="1" applyAlignment="1">
      <alignment horizontal="left" vertical="center" wrapText="1"/>
    </xf>
    <xf numFmtId="0" fontId="82" fillId="4" borderId="117" xfId="0" applyFont="1" applyFill="1" applyBorder="1" applyAlignment="1">
      <alignment horizontal="left" vertical="center" wrapText="1"/>
    </xf>
    <xf numFmtId="0" fontId="82" fillId="4" borderId="117" xfId="0" applyFont="1" applyFill="1" applyBorder="1" applyAlignment="1">
      <alignment horizontal="left" vertical="center"/>
    </xf>
    <xf numFmtId="49" fontId="82" fillId="4" borderId="117" xfId="0" applyNumberFormat="1" applyFont="1" applyFill="1" applyBorder="1" applyAlignment="1">
      <alignment horizontal="left" vertical="center" wrapText="1"/>
    </xf>
    <xf numFmtId="0" fontId="91" fillId="3" borderId="117" xfId="0" applyFont="1" applyFill="1" applyBorder="1" applyAlignment="1">
      <alignment horizontal="center" vertical="center"/>
    </xf>
    <xf numFmtId="0" fontId="81" fillId="4" borderId="0" xfId="0" applyFont="1" applyFill="1" applyAlignment="1">
      <alignment horizontal="center"/>
    </xf>
    <xf numFmtId="0" fontId="6" fillId="4" borderId="0" xfId="0" applyFont="1" applyFill="1" applyAlignment="1">
      <alignment horizontal="center"/>
    </xf>
    <xf numFmtId="0" fontId="14" fillId="4" borderId="0" xfId="2" applyFont="1" applyFill="1"/>
    <xf numFmtId="0" fontId="87" fillId="4" borderId="0" xfId="0" applyFont="1" applyFill="1"/>
    <xf numFmtId="0" fontId="2" fillId="0" borderId="53" xfId="0" applyFont="1" applyBorder="1" applyAlignment="1">
      <alignment horizontal="center" vertical="center"/>
    </xf>
    <xf numFmtId="0" fontId="2" fillId="0" borderId="36" xfId="0" applyFont="1" applyBorder="1" applyAlignment="1">
      <alignment horizontal="center" vertical="center"/>
    </xf>
    <xf numFmtId="0" fontId="34" fillId="11" borderId="20"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35" fillId="11" borderId="12" xfId="0" applyFont="1" applyFill="1" applyBorder="1" applyAlignment="1">
      <alignment horizontal="center" vertical="center" wrapText="1"/>
    </xf>
    <xf numFmtId="0" fontId="35" fillId="11" borderId="13"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9" fillId="24" borderId="28" xfId="0" applyFont="1" applyFill="1" applyBorder="1" applyAlignment="1">
      <alignment horizontal="center" vertical="center"/>
    </xf>
    <xf numFmtId="0" fontId="2" fillId="30" borderId="15" xfId="0" applyFont="1" applyFill="1" applyBorder="1" applyAlignment="1">
      <alignment horizontal="center" vertical="center" wrapText="1"/>
    </xf>
    <xf numFmtId="0" fontId="2" fillId="30" borderId="1" xfId="0" applyFont="1" applyFill="1" applyBorder="1" applyAlignment="1">
      <alignment horizontal="center" vertical="center"/>
    </xf>
    <xf numFmtId="0" fontId="2" fillId="30" borderId="16" xfId="0" applyFont="1" applyFill="1" applyBorder="1" applyAlignment="1">
      <alignment horizontal="center" vertical="center"/>
    </xf>
    <xf numFmtId="0" fontId="52" fillId="29" borderId="10"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28" xfId="0" applyFont="1" applyFill="1" applyBorder="1" applyAlignment="1">
      <alignment horizontal="center" vertical="center"/>
    </xf>
    <xf numFmtId="0" fontId="3" fillId="2" borderId="0" xfId="0" applyFont="1" applyFill="1" applyAlignment="1">
      <alignment horizontal="center" vertical="center"/>
    </xf>
    <xf numFmtId="0" fontId="3" fillId="2" borderId="49" xfId="0" applyFont="1" applyFill="1" applyBorder="1" applyAlignment="1">
      <alignment horizontal="center" vertical="center"/>
    </xf>
    <xf numFmtId="0" fontId="28" fillId="3" borderId="27" xfId="0" applyFont="1" applyFill="1" applyBorder="1" applyAlignment="1" applyProtection="1">
      <alignment horizontal="center" vertical="center" wrapText="1"/>
      <protection locked="0"/>
    </xf>
    <xf numFmtId="0" fontId="28" fillId="3" borderId="51" xfId="0" applyFont="1" applyFill="1" applyBorder="1" applyAlignment="1" applyProtection="1">
      <alignment horizontal="center" vertical="center" wrapText="1"/>
      <protection locked="0"/>
    </xf>
    <xf numFmtId="0" fontId="33" fillId="3" borderId="27" xfId="0" applyFont="1" applyFill="1" applyBorder="1" applyAlignment="1" applyProtection="1">
      <alignment horizontal="center" vertical="center"/>
      <protection locked="0"/>
    </xf>
    <xf numFmtId="0" fontId="33" fillId="3" borderId="51" xfId="0" applyFont="1" applyFill="1" applyBorder="1" applyAlignment="1" applyProtection="1">
      <alignment horizontal="center" vertical="center"/>
      <protection locked="0"/>
    </xf>
    <xf numFmtId="0" fontId="60" fillId="21" borderId="26" xfId="0" applyFont="1" applyFill="1" applyBorder="1" applyAlignment="1">
      <alignment horizontal="center" vertical="center" wrapText="1"/>
    </xf>
    <xf numFmtId="0" fontId="60" fillId="21" borderId="25" xfId="0" applyFont="1" applyFill="1" applyBorder="1" applyAlignment="1">
      <alignment horizontal="center" vertical="center" wrapText="1"/>
    </xf>
    <xf numFmtId="0" fontId="60" fillId="21" borderId="50" xfId="0" applyFont="1" applyFill="1" applyBorder="1" applyAlignment="1">
      <alignment horizontal="center" vertical="center" wrapText="1"/>
    </xf>
    <xf numFmtId="0" fontId="6" fillId="6" borderId="48"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6" borderId="9" xfId="0" applyFont="1" applyFill="1" applyBorder="1" applyAlignment="1">
      <alignment horizontal="right" vertical="center" wrapText="1"/>
    </xf>
    <xf numFmtId="0" fontId="30" fillId="21" borderId="26" xfId="0" applyFont="1" applyFill="1" applyBorder="1" applyAlignment="1">
      <alignment horizontal="center" vertical="center" wrapText="1"/>
    </xf>
    <xf numFmtId="0" fontId="30" fillId="21" borderId="25" xfId="0" applyFont="1" applyFill="1" applyBorder="1" applyAlignment="1">
      <alignment horizontal="center" vertical="center" wrapText="1"/>
    </xf>
    <xf numFmtId="0" fontId="30" fillId="21" borderId="50" xfId="0" applyFont="1" applyFill="1" applyBorder="1" applyAlignment="1">
      <alignment horizontal="center" vertical="center" wrapText="1"/>
    </xf>
    <xf numFmtId="0" fontId="28" fillId="3" borderId="24"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28" fillId="3" borderId="49" xfId="0" applyFont="1" applyFill="1" applyBorder="1" applyAlignment="1" applyProtection="1">
      <alignment horizontal="center" vertical="center" wrapText="1"/>
      <protection locked="0"/>
    </xf>
    <xf numFmtId="0" fontId="30" fillId="0" borderId="39" xfId="0" applyFont="1" applyBorder="1" applyAlignment="1">
      <alignment horizontal="center" vertical="center"/>
    </xf>
    <xf numFmtId="0" fontId="30" fillId="0" borderId="42" xfId="0" applyFont="1" applyBorder="1" applyAlignment="1">
      <alignment horizontal="center" vertical="center"/>
    </xf>
    <xf numFmtId="0" fontId="59" fillId="19" borderId="43" xfId="0" applyFont="1" applyFill="1" applyBorder="1" applyAlignment="1">
      <alignment horizontal="left" vertical="center"/>
    </xf>
    <xf numFmtId="0" fontId="59" fillId="19" borderId="44" xfId="0" applyFont="1" applyFill="1" applyBorder="1" applyAlignment="1">
      <alignment horizontal="left" vertical="center"/>
    </xf>
    <xf numFmtId="0" fontId="58" fillId="3" borderId="40" xfId="0" applyFont="1" applyFill="1" applyBorder="1" applyAlignment="1">
      <alignment horizontal="left" vertical="center"/>
    </xf>
    <xf numFmtId="0" fontId="58" fillId="3" borderId="41" xfId="0" applyFont="1" applyFill="1" applyBorder="1" applyAlignment="1">
      <alignment horizontal="left" vertical="center"/>
    </xf>
    <xf numFmtId="0" fontId="33" fillId="6" borderId="0" xfId="2" quotePrefix="1" applyFont="1" applyFill="1" applyBorder="1" applyAlignment="1">
      <alignment horizontal="left" vertical="center" wrapText="1"/>
    </xf>
    <xf numFmtId="0" fontId="40" fillId="21" borderId="3" xfId="0" applyFont="1" applyFill="1" applyBorder="1" applyAlignment="1">
      <alignment horizontal="center" vertical="center"/>
    </xf>
    <xf numFmtId="0" fontId="40" fillId="21" borderId="4" xfId="0" applyFont="1" applyFill="1" applyBorder="1" applyAlignment="1">
      <alignment horizontal="center" vertical="center"/>
    </xf>
    <xf numFmtId="0" fontId="40" fillId="21" borderId="5" xfId="0" applyFont="1" applyFill="1" applyBorder="1" applyAlignment="1">
      <alignment horizontal="center" vertical="center"/>
    </xf>
    <xf numFmtId="0" fontId="5" fillId="6" borderId="0" xfId="0" applyFont="1" applyFill="1" applyAlignment="1">
      <alignment horizontal="left" vertical="center" wrapText="1"/>
    </xf>
    <xf numFmtId="0" fontId="30" fillId="0" borderId="10" xfId="0" applyFont="1" applyBorder="1" applyAlignment="1">
      <alignment horizontal="center" vertical="center"/>
    </xf>
    <xf numFmtId="0" fontId="30" fillId="0" borderId="17" xfId="0" applyFont="1" applyBorder="1" applyAlignment="1">
      <alignment horizontal="center" vertical="center"/>
    </xf>
    <xf numFmtId="0" fontId="3" fillId="2" borderId="0" xfId="0" applyFont="1" applyFill="1" applyAlignment="1">
      <alignment horizontal="left" vertical="center"/>
    </xf>
    <xf numFmtId="0" fontId="20" fillId="23" borderId="1" xfId="0" applyFont="1" applyFill="1" applyBorder="1" applyAlignment="1">
      <alignment horizontal="center" vertical="center" wrapText="1"/>
    </xf>
    <xf numFmtId="0" fontId="33" fillId="3" borderId="57" xfId="0" applyFont="1" applyFill="1" applyBorder="1" applyAlignment="1">
      <alignment horizontal="left" vertical="center"/>
    </xf>
    <xf numFmtId="0" fontId="33" fillId="3" borderId="28" xfId="0" applyFont="1" applyFill="1" applyBorder="1" applyAlignment="1">
      <alignment horizontal="left" vertical="center"/>
    </xf>
    <xf numFmtId="0" fontId="39" fillId="19" borderId="58" xfId="0" applyFont="1" applyFill="1" applyBorder="1" applyAlignment="1">
      <alignment horizontal="left" vertical="center"/>
    </xf>
    <xf numFmtId="0" fontId="39" fillId="19" borderId="18" xfId="0" applyFont="1" applyFill="1" applyBorder="1" applyAlignment="1">
      <alignment horizontal="left" vertical="center"/>
    </xf>
    <xf numFmtId="0" fontId="20" fillId="23" borderId="3" xfId="0" applyFont="1" applyFill="1" applyBorder="1" applyAlignment="1">
      <alignment horizontal="center" vertical="center"/>
    </xf>
    <xf numFmtId="0" fontId="20" fillId="23" borderId="5" xfId="0" applyFont="1" applyFill="1" applyBorder="1" applyAlignment="1">
      <alignment horizontal="center" vertical="center"/>
    </xf>
    <xf numFmtId="0" fontId="15" fillId="7" borderId="32" xfId="0" applyFont="1" applyFill="1" applyBorder="1" applyAlignment="1">
      <alignment horizontal="center" vertical="center"/>
    </xf>
    <xf numFmtId="0" fontId="50" fillId="6" borderId="0" xfId="0" applyFont="1" applyFill="1" applyAlignment="1">
      <alignment horizontal="left" vertical="center" wrapText="1"/>
    </xf>
    <xf numFmtId="0" fontId="40" fillId="21" borderId="1" xfId="0" applyFont="1" applyFill="1" applyBorder="1" applyAlignment="1">
      <alignment horizontal="center" vertical="center"/>
    </xf>
    <xf numFmtId="0" fontId="40" fillId="21" borderId="70" xfId="0" applyFont="1" applyFill="1" applyBorder="1" applyAlignment="1">
      <alignment horizontal="center" vertical="center"/>
    </xf>
    <xf numFmtId="0" fontId="20" fillId="23" borderId="70" xfId="0" applyFont="1" applyFill="1" applyBorder="1" applyAlignment="1">
      <alignment horizontal="center" vertical="center" wrapText="1"/>
    </xf>
    <xf numFmtId="0" fontId="20" fillId="23" borderId="11" xfId="0" applyFont="1" applyFill="1" applyBorder="1" applyAlignment="1">
      <alignment horizontal="center" vertical="center" wrapText="1"/>
    </xf>
    <xf numFmtId="0" fontId="6" fillId="6" borderId="69" xfId="0" applyFont="1" applyFill="1" applyBorder="1" applyAlignment="1">
      <alignment horizontal="center" vertical="center"/>
    </xf>
    <xf numFmtId="0" fontId="6" fillId="6" borderId="1" xfId="0" applyFont="1" applyFill="1" applyBorder="1" applyAlignment="1">
      <alignment horizontal="center" vertical="center"/>
    </xf>
    <xf numFmtId="0" fontId="30" fillId="7" borderId="3" xfId="0" applyFont="1" applyFill="1" applyBorder="1" applyAlignment="1">
      <alignment horizontal="center" vertical="center"/>
    </xf>
    <xf numFmtId="42" fontId="19" fillId="19" borderId="71" xfId="3" applyNumberFormat="1" applyFont="1" applyFill="1" applyBorder="1" applyAlignment="1">
      <alignment horizontal="center" vertical="center"/>
    </xf>
    <xf numFmtId="42" fontId="19" fillId="19" borderId="72" xfId="3" applyNumberFormat="1" applyFont="1" applyFill="1" applyBorder="1" applyAlignment="1">
      <alignment horizontal="center" vertical="center"/>
    </xf>
    <xf numFmtId="0" fontId="43" fillId="19" borderId="89" xfId="0" applyFont="1" applyFill="1" applyBorder="1" applyAlignment="1">
      <alignment horizontal="center" vertical="center" wrapText="1"/>
    </xf>
    <xf numFmtId="0" fontId="43" fillId="19" borderId="88" xfId="0" applyFont="1" applyFill="1" applyBorder="1" applyAlignment="1">
      <alignment horizontal="center" vertical="center" wrapText="1"/>
    </xf>
    <xf numFmtId="0" fontId="6" fillId="6" borderId="11" xfId="0" applyFont="1" applyFill="1" applyBorder="1" applyAlignment="1">
      <alignment horizontal="center" vertical="center"/>
    </xf>
    <xf numFmtId="0" fontId="6" fillId="6" borderId="68" xfId="0" applyFont="1" applyFill="1" applyBorder="1" applyAlignment="1">
      <alignment horizontal="center" vertical="center"/>
    </xf>
    <xf numFmtId="0" fontId="6" fillId="6" borderId="70" xfId="0" applyFont="1" applyFill="1" applyBorder="1" applyAlignment="1">
      <alignment horizontal="center" vertical="center"/>
    </xf>
    <xf numFmtId="0" fontId="25" fillId="6" borderId="0" xfId="0" applyFont="1" applyFill="1" applyAlignment="1">
      <alignment horizontal="left" vertical="top" wrapText="1"/>
    </xf>
    <xf numFmtId="0" fontId="6" fillId="3" borderId="57" xfId="0" applyFont="1" applyFill="1" applyBorder="1" applyAlignment="1" applyProtection="1">
      <alignment horizontal="center" vertical="center" wrapText="1"/>
      <protection locked="0"/>
    </xf>
    <xf numFmtId="171" fontId="5" fillId="3" borderId="1" xfId="0" applyNumberFormat="1" applyFont="1" applyFill="1" applyBorder="1" applyAlignment="1" applyProtection="1">
      <alignment horizontal="center" vertical="center"/>
      <protection locked="0"/>
    </xf>
    <xf numFmtId="0" fontId="6" fillId="6" borderId="57" xfId="0" applyFont="1" applyFill="1" applyBorder="1" applyAlignment="1">
      <alignment horizontal="center" vertical="center" wrapText="1"/>
    </xf>
    <xf numFmtId="4" fontId="5" fillId="3" borderId="1" xfId="0" applyNumberFormat="1" applyFont="1" applyFill="1" applyBorder="1" applyAlignment="1" applyProtection="1">
      <alignment horizontal="center" vertical="center"/>
      <protection locked="0"/>
    </xf>
    <xf numFmtId="0" fontId="13" fillId="6" borderId="22" xfId="0" applyFont="1" applyFill="1" applyBorder="1" applyAlignment="1">
      <alignment horizontal="left" vertical="center" wrapText="1"/>
    </xf>
    <xf numFmtId="0" fontId="39" fillId="19" borderId="37" xfId="0" applyFont="1" applyFill="1" applyBorder="1" applyAlignment="1">
      <alignment horizontal="left" vertical="center"/>
    </xf>
    <xf numFmtId="0" fontId="39" fillId="19" borderId="38" xfId="0" applyFont="1" applyFill="1" applyBorder="1" applyAlignment="1">
      <alignment horizontal="left" vertical="center"/>
    </xf>
    <xf numFmtId="0" fontId="6" fillId="3" borderId="55"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30" fillId="0" borderId="33" xfId="0" applyFont="1" applyBorder="1" applyAlignment="1">
      <alignment horizontal="center" vertical="center"/>
    </xf>
    <xf numFmtId="0" fontId="30" fillId="0" borderId="36" xfId="0" applyFont="1" applyBorder="1" applyAlignment="1">
      <alignment horizontal="center" vertical="center"/>
    </xf>
    <xf numFmtId="0" fontId="30" fillId="6" borderId="32" xfId="0" applyFont="1" applyFill="1" applyBorder="1" applyAlignment="1">
      <alignment horizontal="center" vertical="center" wrapText="1"/>
    </xf>
    <xf numFmtId="0" fontId="30" fillId="6" borderId="81" xfId="0" applyFont="1" applyFill="1" applyBorder="1" applyAlignment="1">
      <alignment horizontal="center" vertical="center" wrapText="1"/>
    </xf>
    <xf numFmtId="0" fontId="30" fillId="6" borderId="57" xfId="0" applyFont="1" applyFill="1" applyBorder="1" applyAlignment="1">
      <alignment horizontal="center" vertical="center" wrapText="1"/>
    </xf>
    <xf numFmtId="0" fontId="30" fillId="6" borderId="57" xfId="0" applyFont="1" applyFill="1" applyBorder="1" applyAlignment="1">
      <alignment horizontal="center" vertical="center"/>
    </xf>
    <xf numFmtId="0" fontId="30" fillId="6" borderId="1" xfId="0" applyFont="1" applyFill="1" applyBorder="1" applyAlignment="1">
      <alignment horizontal="center" vertical="center"/>
    </xf>
    <xf numFmtId="0" fontId="40" fillId="21" borderId="57" xfId="0" applyFont="1" applyFill="1" applyBorder="1" applyAlignment="1">
      <alignment horizontal="center" vertical="center" wrapText="1"/>
    </xf>
    <xf numFmtId="0" fontId="40" fillId="21" borderId="1" xfId="0" applyFont="1" applyFill="1" applyBorder="1" applyAlignment="1">
      <alignment horizontal="center" vertical="center" wrapText="1"/>
    </xf>
    <xf numFmtId="0" fontId="40" fillId="21" borderId="58" xfId="0" applyFont="1" applyFill="1" applyBorder="1" applyAlignment="1">
      <alignment horizontal="center" vertical="center" wrapText="1"/>
    </xf>
    <xf numFmtId="0" fontId="33" fillId="20" borderId="58" xfId="0" applyFont="1" applyFill="1" applyBorder="1" applyAlignment="1">
      <alignment horizontal="center" vertical="center"/>
    </xf>
    <xf numFmtId="0" fontId="33" fillId="20" borderId="1" xfId="0" applyFont="1" applyFill="1" applyBorder="1" applyAlignment="1">
      <alignment horizontal="center" vertical="center"/>
    </xf>
    <xf numFmtId="0" fontId="33" fillId="20" borderId="16" xfId="0" applyFont="1" applyFill="1" applyBorder="1" applyAlignment="1">
      <alignment horizontal="center" vertical="center"/>
    </xf>
    <xf numFmtId="0" fontId="9" fillId="18" borderId="10" xfId="0" applyFont="1" applyFill="1" applyBorder="1" applyAlignment="1">
      <alignment horizontal="center" vertical="center" wrapText="1"/>
    </xf>
    <xf numFmtId="0" fontId="9" fillId="18" borderId="15"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19" fillId="19" borderId="57"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19" borderId="58" xfId="0" applyFont="1" applyFill="1" applyBorder="1" applyAlignment="1">
      <alignment horizontal="center" vertical="center" wrapText="1"/>
    </xf>
    <xf numFmtId="0" fontId="30" fillId="6" borderId="28" xfId="0" applyFont="1" applyFill="1" applyBorder="1" applyAlignment="1">
      <alignment horizontal="center" vertical="center"/>
    </xf>
    <xf numFmtId="0" fontId="30" fillId="6" borderId="16"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58" xfId="0" applyFont="1" applyFill="1" applyBorder="1" applyAlignment="1">
      <alignment horizontal="center" vertical="center"/>
    </xf>
    <xf numFmtId="0" fontId="30" fillId="6" borderId="1"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9" fillId="18" borderId="34" xfId="0" applyFont="1" applyFill="1" applyBorder="1" applyAlignment="1">
      <alignment horizontal="center" vertical="center" wrapText="1"/>
    </xf>
    <xf numFmtId="0" fontId="9" fillId="18" borderId="53" xfId="0" applyFont="1" applyFill="1" applyBorder="1" applyAlignment="1">
      <alignment horizontal="center" vertical="center" wrapText="1"/>
    </xf>
    <xf numFmtId="0" fontId="9" fillId="18" borderId="32" xfId="0" applyFont="1" applyFill="1" applyBorder="1" applyAlignment="1">
      <alignment horizontal="center" vertical="center" wrapText="1"/>
    </xf>
    <xf numFmtId="0" fontId="9" fillId="18" borderId="36"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5" fillId="6" borderId="75" xfId="0" applyFont="1" applyFill="1" applyBorder="1" applyAlignment="1">
      <alignment horizontal="left" vertical="top" wrapText="1"/>
    </xf>
    <xf numFmtId="0" fontId="5" fillId="6" borderId="76" xfId="0" applyFont="1" applyFill="1" applyBorder="1" applyAlignment="1">
      <alignment horizontal="left" vertical="top" wrapText="1"/>
    </xf>
    <xf numFmtId="0" fontId="30" fillId="6" borderId="74" xfId="0" applyFont="1" applyFill="1" applyBorder="1" applyAlignment="1">
      <alignment horizontal="center" vertical="center" wrapText="1"/>
    </xf>
    <xf numFmtId="0" fontId="6" fillId="6" borderId="57" xfId="0" applyFont="1" applyFill="1" applyBorder="1" applyAlignment="1">
      <alignment horizontal="center" vertical="center"/>
    </xf>
    <xf numFmtId="0" fontId="9" fillId="18" borderId="73" xfId="0" applyFont="1" applyFill="1" applyBorder="1" applyAlignment="1">
      <alignment horizontal="center" vertical="center" wrapText="1"/>
    </xf>
    <xf numFmtId="0" fontId="9" fillId="18" borderId="77" xfId="0" applyFont="1" applyFill="1" applyBorder="1" applyAlignment="1">
      <alignment horizontal="center" vertical="center" wrapText="1"/>
    </xf>
    <xf numFmtId="0" fontId="9" fillId="18" borderId="80" xfId="0" applyFont="1" applyFill="1" applyBorder="1" applyAlignment="1">
      <alignment horizontal="center" vertical="center" wrapText="1"/>
    </xf>
    <xf numFmtId="0" fontId="33" fillId="3" borderId="34" xfId="0" applyFont="1" applyFill="1" applyBorder="1" applyAlignment="1">
      <alignment horizontal="left" vertical="center"/>
    </xf>
    <xf numFmtId="0" fontId="33" fillId="3" borderId="35" xfId="0" applyFont="1" applyFill="1" applyBorder="1" applyAlignment="1">
      <alignment horizontal="left" vertical="center"/>
    </xf>
    <xf numFmtId="0" fontId="91" fillId="33" borderId="154" xfId="0" applyFont="1" applyFill="1" applyBorder="1" applyAlignment="1">
      <alignment horizontal="center" vertical="center" wrapText="1"/>
    </xf>
    <xf numFmtId="0" fontId="91" fillId="33" borderId="155" xfId="0" applyFont="1" applyFill="1" applyBorder="1" applyAlignment="1">
      <alignment horizontal="center" vertical="center" wrapText="1"/>
    </xf>
    <xf numFmtId="0" fontId="91" fillId="33" borderId="156" xfId="0" applyFont="1" applyFill="1" applyBorder="1" applyAlignment="1">
      <alignment horizontal="center" vertical="center" wrapText="1"/>
    </xf>
    <xf numFmtId="0" fontId="49" fillId="28" borderId="121" xfId="0" applyFont="1" applyFill="1" applyBorder="1" applyAlignment="1">
      <alignment vertical="center" wrapText="1"/>
    </xf>
    <xf numFmtId="0" fontId="49" fillId="28" borderId="121" xfId="0" applyFont="1" applyFill="1" applyBorder="1" applyAlignment="1">
      <alignment horizontal="center" vertical="center" wrapText="1"/>
    </xf>
    <xf numFmtId="0" fontId="33" fillId="3" borderId="111"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 xfId="0" applyFont="1" applyFill="1" applyBorder="1" applyAlignment="1" applyProtection="1">
      <alignment horizontal="center" vertical="center"/>
      <protection locked="0"/>
    </xf>
    <xf numFmtId="0" fontId="33" fillId="3" borderId="85" xfId="0" applyFont="1" applyFill="1" applyBorder="1" applyAlignment="1" applyProtection="1">
      <alignment horizontal="center" vertical="center"/>
      <protection locked="0"/>
    </xf>
    <xf numFmtId="0" fontId="33" fillId="3" borderId="112" xfId="0" applyFont="1" applyFill="1" applyBorder="1" applyAlignment="1" applyProtection="1">
      <alignment horizontal="center" vertical="center"/>
      <protection locked="0"/>
    </xf>
    <xf numFmtId="0" fontId="33" fillId="3" borderId="13" xfId="0" applyFont="1" applyFill="1" applyBorder="1" applyAlignment="1" applyProtection="1">
      <alignment horizontal="center" vertical="center"/>
      <protection locked="0"/>
    </xf>
    <xf numFmtId="0" fontId="44" fillId="5" borderId="10" xfId="0" applyFont="1" applyFill="1" applyBorder="1" applyAlignment="1">
      <alignment horizontal="center" vertical="center" wrapText="1"/>
    </xf>
    <xf numFmtId="0" fontId="44" fillId="5" borderId="57" xfId="0" applyFont="1" applyFill="1" applyBorder="1" applyAlignment="1">
      <alignment horizontal="center" vertical="center" wrapText="1"/>
    </xf>
    <xf numFmtId="0" fontId="44" fillId="5" borderId="15"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4" fillId="5" borderId="17" xfId="0" applyFont="1" applyFill="1" applyBorder="1" applyAlignment="1">
      <alignment horizontal="center" vertical="center" wrapText="1"/>
    </xf>
    <xf numFmtId="0" fontId="44" fillId="5" borderId="58" xfId="0" applyFont="1" applyFill="1" applyBorder="1" applyAlignment="1">
      <alignment horizontal="center" vertical="center" wrapText="1"/>
    </xf>
    <xf numFmtId="2" fontId="44" fillId="5" borderId="118" xfId="0" applyNumberFormat="1" applyFont="1" applyFill="1" applyBorder="1" applyAlignment="1">
      <alignment horizontal="center" vertical="center" wrapText="1"/>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44" fillId="5" borderId="117" xfId="0" applyFont="1" applyFill="1" applyBorder="1" applyAlignment="1">
      <alignment horizontal="center" vertical="center"/>
    </xf>
    <xf numFmtId="0" fontId="44" fillId="5" borderId="120" xfId="0" applyFont="1" applyFill="1" applyBorder="1" applyAlignment="1">
      <alignment horizontal="center" vertical="center"/>
    </xf>
    <xf numFmtId="0" fontId="19" fillId="10" borderId="96" xfId="0" applyFont="1" applyFill="1" applyBorder="1" applyAlignment="1">
      <alignment horizontal="center" vertical="center" wrapText="1"/>
    </xf>
    <xf numFmtId="0" fontId="19" fillId="10" borderId="97" xfId="0" applyFont="1" applyFill="1" applyBorder="1" applyAlignment="1">
      <alignment horizontal="center" vertical="center" wrapText="1"/>
    </xf>
    <xf numFmtId="0" fontId="19" fillId="10" borderId="107" xfId="0" applyFont="1" applyFill="1" applyBorder="1" applyAlignment="1">
      <alignment horizontal="center" vertical="center" wrapText="1"/>
    </xf>
    <xf numFmtId="0" fontId="19" fillId="10" borderId="108" xfId="0" applyFont="1" applyFill="1" applyBorder="1" applyAlignment="1">
      <alignment horizontal="center" vertical="center" wrapText="1"/>
    </xf>
    <xf numFmtId="0" fontId="33" fillId="25" borderId="34" xfId="0" applyFont="1" applyFill="1" applyBorder="1" applyAlignment="1">
      <alignment horizontal="left" vertical="center"/>
    </xf>
    <xf numFmtId="0" fontId="33" fillId="25" borderId="35" xfId="0" applyFont="1" applyFill="1" applyBorder="1" applyAlignment="1">
      <alignment horizontal="left" vertical="center"/>
    </xf>
    <xf numFmtId="0" fontId="30" fillId="0" borderId="34" xfId="0" applyFont="1" applyBorder="1" applyAlignment="1">
      <alignment horizontal="center" vertical="center"/>
    </xf>
    <xf numFmtId="0" fontId="30" fillId="0" borderId="37" xfId="0" applyFont="1" applyBorder="1" applyAlignment="1">
      <alignment horizontal="center" vertical="center"/>
    </xf>
    <xf numFmtId="0" fontId="5" fillId="6" borderId="124" xfId="0" applyFont="1" applyFill="1" applyBorder="1" applyAlignment="1">
      <alignment horizontal="center" vertical="center" wrapText="1"/>
    </xf>
    <xf numFmtId="0" fontId="65" fillId="6" borderId="135" xfId="0" applyFont="1" applyFill="1" applyBorder="1" applyAlignment="1">
      <alignment horizontal="center" vertical="center" wrapText="1"/>
    </xf>
    <xf numFmtId="0" fontId="65" fillId="6" borderId="14" xfId="0" applyFont="1" applyFill="1" applyBorder="1" applyAlignment="1">
      <alignment horizontal="center" vertical="center" wrapText="1"/>
    </xf>
    <xf numFmtId="0" fontId="49" fillId="6" borderId="67" xfId="0" applyFont="1" applyFill="1" applyBorder="1" applyAlignment="1">
      <alignment horizontal="center" vertical="center" wrapText="1"/>
    </xf>
    <xf numFmtId="0" fontId="49" fillId="6" borderId="11" xfId="0" applyFont="1" applyFill="1" applyBorder="1" applyAlignment="1">
      <alignment horizontal="center" vertical="center" wrapText="1"/>
    </xf>
    <xf numFmtId="0" fontId="56" fillId="3" borderId="3" xfId="0" applyFont="1" applyFill="1" applyBorder="1" applyAlignment="1" applyProtection="1">
      <alignment horizontal="center" vertical="center" wrapText="1"/>
      <protection locked="0"/>
    </xf>
    <xf numFmtId="0" fontId="56" fillId="3" borderId="4" xfId="0" applyFont="1" applyFill="1" applyBorder="1" applyAlignment="1" applyProtection="1">
      <alignment horizontal="center" vertical="center" wrapText="1"/>
      <protection locked="0"/>
    </xf>
    <xf numFmtId="0" fontId="56" fillId="3" borderId="5" xfId="0" applyFont="1" applyFill="1" applyBorder="1" applyAlignment="1" applyProtection="1">
      <alignment horizontal="center" vertical="center" wrapText="1"/>
      <protection locked="0"/>
    </xf>
    <xf numFmtId="0" fontId="47" fillId="6" borderId="0" xfId="0" applyFont="1" applyFill="1" applyAlignment="1">
      <alignment horizontal="left" vertical="center" wrapText="1"/>
    </xf>
    <xf numFmtId="0" fontId="19" fillId="10" borderId="1" xfId="0" applyFont="1" applyFill="1" applyBorder="1" applyAlignment="1">
      <alignment horizontal="center" vertical="center" wrapText="1"/>
    </xf>
    <xf numFmtId="0" fontId="30" fillId="0" borderId="128" xfId="0" applyFont="1" applyBorder="1" applyAlignment="1">
      <alignment horizontal="center" vertical="center"/>
    </xf>
    <xf numFmtId="0" fontId="56" fillId="25" borderId="55" xfId="0" applyFont="1" applyFill="1" applyBorder="1" applyAlignment="1">
      <alignment horizontal="left" vertical="center"/>
    </xf>
    <xf numFmtId="0" fontId="56" fillId="25" borderId="56" xfId="0" applyFont="1" applyFill="1" applyBorder="1" applyAlignment="1">
      <alignment horizontal="left" vertical="center"/>
    </xf>
    <xf numFmtId="0" fontId="56" fillId="25" borderId="127" xfId="0" applyFont="1" applyFill="1" applyBorder="1" applyAlignment="1">
      <alignment horizontal="left" vertical="center"/>
    </xf>
    <xf numFmtId="164" fontId="60" fillId="6" borderId="3" xfId="0" applyNumberFormat="1" applyFont="1" applyFill="1" applyBorder="1" applyAlignment="1">
      <alignment horizontal="center" vertical="center" wrapText="1"/>
    </xf>
    <xf numFmtId="164" fontId="69" fillId="6" borderId="4" xfId="0" applyNumberFormat="1" applyFont="1" applyFill="1" applyBorder="1" applyAlignment="1">
      <alignment horizontal="center" vertical="center" wrapText="1"/>
    </xf>
    <xf numFmtId="0" fontId="67" fillId="6" borderId="136" xfId="0" applyFont="1" applyFill="1" applyBorder="1" applyAlignment="1">
      <alignment horizontal="center" vertical="center" wrapText="1"/>
    </xf>
    <xf numFmtId="0" fontId="67" fillId="6" borderId="137" xfId="0" applyFont="1" applyFill="1" applyBorder="1" applyAlignment="1">
      <alignment horizontal="center" vertical="center" wrapText="1"/>
    </xf>
    <xf numFmtId="0" fontId="67" fillId="6" borderId="138" xfId="0" applyFont="1" applyFill="1" applyBorder="1" applyAlignment="1">
      <alignment horizontal="center" vertical="center" wrapText="1"/>
    </xf>
    <xf numFmtId="0" fontId="67" fillId="6" borderId="139" xfId="0" applyFont="1" applyFill="1" applyBorder="1" applyAlignment="1">
      <alignment horizontal="center" vertical="center" wrapText="1"/>
    </xf>
    <xf numFmtId="0" fontId="67" fillId="6" borderId="140" xfId="0" applyFont="1" applyFill="1" applyBorder="1" applyAlignment="1">
      <alignment horizontal="center" vertical="center" wrapText="1"/>
    </xf>
    <xf numFmtId="0" fontId="67" fillId="6" borderId="141" xfId="0" applyFont="1" applyFill="1" applyBorder="1" applyAlignment="1">
      <alignment horizontal="center" vertical="center" wrapText="1"/>
    </xf>
    <xf numFmtId="0" fontId="5" fillId="6" borderId="0" xfId="0" applyFont="1" applyFill="1" applyAlignment="1">
      <alignment horizontal="left" vertical="center"/>
    </xf>
    <xf numFmtId="0" fontId="5" fillId="6" borderId="0" xfId="0" applyFont="1" applyFill="1" applyAlignment="1">
      <alignment horizontal="left" vertical="top" wrapText="1"/>
    </xf>
    <xf numFmtId="0" fontId="6" fillId="6" borderId="0" xfId="0" applyFont="1" applyFill="1" applyAlignment="1">
      <alignment horizontal="left" vertical="center" wrapText="1"/>
    </xf>
    <xf numFmtId="0" fontId="13" fillId="3" borderId="32" xfId="0" applyFont="1" applyFill="1" applyBorder="1" applyAlignment="1" applyProtection="1">
      <alignment horizontal="center"/>
      <protection locked="0"/>
    </xf>
    <xf numFmtId="0" fontId="39" fillId="19" borderId="90" xfId="0" applyFont="1" applyFill="1" applyBorder="1" applyAlignment="1">
      <alignment horizontal="left" vertical="center"/>
    </xf>
    <xf numFmtId="0" fontId="39" fillId="19" borderId="93" xfId="0" applyFont="1" applyFill="1" applyBorder="1" applyAlignment="1">
      <alignment horizontal="left" vertical="center"/>
    </xf>
    <xf numFmtId="0" fontId="33" fillId="25" borderId="91" xfId="0" applyFont="1" applyFill="1" applyBorder="1" applyAlignment="1">
      <alignment horizontal="left" vertical="center"/>
    </xf>
    <xf numFmtId="0" fontId="33" fillId="25" borderId="92" xfId="0" applyFont="1" applyFill="1" applyBorder="1" applyAlignment="1">
      <alignment horizontal="left" vertical="center"/>
    </xf>
    <xf numFmtId="0" fontId="44" fillId="19" borderId="15"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 xfId="0" applyFont="1" applyFill="1" applyBorder="1" applyAlignment="1" applyProtection="1">
      <alignment horizontal="center" vertical="center"/>
      <protection locked="0"/>
    </xf>
    <xf numFmtId="43" fontId="5" fillId="3" borderId="1" xfId="5" applyFont="1" applyFill="1" applyBorder="1" applyAlignment="1" applyProtection="1">
      <alignment horizontal="center" vertical="center"/>
      <protection locked="0"/>
    </xf>
    <xf numFmtId="172" fontId="5" fillId="3" borderId="1" xfId="5" applyNumberFormat="1" applyFont="1" applyFill="1" applyBorder="1" applyAlignment="1" applyProtection="1">
      <alignment horizontal="center" vertical="center"/>
      <protection locked="0"/>
    </xf>
    <xf numFmtId="0" fontId="6" fillId="6" borderId="55"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78" xfId="0" applyFont="1" applyFill="1" applyBorder="1" applyAlignment="1">
      <alignment horizontal="center" vertical="center"/>
    </xf>
    <xf numFmtId="0" fontId="6" fillId="27" borderId="132" xfId="0" applyFont="1" applyFill="1" applyBorder="1" applyAlignment="1">
      <alignment horizontal="center" vertical="center"/>
    </xf>
    <xf numFmtId="0" fontId="6" fillId="27" borderId="133" xfId="0" applyFont="1" applyFill="1" applyBorder="1" applyAlignment="1">
      <alignment horizontal="center" vertical="center"/>
    </xf>
    <xf numFmtId="0" fontId="6" fillId="27" borderId="76" xfId="0" applyFont="1" applyFill="1" applyBorder="1" applyAlignment="1">
      <alignment horizontal="center" vertical="center"/>
    </xf>
    <xf numFmtId="0" fontId="5" fillId="6" borderId="16"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lignment horizontal="center" vertical="center" wrapText="1"/>
    </xf>
    <xf numFmtId="0" fontId="6" fillId="6" borderId="57" xfId="0" applyFont="1" applyFill="1" applyBorder="1" applyAlignment="1" applyProtection="1">
      <alignment horizontal="center" vertical="center" wrapText="1"/>
      <protection locked="0"/>
    </xf>
    <xf numFmtId="0" fontId="57" fillId="3" borderId="1" xfId="0" applyFont="1" applyFill="1" applyBorder="1" applyAlignment="1" applyProtection="1">
      <alignment horizontal="center" vertical="center"/>
      <protection locked="0"/>
    </xf>
    <xf numFmtId="172" fontId="5" fillId="3" borderId="58" xfId="5" applyNumberFormat="1" applyFont="1" applyFill="1" applyBorder="1" applyAlignment="1" applyProtection="1">
      <alignment horizontal="center" vertical="center"/>
      <protection locked="0"/>
    </xf>
    <xf numFmtId="0" fontId="57" fillId="3" borderId="58" xfId="0" applyFont="1" applyFill="1" applyBorder="1" applyAlignment="1" applyProtection="1">
      <alignment horizontal="center" vertical="center"/>
      <protection locked="0"/>
    </xf>
    <xf numFmtId="0" fontId="44" fillId="18" borderId="0" xfId="0" applyFont="1" applyFill="1" applyAlignment="1" applyProtection="1">
      <alignment horizontal="center" vertical="center" wrapText="1"/>
      <protection locked="0"/>
    </xf>
    <xf numFmtId="0" fontId="55" fillId="0" borderId="0" xfId="0" applyFont="1" applyAlignment="1">
      <alignment horizontal="center" vertical="center" wrapText="1"/>
    </xf>
    <xf numFmtId="0" fontId="6" fillId="6" borderId="28"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center" wrapText="1"/>
      <protection locked="0"/>
    </xf>
    <xf numFmtId="0" fontId="5" fillId="6" borderId="129" xfId="0" applyFont="1" applyFill="1" applyBorder="1" applyAlignment="1">
      <alignment horizontal="center" vertical="center"/>
    </xf>
    <xf numFmtId="0" fontId="5" fillId="6" borderId="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5" xfId="0" applyFont="1" applyFill="1" applyBorder="1" applyAlignment="1">
      <alignment horizontal="center" vertical="center"/>
    </xf>
    <xf numFmtId="43" fontId="5" fillId="3" borderId="58" xfId="5" applyFont="1" applyFill="1" applyBorder="1" applyAlignment="1" applyProtection="1">
      <alignment horizontal="center" vertical="center"/>
      <protection locked="0"/>
    </xf>
    <xf numFmtId="0" fontId="5" fillId="6" borderId="77" xfId="0" applyFont="1" applyFill="1" applyBorder="1" applyAlignment="1">
      <alignment horizontal="center" vertical="center"/>
    </xf>
    <xf numFmtId="0" fontId="6" fillId="0" borderId="113" xfId="0" applyFont="1" applyBorder="1" applyAlignment="1" applyProtection="1">
      <alignment horizontal="center" vertical="center"/>
      <protection locked="0"/>
    </xf>
    <xf numFmtId="0" fontId="6" fillId="0" borderId="114" xfId="0" applyFont="1" applyBorder="1" applyAlignment="1" applyProtection="1">
      <alignment horizontal="center" vertical="center"/>
      <protection locked="0"/>
    </xf>
    <xf numFmtId="0" fontId="6" fillId="6" borderId="77" xfId="0" applyFont="1" applyFill="1" applyBorder="1" applyAlignment="1">
      <alignment horizontal="center" vertical="center"/>
    </xf>
    <xf numFmtId="0" fontId="6" fillId="6" borderId="3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13" fillId="6" borderId="0" xfId="0" applyFont="1" applyFill="1" applyAlignment="1">
      <alignment horizontal="left" vertical="center" wrapText="1"/>
    </xf>
    <xf numFmtId="0" fontId="5" fillId="6" borderId="16" xfId="0" applyFont="1" applyFill="1" applyBorder="1" applyAlignment="1">
      <alignment horizontal="center" vertical="center"/>
    </xf>
    <xf numFmtId="43" fontId="5" fillId="3" borderId="3" xfId="5" applyFont="1" applyFill="1" applyBorder="1" applyAlignment="1" applyProtection="1">
      <alignment horizontal="center" vertical="center"/>
      <protection locked="0"/>
    </xf>
    <xf numFmtId="43" fontId="5" fillId="3" borderId="5" xfId="5" applyFont="1" applyFill="1" applyBorder="1" applyAlignment="1" applyProtection="1">
      <alignment horizontal="center" vertical="center"/>
      <protection locked="0"/>
    </xf>
    <xf numFmtId="0" fontId="57" fillId="3" borderId="18" xfId="0" applyFont="1" applyFill="1" applyBorder="1" applyAlignment="1" applyProtection="1">
      <alignment horizontal="center" vertical="center"/>
      <protection locked="0"/>
    </xf>
    <xf numFmtId="0" fontId="47" fillId="6" borderId="0" xfId="0" applyFont="1" applyFill="1" applyAlignment="1" applyProtection="1">
      <alignment horizontal="left" vertical="center" wrapText="1"/>
      <protection locked="0"/>
    </xf>
    <xf numFmtId="0" fontId="57" fillId="3" borderId="16" xfId="0" applyFont="1" applyFill="1" applyBorder="1" applyAlignment="1" applyProtection="1">
      <alignment horizontal="center" vertical="center"/>
      <protection locked="0"/>
    </xf>
    <xf numFmtId="0" fontId="5" fillId="6" borderId="77" xfId="0" applyFont="1" applyFill="1" applyBorder="1" applyAlignment="1">
      <alignment horizontal="center" vertical="center" wrapText="1"/>
    </xf>
    <xf numFmtId="0" fontId="5" fillId="3" borderId="116" xfId="0" applyFont="1" applyFill="1" applyBorder="1" applyAlignment="1" applyProtection="1">
      <alignment horizontal="center" vertical="center"/>
      <protection locked="0"/>
    </xf>
    <xf numFmtId="0" fontId="5" fillId="3" borderId="115" xfId="0" applyFont="1" applyFill="1" applyBorder="1" applyAlignment="1" applyProtection="1">
      <alignment horizontal="center" vertical="center"/>
      <protection locked="0"/>
    </xf>
    <xf numFmtId="0" fontId="79" fillId="6" borderId="2" xfId="0" applyFont="1" applyFill="1" applyBorder="1" applyAlignment="1">
      <alignment horizontal="left" vertical="center" wrapText="1"/>
    </xf>
    <xf numFmtId="0" fontId="79" fillId="6" borderId="0" xfId="0" applyFont="1" applyFill="1" applyAlignment="1">
      <alignment horizontal="left" vertical="center" wrapText="1"/>
    </xf>
    <xf numFmtId="0" fontId="5" fillId="6" borderId="130" xfId="0" applyFont="1" applyFill="1" applyBorder="1" applyAlignment="1">
      <alignment horizontal="center" vertical="center" wrapText="1"/>
    </xf>
    <xf numFmtId="0" fontId="5" fillId="6" borderId="131" xfId="0" applyFont="1" applyFill="1" applyBorder="1" applyAlignment="1">
      <alignment horizontal="center" vertical="center" wrapText="1"/>
    </xf>
    <xf numFmtId="0" fontId="13" fillId="6" borderId="22" xfId="0" applyFont="1" applyFill="1" applyBorder="1" applyAlignment="1" applyProtection="1">
      <alignment horizontal="left" vertical="top" wrapText="1"/>
      <protection locked="0"/>
    </xf>
    <xf numFmtId="0" fontId="13" fillId="6" borderId="0" xfId="0" applyFont="1" applyFill="1" applyAlignment="1" applyProtection="1">
      <alignment horizontal="left" vertical="top" wrapText="1"/>
      <protection locked="0"/>
    </xf>
    <xf numFmtId="0" fontId="6" fillId="26" borderId="0" xfId="0" applyFont="1" applyFill="1" applyAlignment="1">
      <alignment horizontal="center" vertical="center"/>
    </xf>
    <xf numFmtId="0" fontId="5" fillId="6" borderId="0" xfId="0" applyFont="1" applyFill="1" applyAlignment="1">
      <alignment horizontal="center"/>
    </xf>
    <xf numFmtId="0" fontId="44" fillId="18" borderId="0" xfId="0" applyFont="1" applyFill="1" applyAlignment="1">
      <alignment horizontal="center" vertical="center" wrapText="1"/>
    </xf>
    <xf numFmtId="0" fontId="6" fillId="6" borderId="20" xfId="0" applyFont="1" applyFill="1" applyBorder="1" applyAlignment="1">
      <alignment horizontal="left" vertical="top" wrapText="1"/>
    </xf>
    <xf numFmtId="0" fontId="6" fillId="6" borderId="22" xfId="0" applyFont="1" applyFill="1" applyBorder="1" applyAlignment="1">
      <alignment horizontal="left" vertical="top" wrapText="1"/>
    </xf>
    <xf numFmtId="0" fontId="6" fillId="6" borderId="21" xfId="0" applyFont="1" applyFill="1" applyBorder="1" applyAlignment="1">
      <alignment horizontal="left" vertical="top" wrapText="1"/>
    </xf>
    <xf numFmtId="0" fontId="6" fillId="6" borderId="84" xfId="0" applyFont="1" applyFill="1" applyBorder="1" applyAlignment="1">
      <alignment horizontal="left" vertical="top" wrapText="1"/>
    </xf>
    <xf numFmtId="0" fontId="6" fillId="6" borderId="0" xfId="0" applyFont="1" applyFill="1" applyAlignment="1">
      <alignment horizontal="left" vertical="top" wrapText="1"/>
    </xf>
    <xf numFmtId="0" fontId="6" fillId="6" borderId="85" xfId="0" applyFont="1" applyFill="1" applyBorder="1" applyAlignment="1">
      <alignment horizontal="left" vertical="top" wrapText="1"/>
    </xf>
    <xf numFmtId="0" fontId="33" fillId="25" borderId="57" xfId="0" applyFont="1" applyFill="1" applyBorder="1" applyAlignment="1">
      <alignment horizontal="left" vertical="center"/>
    </xf>
    <xf numFmtId="0" fontId="33" fillId="25" borderId="28" xfId="0" applyFont="1" applyFill="1" applyBorder="1" applyAlignment="1">
      <alignment horizontal="left" vertical="center"/>
    </xf>
    <xf numFmtId="0" fontId="6" fillId="6" borderId="28" xfId="0" applyFont="1" applyFill="1" applyBorder="1" applyAlignment="1">
      <alignment horizontal="center" vertical="center" wrapText="1"/>
    </xf>
    <xf numFmtId="0" fontId="5" fillId="6" borderId="0" xfId="0" applyFont="1" applyFill="1" applyAlignment="1" applyProtection="1">
      <alignment horizontal="left" vertical="center" wrapText="1"/>
      <protection locked="0"/>
    </xf>
    <xf numFmtId="0" fontId="5" fillId="6" borderId="58"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0" fontId="5" fillId="6" borderId="116"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30" fillId="6" borderId="10" xfId="0" applyFont="1" applyFill="1" applyBorder="1" applyAlignment="1">
      <alignment horizontal="center" vertical="center"/>
    </xf>
    <xf numFmtId="0" fontId="30" fillId="6" borderId="15" xfId="0" applyFont="1" applyFill="1" applyBorder="1" applyAlignment="1">
      <alignment horizontal="center" vertical="center"/>
    </xf>
    <xf numFmtId="43" fontId="44" fillId="19" borderId="15" xfId="5" applyFont="1" applyFill="1" applyBorder="1" applyAlignment="1" applyProtection="1">
      <alignment horizontal="center" vertical="center"/>
    </xf>
    <xf numFmtId="43" fontId="44" fillId="19" borderId="16" xfId="5" applyFont="1" applyFill="1" applyBorder="1" applyAlignment="1" applyProtection="1">
      <alignment horizontal="center" vertical="center"/>
    </xf>
    <xf numFmtId="43" fontId="44" fillId="19" borderId="17" xfId="5" applyFont="1" applyFill="1" applyBorder="1" applyAlignment="1" applyProtection="1">
      <alignment horizontal="center" vertical="center"/>
    </xf>
    <xf numFmtId="43" fontId="44" fillId="19" borderId="18" xfId="5" applyFont="1" applyFill="1" applyBorder="1" applyAlignment="1" applyProtection="1">
      <alignment horizontal="center" vertical="center"/>
    </xf>
    <xf numFmtId="0" fontId="5" fillId="6" borderId="84" xfId="0" applyFont="1" applyFill="1" applyBorder="1" applyAlignment="1" applyProtection="1">
      <alignment horizontal="left" vertical="center" wrapText="1"/>
      <protection locked="0"/>
    </xf>
    <xf numFmtId="0" fontId="6" fillId="6" borderId="146" xfId="0" applyFont="1" applyFill="1" applyBorder="1" applyAlignment="1">
      <alignment horizontal="center" vertical="center"/>
    </xf>
    <xf numFmtId="0" fontId="6" fillId="6" borderId="11" xfId="0" applyFont="1" applyFill="1" applyBorder="1" applyAlignment="1">
      <alignment horizontal="center" vertical="center" wrapText="1"/>
    </xf>
    <xf numFmtId="0" fontId="6" fillId="6" borderId="147" xfId="0" applyFont="1" applyFill="1" applyBorder="1" applyAlignment="1">
      <alignment horizontal="center" vertical="center"/>
    </xf>
    <xf numFmtId="0" fontId="6" fillId="6" borderId="12" xfId="0" applyFont="1" applyFill="1" applyBorder="1" applyAlignment="1">
      <alignment horizontal="left" vertical="top" wrapText="1"/>
    </xf>
    <xf numFmtId="0" fontId="6" fillId="6" borderId="86" xfId="0" applyFont="1" applyFill="1" applyBorder="1" applyAlignment="1">
      <alignment horizontal="left" vertical="top" wrapText="1"/>
    </xf>
    <xf numFmtId="0" fontId="6" fillId="6" borderId="13" xfId="0" applyFont="1" applyFill="1" applyBorder="1" applyAlignment="1">
      <alignment horizontal="left" vertical="top" wrapText="1"/>
    </xf>
    <xf numFmtId="0" fontId="6" fillId="27" borderId="124" xfId="0" applyFont="1" applyFill="1" applyBorder="1" applyAlignment="1">
      <alignment horizontal="center" vertical="center"/>
    </xf>
    <xf numFmtId="0" fontId="6" fillId="27" borderId="135" xfId="0" applyFont="1" applyFill="1" applyBorder="1" applyAlignment="1">
      <alignment horizontal="center" vertical="center"/>
    </xf>
    <xf numFmtId="0" fontId="6" fillId="27" borderId="14" xfId="0" applyFont="1" applyFill="1" applyBorder="1" applyAlignment="1">
      <alignment horizontal="center" vertical="center"/>
    </xf>
    <xf numFmtId="0" fontId="6" fillId="4" borderId="75" xfId="0" applyFont="1" applyFill="1" applyBorder="1" applyAlignment="1">
      <alignment horizontal="center" vertical="center"/>
    </xf>
    <xf numFmtId="0" fontId="6" fillId="4" borderId="133"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153" xfId="0" applyFont="1" applyFill="1" applyBorder="1" applyAlignment="1">
      <alignment horizontal="center" vertical="center" wrapText="1"/>
    </xf>
    <xf numFmtId="0" fontId="6" fillId="4" borderId="134" xfId="0" applyFont="1" applyFill="1" applyBorder="1" applyAlignment="1">
      <alignment horizontal="center" vertical="center" wrapText="1"/>
    </xf>
    <xf numFmtId="0" fontId="33" fillId="0" borderId="0" xfId="2" quotePrefix="1" applyFont="1" applyFill="1" applyBorder="1" applyAlignment="1">
      <alignment horizontal="left" vertical="center" wrapText="1"/>
    </xf>
    <xf numFmtId="0" fontId="5" fillId="6" borderId="0" xfId="2" quotePrefix="1" applyFont="1" applyFill="1" applyBorder="1" applyAlignment="1">
      <alignment horizontal="left" vertical="top" wrapText="1"/>
    </xf>
    <xf numFmtId="0" fontId="33" fillId="6" borderId="0" xfId="2" quotePrefix="1" applyFont="1" applyFill="1" applyBorder="1" applyAlignment="1">
      <alignment horizontal="left" vertical="top" wrapText="1"/>
    </xf>
    <xf numFmtId="0" fontId="46" fillId="4" borderId="136" xfId="0" applyFont="1" applyFill="1" applyBorder="1" applyAlignment="1">
      <alignment horizontal="center"/>
    </xf>
    <xf numFmtId="0" fontId="5" fillId="4" borderId="137" xfId="0" applyFont="1" applyFill="1" applyBorder="1" applyAlignment="1">
      <alignment horizontal="center"/>
    </xf>
    <xf numFmtId="0" fontId="5" fillId="4" borderId="138" xfId="0" applyFont="1" applyFill="1" applyBorder="1" applyAlignment="1">
      <alignment horizontal="center"/>
    </xf>
    <xf numFmtId="0" fontId="7" fillId="0" borderId="139" xfId="0" applyFont="1" applyBorder="1" applyAlignment="1">
      <alignment horizontal="left" vertical="top" wrapText="1"/>
    </xf>
    <xf numFmtId="0" fontId="82" fillId="0" borderId="140" xfId="0" applyFont="1" applyBorder="1" applyAlignment="1">
      <alignment horizontal="left" vertical="top" wrapText="1"/>
    </xf>
    <xf numFmtId="0" fontId="82" fillId="0" borderId="141" xfId="0" applyFont="1" applyBorder="1" applyAlignment="1">
      <alignment horizontal="left" vertical="top" wrapText="1"/>
    </xf>
    <xf numFmtId="0" fontId="0" fillId="4" borderId="137" xfId="0" applyFill="1" applyBorder="1" applyAlignment="1">
      <alignment horizontal="center"/>
    </xf>
    <xf numFmtId="0" fontId="0" fillId="4" borderId="138" xfId="0" applyFill="1" applyBorder="1" applyAlignment="1">
      <alignment horizontal="center"/>
    </xf>
    <xf numFmtId="0" fontId="7" fillId="4" borderId="11" xfId="0" applyFont="1" applyFill="1" applyBorder="1" applyAlignment="1">
      <alignment horizontal="left" vertical="top" wrapText="1"/>
    </xf>
    <xf numFmtId="0" fontId="5" fillId="6" borderId="17"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3" fillId="25" borderId="150" xfId="0" applyFont="1" applyFill="1" applyBorder="1" applyAlignment="1">
      <alignment horizontal="left" vertical="center"/>
    </xf>
    <xf numFmtId="0" fontId="33" fillId="25" borderId="151" xfId="0" applyFont="1" applyFill="1" applyBorder="1" applyAlignment="1">
      <alignment horizontal="left" vertical="center"/>
    </xf>
    <xf numFmtId="0" fontId="39" fillId="19" borderId="1" xfId="0" applyFont="1" applyFill="1" applyBorder="1" applyAlignment="1">
      <alignment horizontal="left" vertical="center"/>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0" fontId="15" fillId="6" borderId="1" xfId="0" applyFont="1" applyFill="1" applyBorder="1" applyAlignment="1">
      <alignment horizontal="center"/>
    </xf>
    <xf numFmtId="0" fontId="9" fillId="18" borderId="113" xfId="0" applyFont="1" applyFill="1" applyBorder="1" applyAlignment="1">
      <alignment horizontal="center" vertical="center" wrapText="1"/>
    </xf>
    <xf numFmtId="0" fontId="9" fillId="18" borderId="148" xfId="0" applyFont="1" applyFill="1" applyBorder="1" applyAlignment="1">
      <alignment horizontal="center" vertical="center" wrapText="1"/>
    </xf>
    <xf numFmtId="0" fontId="9" fillId="18" borderId="6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6" fillId="0" borderId="0" xfId="0" applyFont="1" applyAlignment="1">
      <alignment horizontal="left" wrapText="1"/>
    </xf>
    <xf numFmtId="0" fontId="6" fillId="6" borderId="10" xfId="0" applyFont="1" applyFill="1" applyBorder="1" applyAlignment="1">
      <alignment horizontal="center"/>
    </xf>
    <xf numFmtId="0" fontId="6" fillId="6" borderId="57" xfId="0" applyFont="1" applyFill="1" applyBorder="1" applyAlignment="1">
      <alignment horizontal="center"/>
    </xf>
    <xf numFmtId="0" fontId="6" fillId="6" borderId="28" xfId="0" applyFont="1" applyFill="1" applyBorder="1" applyAlignment="1">
      <alignment horizontal="center"/>
    </xf>
    <xf numFmtId="0" fontId="5" fillId="6" borderId="15" xfId="0" quotePrefix="1" applyFont="1" applyFill="1" applyBorder="1" applyAlignment="1">
      <alignment horizontal="center"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6" fillId="4" borderId="84" xfId="0" applyFont="1" applyFill="1" applyBorder="1" applyAlignment="1">
      <alignment horizontal="center" vertical="center"/>
    </xf>
    <xf numFmtId="0" fontId="6" fillId="4" borderId="0" xfId="0" applyFont="1" applyFill="1" applyAlignment="1">
      <alignment horizontal="center" vertical="center"/>
    </xf>
    <xf numFmtId="0" fontId="6" fillId="4" borderId="85" xfId="0" applyFont="1" applyFill="1" applyBorder="1" applyAlignment="1">
      <alignment horizontal="center" vertical="center"/>
    </xf>
    <xf numFmtId="0" fontId="30" fillId="0" borderId="149" xfId="0" applyFont="1" applyBorder="1" applyAlignment="1">
      <alignment horizontal="center" vertical="center"/>
    </xf>
    <xf numFmtId="0" fontId="90" fillId="2" borderId="0" xfId="0" applyFont="1" applyFill="1" applyAlignment="1">
      <alignment horizontal="center" vertical="center"/>
    </xf>
    <xf numFmtId="0" fontId="2" fillId="6" borderId="125" xfId="0" applyFont="1" applyFill="1" applyBorder="1" applyAlignment="1">
      <alignment horizontal="center" vertical="center" wrapText="1"/>
    </xf>
    <xf numFmtId="0" fontId="2" fillId="6" borderId="126" xfId="0" applyFont="1" applyFill="1" applyBorder="1" applyAlignment="1">
      <alignment horizontal="center" vertical="center" wrapText="1"/>
    </xf>
    <xf numFmtId="0" fontId="2" fillId="6" borderId="110" xfId="0" applyFont="1" applyFill="1" applyBorder="1" applyAlignment="1">
      <alignment horizontal="center" vertical="center" wrapText="1"/>
    </xf>
    <xf numFmtId="0" fontId="74" fillId="6" borderId="70" xfId="0" applyFont="1" applyFill="1" applyBorder="1" applyAlignment="1">
      <alignment horizontal="center" vertical="center" wrapText="1"/>
    </xf>
    <xf numFmtId="0" fontId="74" fillId="6" borderId="67" xfId="0" applyFont="1" applyFill="1" applyBorder="1" applyAlignment="1">
      <alignment horizontal="center" vertical="center" wrapText="1"/>
    </xf>
    <xf numFmtId="0" fontId="74" fillId="6" borderId="142"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5" xfId="0" applyFont="1" applyFill="1" applyBorder="1" applyAlignment="1">
      <alignment vertical="center" wrapText="1"/>
    </xf>
    <xf numFmtId="0" fontId="74" fillId="6" borderId="1" xfId="0" applyFont="1" applyFill="1" applyBorder="1" applyAlignment="1">
      <alignment horizontal="center" vertical="center" wrapText="1"/>
    </xf>
    <xf numFmtId="0" fontId="76" fillId="3" borderId="1" xfId="0" applyFont="1" applyFill="1" applyBorder="1" applyAlignment="1" applyProtection="1">
      <alignment horizontal="left" vertical="center" wrapText="1"/>
      <protection locked="0"/>
    </xf>
    <xf numFmtId="0" fontId="76" fillId="3" borderId="16" xfId="0" applyFont="1" applyFill="1" applyBorder="1" applyAlignment="1" applyProtection="1">
      <alignment horizontal="left" vertical="center" wrapText="1"/>
      <protection locked="0"/>
    </xf>
    <xf numFmtId="0" fontId="76" fillId="3" borderId="58" xfId="0" applyFont="1" applyFill="1" applyBorder="1" applyAlignment="1" applyProtection="1">
      <alignment horizontal="left" vertical="center" wrapText="1"/>
      <protection locked="0"/>
    </xf>
    <xf numFmtId="0" fontId="76" fillId="3" borderId="18" xfId="0" applyFont="1" applyFill="1" applyBorder="1" applyAlignment="1" applyProtection="1">
      <alignment horizontal="left" vertical="center" wrapText="1"/>
      <protection locked="0"/>
    </xf>
    <xf numFmtId="0" fontId="2" fillId="6" borderId="28"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75" fillId="6" borderId="136" xfId="0" applyFont="1" applyFill="1" applyBorder="1" applyAlignment="1">
      <alignment horizontal="left" vertical="center" wrapText="1"/>
    </xf>
    <xf numFmtId="0" fontId="75" fillId="6" borderId="137" xfId="0" applyFont="1" applyFill="1" applyBorder="1" applyAlignment="1">
      <alignment horizontal="left" vertical="center" wrapText="1"/>
    </xf>
    <xf numFmtId="0" fontId="75" fillId="6" borderId="2" xfId="0" applyFont="1" applyFill="1" applyBorder="1" applyAlignment="1">
      <alignment horizontal="left" vertical="center" wrapText="1"/>
    </xf>
    <xf numFmtId="0" fontId="75" fillId="6" borderId="0" xfId="0" applyFont="1" applyFill="1" applyAlignment="1">
      <alignment horizontal="left" vertical="center" wrapText="1"/>
    </xf>
    <xf numFmtId="0" fontId="75" fillId="6" borderId="139" xfId="0" applyFont="1" applyFill="1" applyBorder="1" applyAlignment="1">
      <alignment horizontal="left" vertical="center" wrapText="1"/>
    </xf>
    <xf numFmtId="0" fontId="75" fillId="6" borderId="140" xfId="0" applyFont="1" applyFill="1" applyBorder="1" applyAlignment="1">
      <alignment horizontal="left" vertical="center" wrapText="1"/>
    </xf>
    <xf numFmtId="0" fontId="2" fillId="6" borderId="111"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39" xfId="0" applyFont="1" applyFill="1" applyBorder="1" applyAlignment="1">
      <alignment horizontal="center" vertical="center" wrapText="1"/>
    </xf>
    <xf numFmtId="0" fontId="2" fillId="6" borderId="140" xfId="0" applyFont="1" applyFill="1" applyBorder="1" applyAlignment="1">
      <alignment horizontal="center" vertical="center" wrapText="1"/>
    </xf>
    <xf numFmtId="0" fontId="75" fillId="6" borderId="138" xfId="0" applyFont="1" applyFill="1" applyBorder="1" applyAlignment="1">
      <alignment horizontal="left" vertical="center" wrapText="1"/>
    </xf>
    <xf numFmtId="0" fontId="75" fillId="6" borderId="144" xfId="0" applyFont="1" applyFill="1" applyBorder="1" applyAlignment="1">
      <alignment horizontal="left" vertical="center" wrapText="1"/>
    </xf>
    <xf numFmtId="0" fontId="75" fillId="6" borderId="112" xfId="0" applyFont="1" applyFill="1" applyBorder="1" applyAlignment="1">
      <alignment horizontal="left" vertical="center" wrapText="1"/>
    </xf>
    <xf numFmtId="0" fontId="75" fillId="6" borderId="86" xfId="0" applyFont="1" applyFill="1" applyBorder="1" applyAlignment="1">
      <alignment horizontal="left" vertical="center" wrapText="1"/>
    </xf>
    <xf numFmtId="0" fontId="75" fillId="6" borderId="145" xfId="0" applyFont="1" applyFill="1" applyBorder="1" applyAlignment="1">
      <alignment horizontal="left" vertical="center" wrapText="1"/>
    </xf>
    <xf numFmtId="0" fontId="2" fillId="6" borderId="143" xfId="0" applyFont="1" applyFill="1" applyBorder="1" applyAlignment="1">
      <alignment horizontal="center" vertical="center" wrapText="1"/>
    </xf>
    <xf numFmtId="0" fontId="2" fillId="6" borderId="144" xfId="0" applyFont="1" applyFill="1" applyBorder="1" applyAlignment="1">
      <alignment horizontal="center" vertical="center" wrapText="1"/>
    </xf>
    <xf numFmtId="0" fontId="2" fillId="6" borderId="141" xfId="0" applyFont="1" applyFill="1" applyBorder="1" applyAlignment="1">
      <alignment horizontal="center" vertical="center" wrapText="1"/>
    </xf>
    <xf numFmtId="0" fontId="77" fillId="3" borderId="136" xfId="0" applyFont="1" applyFill="1" applyBorder="1" applyAlignment="1" applyProtection="1">
      <alignment horizontal="center" vertical="center" wrapText="1"/>
      <protection locked="0"/>
    </xf>
    <xf numFmtId="0" fontId="77" fillId="3" borderId="137" xfId="0" applyFont="1" applyFill="1" applyBorder="1" applyAlignment="1" applyProtection="1">
      <alignment horizontal="center" vertical="center" wrapText="1"/>
      <protection locked="0"/>
    </xf>
    <xf numFmtId="0" fontId="77" fillId="3" borderId="2" xfId="0" applyFont="1" applyFill="1" applyBorder="1" applyAlignment="1" applyProtection="1">
      <alignment horizontal="center" vertical="center" wrapText="1"/>
      <protection locked="0"/>
    </xf>
    <xf numFmtId="0" fontId="77" fillId="3" borderId="0" xfId="0" applyFont="1" applyFill="1" applyAlignment="1" applyProtection="1">
      <alignment horizontal="center" vertical="center" wrapText="1"/>
      <protection locked="0"/>
    </xf>
    <xf numFmtId="0" fontId="77" fillId="3" borderId="139" xfId="0" applyFont="1" applyFill="1" applyBorder="1" applyAlignment="1" applyProtection="1">
      <alignment horizontal="center" vertical="center" wrapText="1"/>
      <protection locked="0"/>
    </xf>
    <xf numFmtId="0" fontId="77" fillId="3" borderId="140" xfId="0" applyFont="1" applyFill="1" applyBorder="1" applyAlignment="1" applyProtection="1">
      <alignment horizontal="center" vertical="center" wrapText="1"/>
      <protection locked="0"/>
    </xf>
    <xf numFmtId="0" fontId="77" fillId="3" borderId="112" xfId="0" applyFont="1" applyFill="1" applyBorder="1" applyAlignment="1" applyProtection="1">
      <alignment horizontal="center" vertical="center" wrapText="1"/>
      <protection locked="0"/>
    </xf>
    <xf numFmtId="0" fontId="77" fillId="3" borderId="86" xfId="0" applyFont="1" applyFill="1" applyBorder="1" applyAlignment="1" applyProtection="1">
      <alignment horizontal="center" vertical="center" wrapText="1"/>
      <protection locked="0"/>
    </xf>
    <xf numFmtId="0" fontId="0" fillId="6" borderId="0" xfId="0" quotePrefix="1" applyFill="1" applyAlignment="1">
      <alignment horizontal="left" vertical="top" wrapText="1"/>
    </xf>
    <xf numFmtId="0" fontId="30" fillId="0" borderId="10"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78" fillId="6" borderId="10" xfId="0" applyFont="1" applyFill="1" applyBorder="1" applyAlignment="1">
      <alignment horizontal="center" vertical="center"/>
    </xf>
    <xf numFmtId="0" fontId="78" fillId="6" borderId="57" xfId="0" applyFont="1" applyFill="1" applyBorder="1" applyAlignment="1">
      <alignment horizontal="center" vertical="center"/>
    </xf>
    <xf numFmtId="0" fontId="72" fillId="3" borderId="57" xfId="0" applyFont="1" applyFill="1" applyBorder="1" applyAlignment="1" applyProtection="1">
      <alignment horizontal="center" vertical="center"/>
      <protection locked="0"/>
    </xf>
    <xf numFmtId="0" fontId="72" fillId="3" borderId="28" xfId="0" applyFont="1" applyFill="1" applyBorder="1" applyAlignment="1" applyProtection="1">
      <alignment horizontal="center" vertical="center"/>
      <protection locked="0"/>
    </xf>
    <xf numFmtId="0" fontId="72" fillId="3" borderId="58" xfId="0" applyFont="1" applyFill="1" applyBorder="1" applyAlignment="1" applyProtection="1">
      <alignment horizontal="center" vertical="center"/>
      <protection locked="0"/>
    </xf>
    <xf numFmtId="0" fontId="72" fillId="3" borderId="18" xfId="0" applyFont="1" applyFill="1" applyBorder="1" applyAlignment="1" applyProtection="1">
      <alignment horizontal="center" vertical="center"/>
      <protection locked="0"/>
    </xf>
    <xf numFmtId="0" fontId="78" fillId="6" borderId="17" xfId="0" applyFont="1" applyFill="1" applyBorder="1" applyAlignment="1">
      <alignment horizontal="center" vertical="center"/>
    </xf>
    <xf numFmtId="0" fontId="78" fillId="6" borderId="58" xfId="0" applyFont="1" applyFill="1" applyBorder="1" applyAlignment="1">
      <alignment horizontal="center" vertical="center"/>
    </xf>
    <xf numFmtId="0" fontId="10" fillId="2" borderId="0" xfId="0" applyFont="1" applyFill="1" applyAlignment="1">
      <alignment horizontal="center" vertical="center"/>
    </xf>
    <xf numFmtId="0" fontId="56" fillId="3" borderId="58" xfId="0" applyFont="1" applyFill="1" applyBorder="1" applyAlignment="1" applyProtection="1">
      <alignment horizontal="left" vertical="center"/>
      <protection locked="0"/>
    </xf>
    <xf numFmtId="0" fontId="56" fillId="3" borderId="18" xfId="0" applyFont="1" applyFill="1" applyBorder="1" applyAlignment="1" applyProtection="1">
      <alignment horizontal="left" vertical="center"/>
      <protection locked="0"/>
    </xf>
    <xf numFmtId="0" fontId="33" fillId="3" borderId="57" xfId="0" applyFont="1" applyFill="1" applyBorder="1" applyAlignment="1" applyProtection="1">
      <alignment horizontal="left" vertical="center"/>
      <protection locked="0"/>
    </xf>
    <xf numFmtId="0" fontId="33" fillId="3" borderId="28" xfId="0" applyFont="1" applyFill="1" applyBorder="1" applyAlignment="1" applyProtection="1">
      <alignment horizontal="left" vertical="center"/>
      <protection locked="0"/>
    </xf>
    <xf numFmtId="0" fontId="0" fillId="6" borderId="0" xfId="0" applyFill="1" applyAlignment="1">
      <alignment horizontal="left" vertical="top" wrapText="1"/>
    </xf>
    <xf numFmtId="0" fontId="11" fillId="6" borderId="0" xfId="2" applyFill="1" applyAlignment="1" applyProtection="1">
      <alignment horizontal="left" vertical="center" wrapText="1"/>
    </xf>
  </cellXfs>
  <cellStyles count="6">
    <cellStyle name="Lien hypertexte" xfId="2" builtinId="8"/>
    <cellStyle name="Milliers" xfId="5" builtinId="3"/>
    <cellStyle name="Milliers 2" xfId="4" xr:uid="{C9F55664-7FD7-4278-86AE-9C224845607E}"/>
    <cellStyle name="Monétaire" xfId="3" builtinId="4"/>
    <cellStyle name="Normal" xfId="0" builtinId="0"/>
    <cellStyle name="Pourcentage" xfId="1" builtinId="5"/>
  </cellStyles>
  <dxfs count="8">
    <dxf>
      <fill>
        <patternFill patternType="darkUp"/>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b val="0"/>
        <i/>
        <color rgb="FF92D050"/>
      </font>
      <fill>
        <patternFill>
          <bgColor theme="4" tint="-0.499984740745262"/>
        </patternFill>
      </fill>
    </dxf>
    <dxf>
      <font>
        <b/>
        <i/>
        <color theme="5"/>
      </font>
      <fill>
        <patternFill>
          <bgColor theme="4" tint="-0.499984740745262"/>
        </patternFill>
      </fill>
    </dxf>
    <dxf>
      <fill>
        <patternFill patternType="darkUp">
          <bgColor theme="9" tint="0.79998168889431442"/>
        </patternFill>
      </fill>
    </dxf>
    <dxf>
      <fill>
        <patternFill patternType="darkUp">
          <bgColor theme="9" tint="0.79998168889431442"/>
        </patternFill>
      </fill>
      <border>
        <vertical/>
        <horizontal/>
      </border>
    </dxf>
  </dxfs>
  <tableStyles count="0" defaultTableStyle="TableStyleMedium2" defaultPivotStyle="PivotStyleLight16"/>
  <colors>
    <mruColors>
      <color rgb="FFFF0000"/>
      <color rgb="FFDDEBF7"/>
      <color rgb="FFFF3300"/>
      <color rgb="FFCCFF66"/>
      <color rgb="FFFFCC99"/>
      <color rgb="FF97D2FF"/>
      <color rgb="FFFF99CC"/>
      <color rgb="FFCC99FF"/>
      <color rgb="FF97BA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266059</xdr:colOff>
      <xdr:row>1</xdr:row>
      <xdr:rowOff>125616</xdr:rowOff>
    </xdr:from>
    <xdr:to>
      <xdr:col>4</xdr:col>
      <xdr:colOff>2422072</xdr:colOff>
      <xdr:row>7</xdr:row>
      <xdr:rowOff>299356</xdr:rowOff>
    </xdr:to>
    <xdr:grpSp>
      <xdr:nvGrpSpPr>
        <xdr:cNvPr id="8" name="Groupe 7">
          <a:extLst>
            <a:ext uri="{FF2B5EF4-FFF2-40B4-BE49-F238E27FC236}">
              <a16:creationId xmlns:a16="http://schemas.microsoft.com/office/drawing/2014/main" id="{00000000-0008-0000-0300-000008000000}"/>
            </a:ext>
          </a:extLst>
        </xdr:cNvPr>
        <xdr:cNvGrpSpPr/>
      </xdr:nvGrpSpPr>
      <xdr:grpSpPr>
        <a:xfrm>
          <a:off x="755916" y="316116"/>
          <a:ext cx="9721585" cy="1298597"/>
          <a:chOff x="0" y="271222"/>
          <a:chExt cx="9650413" cy="1375591"/>
        </a:xfrm>
      </xdr:grpSpPr>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80" b="87974"/>
          <a:stretch/>
        </xdr:blipFill>
        <xdr:spPr>
          <a:xfrm>
            <a:off x="0" y="271222"/>
            <a:ext cx="9650413" cy="1375591"/>
          </a:xfrm>
          <a:prstGeom prst="rect">
            <a:avLst/>
          </a:prstGeom>
        </xdr:spPr>
      </xdr:pic>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2124" y="381000"/>
            <a:ext cx="1149350" cy="108521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2110740</xdr:colOff>
      <xdr:row>3</xdr:row>
      <xdr:rowOff>440530</xdr:rowOff>
    </xdr:to>
    <xdr:grpSp>
      <xdr:nvGrpSpPr>
        <xdr:cNvPr id="8" name="Groupe 7">
          <a:extLst>
            <a:ext uri="{FF2B5EF4-FFF2-40B4-BE49-F238E27FC236}">
              <a16:creationId xmlns:a16="http://schemas.microsoft.com/office/drawing/2014/main" id="{00000000-0008-0000-0500-000008000000}"/>
            </a:ext>
          </a:extLst>
        </xdr:cNvPr>
        <xdr:cNvGrpSpPr/>
      </xdr:nvGrpSpPr>
      <xdr:grpSpPr>
        <a:xfrm>
          <a:off x="0" y="0"/>
          <a:ext cx="16552454" cy="2771887"/>
          <a:chOff x="2574827" y="515977"/>
          <a:chExt cx="12017307" cy="2046138"/>
        </a:xfrm>
      </xdr:grpSpPr>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574827" y="515977"/>
            <a:ext cx="12017307" cy="2046138"/>
          </a:xfrm>
          <a:prstGeom prst="rect">
            <a:avLst/>
          </a:prstGeom>
        </xdr:spPr>
      </xdr:pic>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1651001</xdr:colOff>
      <xdr:row>0</xdr:row>
      <xdr:rowOff>0</xdr:rowOff>
    </xdr:from>
    <xdr:to>
      <xdr:col>19</xdr:col>
      <xdr:colOff>1127126</xdr:colOff>
      <xdr:row>22</xdr:row>
      <xdr:rowOff>-1</xdr:rowOff>
    </xdr:to>
    <xdr:grpSp>
      <xdr:nvGrpSpPr>
        <xdr:cNvPr id="17" name="Groupe 1">
          <a:extLst>
            <a:ext uri="{FF2B5EF4-FFF2-40B4-BE49-F238E27FC236}">
              <a16:creationId xmlns:a16="http://schemas.microsoft.com/office/drawing/2014/main" id="{00000000-0008-0000-0600-000011000000}"/>
            </a:ext>
          </a:extLst>
        </xdr:cNvPr>
        <xdr:cNvGrpSpPr/>
      </xdr:nvGrpSpPr>
      <xdr:grpSpPr>
        <a:xfrm>
          <a:off x="2177144" y="0"/>
          <a:ext cx="24948696" cy="3991428"/>
          <a:chOff x="2574827" y="515977"/>
          <a:chExt cx="12017307" cy="2046138"/>
        </a:xfrm>
      </xdr:grpSpPr>
      <xdr:pic>
        <xdr:nvPicPr>
          <xdr:cNvPr id="18" name="Image 2">
            <a:extLst>
              <a:ext uri="{FF2B5EF4-FFF2-40B4-BE49-F238E27FC236}">
                <a16:creationId xmlns:a16="http://schemas.microsoft.com/office/drawing/2014/main" id="{00000000-0008-0000-06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574827" y="515977"/>
            <a:ext cx="12017307" cy="2046138"/>
          </a:xfrm>
          <a:prstGeom prst="rect">
            <a:avLst/>
          </a:prstGeom>
        </xdr:spPr>
      </xdr:pic>
      <xdr:pic>
        <xdr:nvPicPr>
          <xdr:cNvPr id="19" name="Image 3">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1476375</xdr:colOff>
      <xdr:row>0</xdr:row>
      <xdr:rowOff>0</xdr:rowOff>
    </xdr:from>
    <xdr:to>
      <xdr:col>7</xdr:col>
      <xdr:colOff>2587625</xdr:colOff>
      <xdr:row>1</xdr:row>
      <xdr:rowOff>63500</xdr:rowOff>
    </xdr:to>
    <xdr:grpSp>
      <xdr:nvGrpSpPr>
        <xdr:cNvPr id="71" name="Groupe 3">
          <a:extLst>
            <a:ext uri="{FF2B5EF4-FFF2-40B4-BE49-F238E27FC236}">
              <a16:creationId xmlns:a16="http://schemas.microsoft.com/office/drawing/2014/main" id="{00000000-0008-0000-0700-000047000000}"/>
            </a:ext>
          </a:extLst>
        </xdr:cNvPr>
        <xdr:cNvGrpSpPr/>
      </xdr:nvGrpSpPr>
      <xdr:grpSpPr>
        <a:xfrm>
          <a:off x="1721304" y="0"/>
          <a:ext cx="16895535" cy="2902857"/>
          <a:chOff x="2574827" y="515977"/>
          <a:chExt cx="12017307" cy="2046138"/>
        </a:xfrm>
      </xdr:grpSpPr>
      <xdr:pic>
        <xdr:nvPicPr>
          <xdr:cNvPr id="72" name="Image 6">
            <a:extLst>
              <a:ext uri="{FF2B5EF4-FFF2-40B4-BE49-F238E27FC236}">
                <a16:creationId xmlns:a16="http://schemas.microsoft.com/office/drawing/2014/main" id="{00000000-0008-0000-07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574827" y="515977"/>
            <a:ext cx="12017307" cy="2046138"/>
          </a:xfrm>
          <a:prstGeom prst="rect">
            <a:avLst/>
          </a:prstGeom>
        </xdr:spPr>
      </xdr:pic>
      <xdr:pic>
        <xdr:nvPicPr>
          <xdr:cNvPr id="73" name="Image 7">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99786</xdr:colOff>
      <xdr:row>0</xdr:row>
      <xdr:rowOff>36285</xdr:rowOff>
    </xdr:from>
    <xdr:to>
      <xdr:col>4</xdr:col>
      <xdr:colOff>5387298</xdr:colOff>
      <xdr:row>8</xdr:row>
      <xdr:rowOff>89874</xdr:rowOff>
    </xdr:to>
    <xdr:grpSp>
      <xdr:nvGrpSpPr>
        <xdr:cNvPr id="8" name="Groupe 1">
          <a:extLst>
            <a:ext uri="{FF2B5EF4-FFF2-40B4-BE49-F238E27FC236}">
              <a16:creationId xmlns:a16="http://schemas.microsoft.com/office/drawing/2014/main" id="{00000000-0008-0000-0800-000008000000}"/>
            </a:ext>
          </a:extLst>
        </xdr:cNvPr>
        <xdr:cNvGrpSpPr>
          <a:grpSpLocks noChangeAspect="1"/>
        </xdr:cNvGrpSpPr>
      </xdr:nvGrpSpPr>
      <xdr:grpSpPr>
        <a:xfrm>
          <a:off x="346315" y="36285"/>
          <a:ext cx="9762395" cy="1308648"/>
          <a:chOff x="0" y="252777"/>
          <a:chExt cx="9650413" cy="1394036"/>
        </a:xfrm>
      </xdr:grpSpPr>
      <xdr:pic>
        <xdr:nvPicPr>
          <xdr:cNvPr id="9" name="Image 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45" b="87974"/>
          <a:stretch/>
        </xdr:blipFill>
        <xdr:spPr>
          <a:xfrm>
            <a:off x="0" y="252777"/>
            <a:ext cx="9650413" cy="1394036"/>
          </a:xfrm>
          <a:prstGeom prst="rect">
            <a:avLst/>
          </a:prstGeom>
        </xdr:spPr>
      </xdr:pic>
      <xdr:pic>
        <xdr:nvPicPr>
          <xdr:cNvPr id="10" name="Image 3">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2124" y="381000"/>
            <a:ext cx="1149350" cy="108521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19052</xdr:colOff>
      <xdr:row>0</xdr:row>
      <xdr:rowOff>0</xdr:rowOff>
    </xdr:from>
    <xdr:to>
      <xdr:col>4</xdr:col>
      <xdr:colOff>2451100</xdr:colOff>
      <xdr:row>0</xdr:row>
      <xdr:rowOff>1168400</xdr:rowOff>
    </xdr:to>
    <xdr:grpSp>
      <xdr:nvGrpSpPr>
        <xdr:cNvPr id="4" name="Groupe 3">
          <a:extLst>
            <a:ext uri="{FF2B5EF4-FFF2-40B4-BE49-F238E27FC236}">
              <a16:creationId xmlns:a16="http://schemas.microsoft.com/office/drawing/2014/main" id="{00000000-0008-0000-0900-000004000000}"/>
            </a:ext>
          </a:extLst>
        </xdr:cNvPr>
        <xdr:cNvGrpSpPr/>
      </xdr:nvGrpSpPr>
      <xdr:grpSpPr>
        <a:xfrm>
          <a:off x="549464" y="0"/>
          <a:ext cx="7213598" cy="1168400"/>
          <a:chOff x="1" y="0"/>
          <a:chExt cx="8513583" cy="1452563"/>
        </a:xfrm>
      </xdr:grpSpPr>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1" y="0"/>
            <a:ext cx="8513583" cy="1452563"/>
          </a:xfrm>
          <a:prstGeom prst="rect">
            <a:avLst/>
          </a:prstGeom>
        </xdr:spPr>
      </xdr:pic>
      <xdr:pic>
        <xdr:nvPicPr>
          <xdr:cNvPr id="3" name="Imag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8526" y="293687"/>
            <a:ext cx="1150284" cy="108521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15748</xdr:colOff>
      <xdr:row>0</xdr:row>
      <xdr:rowOff>2034768</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800100" y="0"/>
          <a:ext cx="12043918" cy="2038578"/>
        </a:xfrm>
        <a:prstGeom prst="rect">
          <a:avLst/>
        </a:prstGeom>
      </xdr:spPr>
    </xdr:pic>
    <xdr:clientData/>
  </xdr:twoCellAnchor>
  <xdr:twoCellAnchor editAs="oneCell">
    <xdr:from>
      <xdr:col>3</xdr:col>
      <xdr:colOff>1992313</xdr:colOff>
      <xdr:row>0</xdr:row>
      <xdr:rowOff>674688</xdr:rowOff>
    </xdr:from>
    <xdr:to>
      <xdr:col>4</xdr:col>
      <xdr:colOff>268289</xdr:colOff>
      <xdr:row>0</xdr:row>
      <xdr:rowOff>1773238</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83313" y="674688"/>
          <a:ext cx="1158875" cy="10852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12</xdr:row>
          <xdr:rowOff>107950</xdr:rowOff>
        </xdr:from>
        <xdr:to>
          <xdr:col>1</xdr:col>
          <xdr:colOff>1060450</xdr:colOff>
          <xdr:row>14</xdr:row>
          <xdr:rowOff>19050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14</xdr:row>
          <xdr:rowOff>57150</xdr:rowOff>
        </xdr:from>
        <xdr:to>
          <xdr:col>1</xdr:col>
          <xdr:colOff>1060450</xdr:colOff>
          <xdr:row>14</xdr:row>
          <xdr:rowOff>609600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15</xdr:row>
          <xdr:rowOff>171450</xdr:rowOff>
        </xdr:from>
        <xdr:to>
          <xdr:col>1</xdr:col>
          <xdr:colOff>1079500</xdr:colOff>
          <xdr:row>15</xdr:row>
          <xdr:rowOff>717550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2</xdr:colOff>
      <xdr:row>0</xdr:row>
      <xdr:rowOff>251037</xdr:rowOff>
    </xdr:from>
    <xdr:to>
      <xdr:col>13</xdr:col>
      <xdr:colOff>667146</xdr:colOff>
      <xdr:row>0</xdr:row>
      <xdr:rowOff>2041103</xdr:rowOff>
    </xdr:to>
    <xdr:pic>
      <xdr:nvPicPr>
        <xdr:cNvPr id="60" name="Image 1">
          <a:extLst>
            <a:ext uri="{FF2B5EF4-FFF2-40B4-BE49-F238E27FC236}">
              <a16:creationId xmlns:a16="http://schemas.microsoft.com/office/drawing/2014/main" id="{00000000-0008-0000-0B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5" b="88728"/>
        <a:stretch/>
      </xdr:blipFill>
      <xdr:spPr>
        <a:xfrm>
          <a:off x="2" y="251037"/>
          <a:ext cx="13394925" cy="1790701"/>
        </a:xfrm>
        <a:prstGeom prst="rect">
          <a:avLst/>
        </a:prstGeom>
      </xdr:spPr>
    </xdr:pic>
    <xdr:clientData/>
  </xdr:twoCellAnchor>
  <xdr:twoCellAnchor editAs="oneCell">
    <xdr:from>
      <xdr:col>5</xdr:col>
      <xdr:colOff>814599</xdr:colOff>
      <xdr:row>0</xdr:row>
      <xdr:rowOff>667068</xdr:rowOff>
    </xdr:from>
    <xdr:to>
      <xdr:col>7</xdr:col>
      <xdr:colOff>364278</xdr:colOff>
      <xdr:row>0</xdr:row>
      <xdr:rowOff>1884786</xdr:rowOff>
    </xdr:to>
    <xdr:pic>
      <xdr:nvPicPr>
        <xdr:cNvPr id="6" name="Image 2">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9766" y="667068"/>
          <a:ext cx="1356889" cy="1213908"/>
        </a:xfrm>
        <a:prstGeom prst="rect">
          <a:avLst/>
        </a:prstGeom>
      </xdr:spPr>
    </xdr:pic>
    <xdr:clientData/>
  </xdr:twoCellAnchor>
  <xdr:twoCellAnchor editAs="oneCell">
    <xdr:from>
      <xdr:col>0</xdr:col>
      <xdr:colOff>2</xdr:colOff>
      <xdr:row>0</xdr:row>
      <xdr:rowOff>251037</xdr:rowOff>
    </xdr:from>
    <xdr:to>
      <xdr:col>13</xdr:col>
      <xdr:colOff>667146</xdr:colOff>
      <xdr:row>0</xdr:row>
      <xdr:rowOff>2041103</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5" b="88728"/>
        <a:stretch/>
      </xdr:blipFill>
      <xdr:spPr>
        <a:xfrm>
          <a:off x="2" y="251037"/>
          <a:ext cx="13167754" cy="1786256"/>
        </a:xfrm>
        <a:prstGeom prst="rect">
          <a:avLst/>
        </a:prstGeom>
      </xdr:spPr>
    </xdr:pic>
    <xdr:clientData/>
  </xdr:twoCellAnchor>
  <xdr:twoCellAnchor editAs="oneCell">
    <xdr:from>
      <xdr:col>5</xdr:col>
      <xdr:colOff>814599</xdr:colOff>
      <xdr:row>0</xdr:row>
      <xdr:rowOff>667068</xdr:rowOff>
    </xdr:from>
    <xdr:to>
      <xdr:col>7</xdr:col>
      <xdr:colOff>364278</xdr:colOff>
      <xdr:row>0</xdr:row>
      <xdr:rowOff>1884786</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9579" y="667068"/>
          <a:ext cx="1283229" cy="1221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286144</xdr:colOff>
      <xdr:row>0</xdr:row>
      <xdr:rowOff>1790066</xdr:rowOff>
    </xdr:to>
    <xdr:pic>
      <xdr:nvPicPr>
        <xdr:cNvPr id="5" name="Image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5" b="88728"/>
        <a:stretch/>
      </xdr:blipFill>
      <xdr:spPr>
        <a:xfrm>
          <a:off x="0" y="0"/>
          <a:ext cx="12704363" cy="1790066"/>
        </a:xfrm>
        <a:prstGeom prst="rect">
          <a:avLst/>
        </a:prstGeom>
      </xdr:spPr>
    </xdr:pic>
    <xdr:clientData/>
  </xdr:twoCellAnchor>
  <xdr:oneCellAnchor>
    <xdr:from>
      <xdr:col>4</xdr:col>
      <xdr:colOff>25149</xdr:colOff>
      <xdr:row>6</xdr:row>
      <xdr:rowOff>235878</xdr:rowOff>
    </xdr:from>
    <xdr:ext cx="2898229" cy="630429"/>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7230531" y="4001054"/>
              <a:ext cx="2898229" cy="630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nary>
                      <m:naryPr>
                        <m:chr m:val="∏"/>
                        <m:limLoc m:val="undOvr"/>
                        <m:ctrlPr>
                          <a:rPr lang="fr-FR" sz="1100" i="1">
                            <a:solidFill>
                              <a:schemeClr val="tx1"/>
                            </a:solidFill>
                            <a:effectLst/>
                            <a:latin typeface="Cambria Math" panose="02040503050406030204" pitchFamily="18" charset="0"/>
                            <a:ea typeface="+mn-ea"/>
                            <a:cs typeface="+mn-cs"/>
                          </a:rPr>
                        </m:ctrlPr>
                      </m:naryPr>
                      <m:sub>
                        <m:r>
                          <a:rPr lang="fr-FR" sz="1100" i="1">
                            <a:solidFill>
                              <a:schemeClr val="tx1"/>
                            </a:solidFill>
                            <a:effectLst/>
                            <a:latin typeface="Cambria Math" panose="02040503050406030204" pitchFamily="18" charset="0"/>
                            <a:ea typeface="+mn-ea"/>
                            <a:cs typeface="+mn-cs"/>
                          </a:rPr>
                          <m:t>𝑖</m:t>
                        </m:r>
                        <m:r>
                          <a:rPr lang="fr-FR" sz="1100" i="1">
                            <a:solidFill>
                              <a:schemeClr val="tx1"/>
                            </a:solidFill>
                            <a:effectLst/>
                            <a:latin typeface="Cambria Math" panose="02040503050406030204" pitchFamily="18" charset="0"/>
                            <a:ea typeface="+mn-ea"/>
                            <a:cs typeface="+mn-cs"/>
                          </a:rPr>
                          <m:t>=25</m:t>
                        </m:r>
                      </m:sub>
                      <m:sup>
                        <m:r>
                          <a:rPr lang="fr-FR" sz="1100" i="1">
                            <a:solidFill>
                              <a:schemeClr val="tx1"/>
                            </a:solidFill>
                            <a:effectLst/>
                            <a:latin typeface="Cambria Math" panose="02040503050406030204" pitchFamily="18" charset="0"/>
                            <a:ea typeface="+mn-ea"/>
                            <a:cs typeface="+mn-cs"/>
                          </a:rPr>
                          <m:t>𝐴</m:t>
                        </m:r>
                      </m:sup>
                      <m:e>
                        <m:r>
                          <a:rPr lang="fr-FR" sz="1100" i="1">
                            <a:solidFill>
                              <a:schemeClr val="tx1"/>
                            </a:solidFill>
                            <a:effectLst/>
                            <a:latin typeface="Cambria Math" panose="02040503050406030204" pitchFamily="18" charset="0"/>
                            <a:ea typeface="+mn-ea"/>
                            <a:cs typeface="+mn-cs"/>
                          </a:rPr>
                          <m:t> (1 + </m:t>
                        </m:r>
                        <m:r>
                          <a:rPr lang="fr-FR" sz="1100" i="1">
                            <a:solidFill>
                              <a:schemeClr val="tx1"/>
                            </a:solidFill>
                            <a:effectLst/>
                            <a:latin typeface="Cambria Math" panose="02040503050406030204" pitchFamily="18" charset="0"/>
                            <a:ea typeface="+mn-ea"/>
                            <a:cs typeface="+mn-cs"/>
                          </a:rPr>
                          <m:t>𝐸𝑣𝑜𝑙𝑢𝑡𝑖𝑜𝑛</m:t>
                        </m:r>
                        <m:r>
                          <a:rPr lang="fr-FR" sz="1100" i="1">
                            <a:solidFill>
                              <a:schemeClr val="tx1"/>
                            </a:solidFill>
                            <a:effectLst/>
                            <a:latin typeface="Cambria Math" panose="02040503050406030204" pitchFamily="18" charset="0"/>
                            <a:ea typeface="+mn-ea"/>
                            <a:cs typeface="+mn-cs"/>
                          </a:rPr>
                          <m:t> </m:t>
                        </m:r>
                        <m:r>
                          <a:rPr lang="fr-FR" sz="1100" i="1">
                            <a:solidFill>
                              <a:schemeClr val="tx1"/>
                            </a:solidFill>
                            <a:effectLst/>
                            <a:latin typeface="Cambria Math" panose="02040503050406030204" pitchFamily="18" charset="0"/>
                            <a:ea typeface="+mn-ea"/>
                            <a:cs typeface="+mn-cs"/>
                          </a:rPr>
                          <m:t>𝑠𝑝</m:t>
                        </m:r>
                        <m:r>
                          <a:rPr lang="fr-FR" sz="1100" i="1">
                            <a:solidFill>
                              <a:schemeClr val="tx1"/>
                            </a:solidFill>
                            <a:effectLst/>
                            <a:latin typeface="Cambria Math" panose="02040503050406030204" pitchFamily="18" charset="0"/>
                            <a:ea typeface="+mn-ea"/>
                            <a:cs typeface="+mn-cs"/>
                          </a:rPr>
                          <m:t>é</m:t>
                        </m:r>
                        <m:r>
                          <a:rPr lang="fr-FR" sz="1100" i="1">
                            <a:solidFill>
                              <a:schemeClr val="tx1"/>
                            </a:solidFill>
                            <a:effectLst/>
                            <a:latin typeface="Cambria Math" panose="02040503050406030204" pitchFamily="18" charset="0"/>
                            <a:ea typeface="+mn-ea"/>
                            <a:cs typeface="+mn-cs"/>
                          </a:rPr>
                          <m:t>𝑐𝑖𝑓𝑖𝑞𝑢𝑒</m:t>
                        </m:r>
                        <m:r>
                          <a:rPr lang="fr-FR" sz="1100" i="1">
                            <a:solidFill>
                              <a:schemeClr val="tx1"/>
                            </a:solidFill>
                            <a:effectLst/>
                            <a:latin typeface="Cambria Math" panose="02040503050406030204" pitchFamily="18" charset="0"/>
                            <a:ea typeface="+mn-ea"/>
                            <a:cs typeface="+mn-cs"/>
                          </a:rPr>
                          <m:t> </m:t>
                        </m:r>
                        <m:r>
                          <a:rPr lang="fr-FR" sz="1100" i="1">
                            <a:solidFill>
                              <a:schemeClr val="tx1"/>
                            </a:solidFill>
                            <a:effectLst/>
                            <a:latin typeface="Cambria Math" panose="02040503050406030204" pitchFamily="18" charset="0"/>
                            <a:ea typeface="+mn-ea"/>
                            <a:cs typeface="+mn-cs"/>
                          </a:rPr>
                          <m:t>𝑒𝑛</m:t>
                        </m:r>
                        <m:r>
                          <a:rPr lang="fr-FR" sz="1100" i="1">
                            <a:solidFill>
                              <a:schemeClr val="tx1"/>
                            </a:solidFill>
                            <a:effectLst/>
                            <a:latin typeface="Cambria Math" panose="02040503050406030204" pitchFamily="18" charset="0"/>
                            <a:ea typeface="+mn-ea"/>
                            <a:cs typeface="+mn-cs"/>
                          </a:rPr>
                          <m:t> </m:t>
                        </m:r>
                        <m:r>
                          <a:rPr lang="fr-FR" sz="1100" i="1">
                            <a:solidFill>
                              <a:schemeClr val="tx1"/>
                            </a:solidFill>
                            <a:effectLst/>
                            <a:latin typeface="Cambria Math" panose="02040503050406030204" pitchFamily="18" charset="0"/>
                            <a:ea typeface="+mn-ea"/>
                            <a:cs typeface="+mn-cs"/>
                          </a:rPr>
                          <m:t>𝑎𝑛𝑛</m:t>
                        </m:r>
                        <m:r>
                          <a:rPr lang="fr-FR" sz="1100" i="1">
                            <a:solidFill>
                              <a:schemeClr val="tx1"/>
                            </a:solidFill>
                            <a:effectLst/>
                            <a:latin typeface="Cambria Math" panose="02040503050406030204" pitchFamily="18" charset="0"/>
                            <a:ea typeface="+mn-ea"/>
                            <a:cs typeface="+mn-cs"/>
                          </a:rPr>
                          <m:t>é</m:t>
                        </m:r>
                        <m:r>
                          <a:rPr lang="fr-FR" sz="1100" i="1">
                            <a:solidFill>
                              <a:schemeClr val="tx1"/>
                            </a:solidFill>
                            <a:effectLst/>
                            <a:latin typeface="Cambria Math" panose="02040503050406030204" pitchFamily="18" charset="0"/>
                            <a:ea typeface="+mn-ea"/>
                            <a:cs typeface="+mn-cs"/>
                          </a:rPr>
                          <m:t>𝑒</m:t>
                        </m:r>
                        <m:r>
                          <a:rPr lang="fr-FR" sz="1100" i="1">
                            <a:solidFill>
                              <a:schemeClr val="tx1"/>
                            </a:solidFill>
                            <a:effectLst/>
                            <a:latin typeface="Cambria Math" panose="02040503050406030204" pitchFamily="18" charset="0"/>
                            <a:ea typeface="+mn-ea"/>
                            <a:cs typeface="+mn-cs"/>
                          </a:rPr>
                          <m:t> </m:t>
                        </m:r>
                        <m:r>
                          <a:rPr lang="fr-FR" sz="1100" i="1">
                            <a:solidFill>
                              <a:schemeClr val="tx1"/>
                            </a:solidFill>
                            <a:effectLst/>
                            <a:latin typeface="Cambria Math" panose="02040503050406030204" pitchFamily="18" charset="0"/>
                            <a:ea typeface="+mn-ea"/>
                            <a:cs typeface="+mn-cs"/>
                          </a:rPr>
                          <m:t>𝑖</m:t>
                        </m:r>
                        <m:r>
                          <a:rPr lang="fr-FR" sz="1100" i="1">
                            <a:solidFill>
                              <a:schemeClr val="tx1"/>
                            </a:solidFill>
                            <a:effectLst/>
                            <a:latin typeface="Cambria Math" panose="02040503050406030204" pitchFamily="18" charset="0"/>
                            <a:ea typeface="+mn-ea"/>
                            <a:cs typeface="+mn-cs"/>
                          </a:rPr>
                          <m:t>)</m:t>
                        </m:r>
                      </m:e>
                    </m:nary>
                  </m:oMath>
                </m:oMathPara>
              </a14:m>
              <a:endParaRPr lang="fr-FR"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lang="fr-FR" sz="1000" b="1" i="1">
                <a:solidFill>
                  <a:schemeClr val="tx1"/>
                </a:solidFill>
                <a:effectLst/>
                <a:latin typeface="Cambria Math" panose="02040503050406030204" pitchFamily="18" charset="0"/>
                <a:ea typeface="+mn-ea"/>
                <a:cs typeface="+mn-cs"/>
              </a:endParaRPr>
            </a:p>
          </xdr:txBody>
        </xdr:sp>
      </mc:Choice>
      <mc:Fallback xmlns="">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7230531" y="4001054"/>
              <a:ext cx="2898229" cy="630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fr-FR" sz="1100" i="0">
                  <a:solidFill>
                    <a:schemeClr val="tx1"/>
                  </a:solidFill>
                  <a:effectLst/>
                  <a:latin typeface="Cambria Math" panose="02040503050406030204" pitchFamily="18" charset="0"/>
                  <a:ea typeface="+mn-ea"/>
                  <a:cs typeface="+mn-cs"/>
                </a:rPr>
                <a:t>∏1_(𝑖=2</a:t>
              </a:r>
              <a:r>
                <a:rPr lang="fr-FR" sz="1100" b="0" i="0">
                  <a:solidFill>
                    <a:schemeClr val="tx1"/>
                  </a:solidFill>
                  <a:effectLst/>
                  <a:latin typeface="Cambria Math" panose="02040503050406030204" pitchFamily="18" charset="0"/>
                  <a:ea typeface="+mn-ea"/>
                  <a:cs typeface="+mn-cs"/>
                </a:rPr>
                <a:t>5)^</a:t>
              </a:r>
              <a:r>
                <a:rPr lang="fr-FR" sz="1100" i="0">
                  <a:solidFill>
                    <a:schemeClr val="tx1"/>
                  </a:solidFill>
                  <a:effectLst/>
                  <a:latin typeface="Cambria Math" panose="02040503050406030204" pitchFamily="18" charset="0"/>
                  <a:ea typeface="+mn-ea"/>
                  <a:cs typeface="+mn-cs"/>
                </a:rPr>
                <a:t>𝐴▒〖 (1 + 𝐸𝑣𝑜𝑙𝑢𝑡𝑖𝑜𝑛 𝑠𝑝é𝑐𝑖𝑓𝑖𝑞𝑢𝑒 𝑒𝑛 𝑎𝑛𝑛é𝑒 𝑖)〗</a:t>
              </a:r>
              <a:endParaRPr lang="fr-FR"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lang="fr-FR" sz="1000" b="1" i="1">
                <a:solidFill>
                  <a:schemeClr val="tx1"/>
                </a:solidFill>
                <a:effectLst/>
                <a:latin typeface="Cambria Math" panose="02040503050406030204" pitchFamily="18" charset="0"/>
                <a:ea typeface="+mn-ea"/>
                <a:cs typeface="+mn-cs"/>
              </a:endParaRPr>
            </a:p>
          </xdr:txBody>
        </xdr:sp>
      </mc:Fallback>
    </mc:AlternateContent>
    <xdr:clientData/>
  </xdr:oneCellAnchor>
  <xdr:twoCellAnchor editAs="oneCell">
    <xdr:from>
      <xdr:col>0</xdr:col>
      <xdr:colOff>125169</xdr:colOff>
      <xdr:row>2</xdr:row>
      <xdr:rowOff>401507</xdr:rowOff>
    </xdr:from>
    <xdr:to>
      <xdr:col>14</xdr:col>
      <xdr:colOff>95586</xdr:colOff>
      <xdr:row>12</xdr:row>
      <xdr:rowOff>16725</xdr:rowOff>
    </xdr:to>
    <xdr:pic>
      <xdr:nvPicPr>
        <xdr:cNvPr id="2" name="Image 1">
          <a:extLst>
            <a:ext uri="{FF2B5EF4-FFF2-40B4-BE49-F238E27FC236}">
              <a16:creationId xmlns:a16="http://schemas.microsoft.com/office/drawing/2014/main" id="{1F49E52C-5C85-3388-ED65-EEA7793714F2}"/>
            </a:ext>
          </a:extLst>
        </xdr:cNvPr>
        <xdr:cNvPicPr>
          <a:picLocks noChangeAspect="1"/>
        </xdr:cNvPicPr>
      </xdr:nvPicPr>
      <xdr:blipFill>
        <a:blip xmlns:r="http://schemas.openxmlformats.org/officeDocument/2006/relationships" r:embed="rId2"/>
        <a:stretch>
          <a:fillRect/>
        </a:stretch>
      </xdr:blipFill>
      <xdr:spPr>
        <a:xfrm>
          <a:off x="125169" y="2844389"/>
          <a:ext cx="15116736" cy="37017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621393</xdr:colOff>
      <xdr:row>0</xdr:row>
      <xdr:rowOff>410801</xdr:rowOff>
    </xdr:from>
    <xdr:to>
      <xdr:col>6</xdr:col>
      <xdr:colOff>1827211</xdr:colOff>
      <xdr:row>0</xdr:row>
      <xdr:rowOff>1567089</xdr:rowOff>
    </xdr:to>
    <xdr:pic>
      <xdr:nvPicPr>
        <xdr:cNvPr id="7" name="Image 2">
          <a:extLst>
            <a:ext uri="{FF2B5EF4-FFF2-40B4-BE49-F238E27FC236}">
              <a16:creationId xmlns:a16="http://schemas.microsoft.com/office/drawing/2014/main" id="{7AE95CB1-DA2D-4CD7-AF99-A870C9A60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4143" y="410801"/>
          <a:ext cx="1205818" cy="1156288"/>
        </a:xfrm>
        <a:prstGeom prst="rect">
          <a:avLst/>
        </a:prstGeom>
      </xdr:spPr>
    </xdr:pic>
    <xdr:clientData/>
  </xdr:twoCellAnchor>
  <xdr:twoCellAnchor editAs="oneCell">
    <xdr:from>
      <xdr:col>9</xdr:col>
      <xdr:colOff>349251</xdr:colOff>
      <xdr:row>0</xdr:row>
      <xdr:rowOff>0</xdr:rowOff>
    </xdr:from>
    <xdr:to>
      <xdr:col>9</xdr:col>
      <xdr:colOff>2381250</xdr:colOff>
      <xdr:row>0</xdr:row>
      <xdr:rowOff>2182993</xdr:rowOff>
    </xdr:to>
    <xdr:pic>
      <xdr:nvPicPr>
        <xdr:cNvPr id="11" name="Image 10" descr="Environnement. L’Ademe se rebaptise et devient l’Agence de la ...">
          <a:extLst>
            <a:ext uri="{FF2B5EF4-FFF2-40B4-BE49-F238E27FC236}">
              <a16:creationId xmlns:a16="http://schemas.microsoft.com/office/drawing/2014/main" id="{F40920EC-B212-F84F-F5A6-718BC3D3BF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47876" y="0"/>
          <a:ext cx="2031999" cy="2182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79375</xdr:colOff>
      <xdr:row>0</xdr:row>
      <xdr:rowOff>79376</xdr:rowOff>
    </xdr:from>
    <xdr:to>
      <xdr:col>1</xdr:col>
      <xdr:colOff>2755129</xdr:colOff>
      <xdr:row>0</xdr:row>
      <xdr:rowOff>2079626</xdr:rowOff>
    </xdr:to>
    <xdr:pic>
      <xdr:nvPicPr>
        <xdr:cNvPr id="12" name="Image 11" descr="logo vectoriel Gouvernement de la République française – Logotheque ...">
          <a:extLst>
            <a:ext uri="{FF2B5EF4-FFF2-40B4-BE49-F238E27FC236}">
              <a16:creationId xmlns:a16="http://schemas.microsoft.com/office/drawing/2014/main" id="{A0BDC5BC-F526-8AE9-9097-E7E2966F05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 y="79376"/>
          <a:ext cx="3929879"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3988650</xdr:colOff>
      <xdr:row>0</xdr:row>
      <xdr:rowOff>2523600</xdr:rowOff>
    </xdr:to>
    <xdr:grpSp>
      <xdr:nvGrpSpPr>
        <xdr:cNvPr id="26" name="Groupe 12">
          <a:extLst>
            <a:ext uri="{FF2B5EF4-FFF2-40B4-BE49-F238E27FC236}">
              <a16:creationId xmlns:a16="http://schemas.microsoft.com/office/drawing/2014/main" id="{00000000-0008-0000-0D00-00001A000000}"/>
            </a:ext>
          </a:extLst>
        </xdr:cNvPr>
        <xdr:cNvGrpSpPr/>
      </xdr:nvGrpSpPr>
      <xdr:grpSpPr>
        <a:xfrm>
          <a:off x="0" y="0"/>
          <a:ext cx="14674793" cy="2523600"/>
          <a:chOff x="2574827" y="515977"/>
          <a:chExt cx="12017307" cy="2046138"/>
        </a:xfrm>
      </xdr:grpSpPr>
      <xdr:pic>
        <xdr:nvPicPr>
          <xdr:cNvPr id="27" name="Image 13">
            <a:extLst>
              <a:ext uri="{FF2B5EF4-FFF2-40B4-BE49-F238E27FC236}">
                <a16:creationId xmlns:a16="http://schemas.microsoft.com/office/drawing/2014/main" id="{00000000-0008-0000-0D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574827" y="515977"/>
            <a:ext cx="12017307" cy="2046138"/>
          </a:xfrm>
          <a:prstGeom prst="rect">
            <a:avLst/>
          </a:prstGeom>
        </xdr:spPr>
      </xdr:pic>
      <xdr:pic>
        <xdr:nvPicPr>
          <xdr:cNvPr id="28" name="Image 14">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115454</xdr:rowOff>
    </xdr:from>
    <xdr:to>
      <xdr:col>11</xdr:col>
      <xdr:colOff>624840</xdr:colOff>
      <xdr:row>0</xdr:row>
      <xdr:rowOff>2110740</xdr:rowOff>
    </xdr:to>
    <xdr:grpSp>
      <xdr:nvGrpSpPr>
        <xdr:cNvPr id="5" name="Groupe 12">
          <a:extLst>
            <a:ext uri="{FF2B5EF4-FFF2-40B4-BE49-F238E27FC236}">
              <a16:creationId xmlns:a16="http://schemas.microsoft.com/office/drawing/2014/main" id="{00000000-0008-0000-0E00-000005000000}"/>
            </a:ext>
          </a:extLst>
        </xdr:cNvPr>
        <xdr:cNvGrpSpPr/>
      </xdr:nvGrpSpPr>
      <xdr:grpSpPr>
        <a:xfrm>
          <a:off x="0" y="115454"/>
          <a:ext cx="12227197" cy="1995286"/>
          <a:chOff x="2574827" y="515977"/>
          <a:chExt cx="12017307" cy="2046138"/>
        </a:xfrm>
      </xdr:grpSpPr>
      <xdr:pic>
        <xdr:nvPicPr>
          <xdr:cNvPr id="6" name="Image 13">
            <a:extLst>
              <a:ext uri="{FF2B5EF4-FFF2-40B4-BE49-F238E27FC236}">
                <a16:creationId xmlns:a16="http://schemas.microsoft.com/office/drawing/2014/main" id="{00000000-0008-0000-0E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574827" y="515977"/>
            <a:ext cx="12017307" cy="2046138"/>
          </a:xfrm>
          <a:prstGeom prst="rect">
            <a:avLst/>
          </a:prstGeom>
        </xdr:spPr>
      </xdr:pic>
      <xdr:pic>
        <xdr:nvPicPr>
          <xdr:cNvPr id="7" name="Image 14">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twoCellAnchor>
    <xdr:from>
      <xdr:col>1</xdr:col>
      <xdr:colOff>363855</xdr:colOff>
      <xdr:row>40</xdr:row>
      <xdr:rowOff>70483</xdr:rowOff>
    </xdr:from>
    <xdr:to>
      <xdr:col>1</xdr:col>
      <xdr:colOff>1083855</xdr:colOff>
      <xdr:row>45</xdr:row>
      <xdr:rowOff>28483</xdr:rowOff>
    </xdr:to>
    <xdr:pic>
      <xdr:nvPicPr>
        <xdr:cNvPr id="16" name="Image 22">
          <a:extLst>
            <a:ext uri="{FF2B5EF4-FFF2-40B4-BE49-F238E27FC236}">
              <a16:creationId xmlns:a16="http://schemas.microsoft.com/office/drawing/2014/main" id="{00000000-0008-0000-0E00-000010000000}"/>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8705" y="10490833"/>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354329</xdr:colOff>
      <xdr:row>50</xdr:row>
      <xdr:rowOff>30480</xdr:rowOff>
    </xdr:from>
    <xdr:to>
      <xdr:col>1</xdr:col>
      <xdr:colOff>1074329</xdr:colOff>
      <xdr:row>54</xdr:row>
      <xdr:rowOff>140880</xdr:rowOff>
    </xdr:to>
    <xdr:pic>
      <xdr:nvPicPr>
        <xdr:cNvPr id="17" name="Image 25">
          <a:extLst>
            <a:ext uri="{FF2B5EF4-FFF2-40B4-BE49-F238E27FC236}">
              <a16:creationId xmlns:a16="http://schemas.microsoft.com/office/drawing/2014/main" id="{00000000-0008-0000-0E00-000011000000}"/>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9179" y="11974830"/>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PROJETS\FRANCE_2030\1-STRATEGIES\SA_INDUSTRIE\VOLET%201%20Md\IZF%20V2\5%20-%201%20-%20Outils%20pour%20instruction\2022-10-19%20Grille%20Instruction%20DECARB%20IND_V14.xlsx" TargetMode="External"/><Relationship Id="rId1" Type="http://schemas.openxmlformats.org/officeDocument/2006/relationships/externalLinkPath" Target="file:///Y:\PROJETS\FRANCE_2030\1-STRATEGIES\SA_INDUSTRIE\VOLET%201%20Md\IZF%20V2\5%20-%201%20-%20Outils%20pour%20instruction\2022-10-19%20Grille%20Instruction%20DECARB%20IND_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eme.intra\Paris$\PROJETS\FRANCE_2030\1-STRATEGIES\SA_INDUSTRIE\VOLET%201%20Md\IZF%20V2\5%20-%201%20-%20Outils%20pour%20instruction\2021-12-15%20-%20Grille%20instruction%20DECARB%20IND_V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me.intra\Paris$\PROJETS\Fonds_decarbonation\6%20-%20Instruction\AAP%20IndusEE\DR%20Hauts-de-France\SH%20-%20dossier_2020_162_047_Cristal%20Union%20secheur%20pulpes\2-Instruction\essais\CRISTAL%20UNION_calcultrb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eme.intra\Paris$\PROJETS\Programme_amelioration_continue\1-Fonds_dechets\03.%20LIVRABLES%20FDS%20DECHETS\OS4%20-%20Tableau%20financier\Ressources\AF_biomasse_V23-03-20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eme.intra\angers$\PROJETS\Programme_amelioration_continue\1-Fonds_dechets\03.%20LIVRABLES%20FDS%20DECHETS\OS4%20-%20Tableau%20financier\Ressources\AF_biomasse_V23-03-201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ignes"/>
      <sheetName val="Evolutions"/>
      <sheetName val="1-Données techniques type"/>
      <sheetName val="2-Données Economiques type"/>
      <sheetName val="5-Synthèse factures type"/>
      <sheetName val="Complétude"/>
      <sheetName val="Benchmark EU-ETS"/>
      <sheetName val="0-Données techniques à coller"/>
      <sheetName val="1-Données Economiques à coller"/>
      <sheetName val="2-Analyse éco détaillée"/>
      <sheetName val="2-Analyse économique"/>
      <sheetName val="3-contexte et indic techniques"/>
      <sheetName val="4-Planning à coller"/>
      <sheetName val="5-Synthèse facture (à coller)"/>
      <sheetName val="1.Carte d'identité"/>
      <sheetName val="2.Eléments clés porteur"/>
      <sheetName val="3.Synthèse économique"/>
      <sheetName val="4.Indicateurs CO2+énergie"/>
      <sheetName val="5.Critères de sélection"/>
      <sheetName val="Slide unique"/>
      <sheetName val="Recap synthèse "/>
      <sheetName val="OPTION instr. énergie-GES"/>
      <sheetName val="OPTION Récap LISA"/>
      <sheetName val="Liste AFR 2014-2020"/>
      <sheetName val="data"/>
    </sheetNames>
    <sheetDataSet>
      <sheetData sheetId="0"/>
      <sheetData sheetId="1"/>
      <sheetData sheetId="2"/>
      <sheetData sheetId="3"/>
      <sheetData sheetId="4"/>
      <sheetData sheetId="5"/>
      <sheetData sheetId="6"/>
      <sheetData sheetId="7"/>
      <sheetData sheetId="8"/>
      <sheetData sheetId="9">
        <row r="8">
          <cell r="D8" t="str">
            <v>Métropole (hors Corse)</v>
          </cell>
        </row>
      </sheetData>
      <sheetData sheetId="10"/>
      <sheetData sheetId="11">
        <row r="15">
          <cell r="E15" t="str">
            <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ow r="118">
          <cell r="A118" t="str">
            <v>Eléctricité Mix France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inition des données"/>
      <sheetName val="Consignes"/>
      <sheetName val="Evolutions"/>
      <sheetName val="Onglet financier type"/>
      <sheetName val="Complétude"/>
      <sheetName val="Benchmark EU-ETS"/>
      <sheetName val="0-Données techniques à coller"/>
      <sheetName val="1-Données Economiques à coller"/>
      <sheetName val="AF décarbonation"/>
      <sheetName val="2-Analyse éco détaillée"/>
      <sheetName val="2-Analyse éco simple 2ANS"/>
      <sheetName val="2-Analyse éco simple 3ANS"/>
      <sheetName val="3-contexte et indic techniques"/>
      <sheetName val="4-Planning à coller"/>
      <sheetName val="5-Synthèse facture (à coller)"/>
      <sheetName val="1.Carte d'identité"/>
      <sheetName val="2.Eléments clés porteur"/>
      <sheetName val="3.Synthèse économique"/>
      <sheetName val="4.Indicateurs CO2+énergie"/>
      <sheetName val="5.Critères de sélection"/>
      <sheetName val="Slide unique"/>
      <sheetName val="Recap synthèse "/>
      <sheetName val="OPTION instr. énergie-GES"/>
      <sheetName val="OPTION Récap LISA"/>
      <sheetName val="Liste AFR 2014-2020"/>
      <sheetName val="Data2"/>
      <sheetName val="Data"/>
      <sheetName val="Investissement contrefactuel"/>
      <sheetName val="Modalité de calcul"/>
      <sheetName val="ERD"/>
      <sheetName val="Attest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s>
    <sheetDataSet>
      <sheetData sheetId="0"/>
      <sheetData sheetId="1">
        <row r="2">
          <cell r="A2" t="str">
            <v>Cas 1 : L'entreprise productrice de la chaleur fatale</v>
          </cell>
        </row>
        <row r="3">
          <cell r="A3" t="str">
            <v>Cas 2 : Un tiers</v>
          </cell>
        </row>
        <row r="12">
          <cell r="A12" t="str">
            <v>Petite entreprise</v>
          </cell>
        </row>
        <row r="13">
          <cell r="A13" t="str">
            <v xml:space="preserve">Moyenne entreprise </v>
          </cell>
        </row>
        <row r="14">
          <cell r="A14" t="str">
            <v>Grande entreprise</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marL="0" marR="0" indent="0" algn="l" defTabSz="914400" eaLnBrk="1" fontAlgn="auto" latinLnBrk="0" hangingPunct="1">
          <a:lnSpc>
            <a:spcPct val="100000"/>
          </a:lnSpc>
          <a:spcBef>
            <a:spcPts val="0"/>
          </a:spcBef>
          <a:spcAft>
            <a:spcPts val="0"/>
          </a:spcAft>
          <a:buClrTx/>
          <a:buSzTx/>
          <a:buFontTx/>
          <a:buNone/>
          <a:tabLst/>
          <a:defRPr sz="1000" b="1" i="1">
            <a:solidFill>
              <a:schemeClr val="tx1"/>
            </a:solidFill>
            <a:effectLst/>
            <a:latin typeface="Cambria Math" panose="02040503050406030204" pitchFamily="18" charset="0"/>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services-rte.com/fr/actualites/resultats-de-l-appel-d-offres-effacement-2022.html" TargetMode="External"/><Relationship Id="rId2" Type="http://schemas.openxmlformats.org/officeDocument/2006/relationships/hyperlink" Target="https://www.services-rte.com/fr/decouvrez-nos-offres-de-services/beneficiez-d-un-soutien-aux-effacements.html" TargetMode="External"/><Relationship Id="rId1" Type="http://schemas.openxmlformats.org/officeDocument/2006/relationships/hyperlink" Target="https://www.services-rte.com/fr/visualisez-les-donnees-publiees-par-rte/effacements-de-consommation-nebef.html"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response.questback.com/ademe/ue251qfc7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FE69-6FE1-4D1E-B709-37D9314DCAC7}">
  <dimension ref="A1:AI733"/>
  <sheetViews>
    <sheetView zoomScale="70" zoomScaleNormal="70" workbookViewId="0">
      <selection activeCell="E6" sqref="E6"/>
    </sheetView>
  </sheetViews>
  <sheetFormatPr baseColWidth="10" defaultColWidth="11.54296875" defaultRowHeight="12.5" x14ac:dyDescent="0.35"/>
  <cols>
    <col min="1" max="1" width="45" style="36" customWidth="1"/>
    <col min="2" max="2" width="11.54296875" style="36"/>
    <col min="3" max="3" width="50.54296875" style="36" customWidth="1"/>
    <col min="4" max="4" width="17.453125" style="36" customWidth="1"/>
    <col min="5" max="5" width="21.54296875" style="36" bestFit="1" customWidth="1"/>
    <col min="6" max="6" width="11.54296875" style="36"/>
    <col min="7" max="7" width="18.54296875" style="36" bestFit="1" customWidth="1"/>
    <col min="8" max="8" width="123.54296875" style="36" bestFit="1" customWidth="1"/>
    <col min="9" max="9" width="11.54296875" style="36"/>
    <col min="10" max="10" width="40.453125" style="36" bestFit="1" customWidth="1"/>
    <col min="11" max="11" width="11.54296875" style="36"/>
    <col min="12" max="12" width="28.453125" style="36" bestFit="1" customWidth="1"/>
    <col min="13" max="13" width="11.54296875" style="36"/>
    <col min="14" max="14" width="32.54296875" style="36" bestFit="1" customWidth="1"/>
    <col min="15" max="15" width="11.54296875" style="36" bestFit="1" customWidth="1"/>
    <col min="16" max="16" width="23.54296875" style="36" bestFit="1" customWidth="1"/>
    <col min="17" max="17" width="11.453125" style="36" bestFit="1" customWidth="1"/>
    <col min="18" max="19" width="11.54296875" style="36"/>
    <col min="20" max="20" width="17.453125" style="36" bestFit="1" customWidth="1"/>
    <col min="21" max="21" width="13.453125" style="36" bestFit="1" customWidth="1"/>
    <col min="22" max="22" width="23.453125" style="36" bestFit="1" customWidth="1"/>
    <col min="23" max="23" width="12.453125" style="36" bestFit="1" customWidth="1"/>
    <col min="24" max="24" width="19.453125" style="36" bestFit="1" customWidth="1"/>
    <col min="25" max="25" width="33.54296875" style="36" bestFit="1" customWidth="1"/>
    <col min="26" max="26" width="15.453125" style="36" bestFit="1" customWidth="1"/>
    <col min="27" max="27" width="13.453125" style="36" bestFit="1" customWidth="1"/>
    <col min="28" max="28" width="10.453125" style="36" bestFit="1" customWidth="1"/>
    <col min="29" max="29" width="14" style="36" bestFit="1" customWidth="1"/>
    <col min="30" max="30" width="10.453125" style="36" bestFit="1" customWidth="1"/>
    <col min="31" max="31" width="24.54296875" style="36" customWidth="1"/>
    <col min="32" max="32" width="10.54296875" style="36" bestFit="1" customWidth="1"/>
    <col min="33" max="34" width="40.54296875" style="36" customWidth="1"/>
    <col min="35" max="16384" width="11.54296875" style="36"/>
  </cols>
  <sheetData>
    <row r="1" spans="1:34" ht="50.9" customHeight="1" x14ac:dyDescent="0.35">
      <c r="A1" s="44" t="s">
        <v>0</v>
      </c>
      <c r="C1" s="391" t="s">
        <v>1</v>
      </c>
      <c r="D1" s="392"/>
      <c r="G1" s="48" t="s">
        <v>2</v>
      </c>
      <c r="H1" s="49" t="s">
        <v>3</v>
      </c>
      <c r="J1" s="50" t="s">
        <v>4</v>
      </c>
      <c r="L1" s="66" t="s">
        <v>5</v>
      </c>
      <c r="M1" s="67" t="s">
        <v>6</v>
      </c>
      <c r="N1" s="67" t="s">
        <v>7</v>
      </c>
      <c r="O1" s="67" t="s">
        <v>8</v>
      </c>
      <c r="P1" s="67" t="s">
        <v>9</v>
      </c>
      <c r="Q1" s="67" t="s">
        <v>10</v>
      </c>
      <c r="R1" s="67" t="s">
        <v>11</v>
      </c>
      <c r="S1" s="67" t="s">
        <v>12</v>
      </c>
      <c r="T1" s="67" t="s">
        <v>13</v>
      </c>
      <c r="U1" s="67" t="s">
        <v>14</v>
      </c>
      <c r="V1" s="67" t="s">
        <v>15</v>
      </c>
      <c r="W1" s="67" t="s">
        <v>16</v>
      </c>
      <c r="X1" s="67" t="s">
        <v>17</v>
      </c>
      <c r="Y1" s="67" t="s">
        <v>18</v>
      </c>
      <c r="Z1" s="67" t="s">
        <v>19</v>
      </c>
      <c r="AA1" s="67" t="s">
        <v>20</v>
      </c>
      <c r="AB1" s="67" t="s">
        <v>21</v>
      </c>
      <c r="AC1" s="67" t="s">
        <v>22</v>
      </c>
      <c r="AD1" s="68" t="s">
        <v>23</v>
      </c>
      <c r="AE1" s="74" t="s">
        <v>24</v>
      </c>
      <c r="AG1" s="395" t="s">
        <v>25</v>
      </c>
      <c r="AH1" s="396"/>
    </row>
    <row r="2" spans="1:34" ht="29.9" customHeight="1" thickBot="1" x14ac:dyDescent="0.4">
      <c r="A2" s="45" t="s">
        <v>26</v>
      </c>
      <c r="C2" s="393" t="s">
        <v>27</v>
      </c>
      <c r="D2" s="394"/>
      <c r="G2" s="209" t="s">
        <v>28</v>
      </c>
      <c r="H2" s="210" t="s">
        <v>29</v>
      </c>
      <c r="J2" s="51" t="s">
        <v>30</v>
      </c>
      <c r="L2" s="389" t="s">
        <v>24</v>
      </c>
      <c r="M2" s="61" t="s">
        <v>31</v>
      </c>
      <c r="N2" s="61" t="s">
        <v>32</v>
      </c>
      <c r="O2" s="61" t="s">
        <v>33</v>
      </c>
      <c r="P2" s="61" t="s">
        <v>34</v>
      </c>
      <c r="Q2" s="62" t="s">
        <v>35</v>
      </c>
      <c r="R2" s="61" t="s">
        <v>36</v>
      </c>
      <c r="S2" s="61" t="s">
        <v>37</v>
      </c>
      <c r="T2" s="61" t="s">
        <v>38</v>
      </c>
      <c r="U2" s="61" t="s">
        <v>39</v>
      </c>
      <c r="V2" s="61" t="s">
        <v>40</v>
      </c>
      <c r="W2" s="61" t="s">
        <v>41</v>
      </c>
      <c r="X2" s="61" t="s">
        <v>42</v>
      </c>
      <c r="Y2" s="61" t="s">
        <v>43</v>
      </c>
      <c r="Z2" s="63" t="s">
        <v>44</v>
      </c>
      <c r="AA2" s="63" t="s">
        <v>45</v>
      </c>
      <c r="AB2" s="63" t="s">
        <v>46</v>
      </c>
      <c r="AC2" s="63" t="s">
        <v>47</v>
      </c>
      <c r="AD2" s="69" t="s">
        <v>48</v>
      </c>
      <c r="AE2" s="58" t="s">
        <v>31</v>
      </c>
      <c r="AG2" s="161" t="s">
        <v>49</v>
      </c>
      <c r="AH2" s="162" t="s">
        <v>50</v>
      </c>
    </row>
    <row r="3" spans="1:34" ht="29.5" thickBot="1" x14ac:dyDescent="0.4">
      <c r="A3" s="45" t="s">
        <v>51</v>
      </c>
      <c r="C3" s="181" t="s">
        <v>52</v>
      </c>
      <c r="D3" s="339">
        <v>3.9399999999999998E-2</v>
      </c>
      <c r="G3" s="209" t="s">
        <v>53</v>
      </c>
      <c r="H3" s="210" t="s">
        <v>54</v>
      </c>
      <c r="J3" s="51" t="s">
        <v>55</v>
      </c>
      <c r="L3" s="389"/>
      <c r="M3" s="61" t="s">
        <v>56</v>
      </c>
      <c r="N3" s="61" t="s">
        <v>57</v>
      </c>
      <c r="O3" s="61" t="s">
        <v>58</v>
      </c>
      <c r="P3" s="61" t="s">
        <v>59</v>
      </c>
      <c r="Q3" s="62" t="s">
        <v>60</v>
      </c>
      <c r="R3" s="61" t="s">
        <v>61</v>
      </c>
      <c r="S3" s="61" t="s">
        <v>62</v>
      </c>
      <c r="T3" s="61" t="s">
        <v>63</v>
      </c>
      <c r="U3" s="61" t="s">
        <v>64</v>
      </c>
      <c r="V3" s="61" t="s">
        <v>65</v>
      </c>
      <c r="W3" s="61" t="s">
        <v>66</v>
      </c>
      <c r="X3" s="61" t="s">
        <v>67</v>
      </c>
      <c r="Y3" s="61" t="s">
        <v>68</v>
      </c>
      <c r="Z3" s="65"/>
      <c r="AA3" s="65"/>
      <c r="AB3" s="65"/>
      <c r="AC3" s="65"/>
      <c r="AD3" s="70"/>
      <c r="AE3" s="58" t="s">
        <v>37</v>
      </c>
      <c r="AG3" s="143" t="s">
        <v>69</v>
      </c>
      <c r="AH3" s="144">
        <v>0.217</v>
      </c>
    </row>
    <row r="4" spans="1:34" ht="29.5" thickBot="1" x14ac:dyDescent="0.4">
      <c r="C4" s="182" t="s">
        <v>70</v>
      </c>
      <c r="D4" s="309">
        <v>0.53</v>
      </c>
      <c r="G4" s="209" t="s">
        <v>71</v>
      </c>
      <c r="H4" s="210" t="s">
        <v>72</v>
      </c>
      <c r="J4" s="51" t="s">
        <v>73</v>
      </c>
      <c r="L4" s="389"/>
      <c r="M4" s="61" t="s">
        <v>74</v>
      </c>
      <c r="N4" s="61" t="s">
        <v>75</v>
      </c>
      <c r="O4" s="61" t="s">
        <v>76</v>
      </c>
      <c r="P4" s="61" t="s">
        <v>77</v>
      </c>
      <c r="Q4" s="65"/>
      <c r="R4" s="61" t="s">
        <v>78</v>
      </c>
      <c r="S4" s="61" t="s">
        <v>79</v>
      </c>
      <c r="T4" s="61" t="s">
        <v>80</v>
      </c>
      <c r="U4" s="61" t="s">
        <v>81</v>
      </c>
      <c r="V4" s="61" t="s">
        <v>82</v>
      </c>
      <c r="W4" s="61" t="s">
        <v>83</v>
      </c>
      <c r="X4" s="61" t="s">
        <v>84</v>
      </c>
      <c r="Y4" s="61" t="s">
        <v>85</v>
      </c>
      <c r="Z4" s="65"/>
      <c r="AA4" s="65"/>
      <c r="AB4" s="65"/>
      <c r="AC4" s="65"/>
      <c r="AD4" s="70"/>
      <c r="AE4" s="58" t="s">
        <v>56</v>
      </c>
      <c r="AG4" s="145" t="s">
        <v>86</v>
      </c>
      <c r="AH4" s="144">
        <v>0.157</v>
      </c>
    </row>
    <row r="5" spans="1:34" ht="29.5" thickBot="1" x14ac:dyDescent="0.4">
      <c r="A5" s="44" t="s">
        <v>87</v>
      </c>
      <c r="C5" s="182" t="s">
        <v>88</v>
      </c>
      <c r="D5" s="214">
        <v>0.70099999999999996</v>
      </c>
      <c r="G5" s="209" t="s">
        <v>89</v>
      </c>
      <c r="H5" s="210" t="s">
        <v>90</v>
      </c>
      <c r="J5" s="51" t="s">
        <v>91</v>
      </c>
      <c r="L5" s="389"/>
      <c r="M5" s="61" t="s">
        <v>92</v>
      </c>
      <c r="N5" s="61" t="s">
        <v>93</v>
      </c>
      <c r="O5" s="61" t="s">
        <v>94</v>
      </c>
      <c r="P5" s="61" t="s">
        <v>95</v>
      </c>
      <c r="Q5" s="65"/>
      <c r="R5" s="61" t="s">
        <v>96</v>
      </c>
      <c r="S5" s="61" t="s">
        <v>97</v>
      </c>
      <c r="T5" s="61" t="s">
        <v>98</v>
      </c>
      <c r="U5" s="61" t="s">
        <v>99</v>
      </c>
      <c r="V5" s="61" t="s">
        <v>100</v>
      </c>
      <c r="W5" s="61" t="s">
        <v>101</v>
      </c>
      <c r="X5" s="61" t="s">
        <v>102</v>
      </c>
      <c r="Y5" s="61" t="s">
        <v>103</v>
      </c>
      <c r="Z5" s="65"/>
      <c r="AA5" s="65"/>
      <c r="AB5" s="65"/>
      <c r="AC5" s="65"/>
      <c r="AD5" s="70"/>
      <c r="AE5" s="58" t="s">
        <v>43</v>
      </c>
      <c r="AG5" s="145" t="s">
        <v>104</v>
      </c>
      <c r="AH5" s="144">
        <v>1.288</v>
      </c>
    </row>
    <row r="6" spans="1:34" ht="44" thickBot="1" x14ac:dyDescent="0.4">
      <c r="A6" s="45" t="s">
        <v>105</v>
      </c>
      <c r="C6" s="182" t="s">
        <v>106</v>
      </c>
      <c r="D6" s="214">
        <v>0.71599999999999997</v>
      </c>
      <c r="G6" s="209" t="s">
        <v>107</v>
      </c>
      <c r="H6" s="210" t="s">
        <v>108</v>
      </c>
      <c r="J6" s="51" t="s">
        <v>109</v>
      </c>
      <c r="L6" s="389"/>
      <c r="M6" s="61" t="s">
        <v>110</v>
      </c>
      <c r="N6" s="61" t="s">
        <v>111</v>
      </c>
      <c r="O6" s="65"/>
      <c r="P6" s="61" t="s">
        <v>112</v>
      </c>
      <c r="Q6" s="65"/>
      <c r="R6" s="61" t="s">
        <v>113</v>
      </c>
      <c r="S6" s="61" t="s">
        <v>114</v>
      </c>
      <c r="T6" s="61" t="s">
        <v>115</v>
      </c>
      <c r="U6" s="61" t="s">
        <v>116</v>
      </c>
      <c r="V6" s="61" t="s">
        <v>117</v>
      </c>
      <c r="W6" s="61" t="s">
        <v>118</v>
      </c>
      <c r="X6" s="61" t="s">
        <v>119</v>
      </c>
      <c r="Y6" s="61" t="s">
        <v>120</v>
      </c>
      <c r="Z6" s="65"/>
      <c r="AA6" s="65"/>
      <c r="AB6" s="65"/>
      <c r="AC6" s="65"/>
      <c r="AD6" s="70"/>
      <c r="AE6" s="58" t="s">
        <v>68</v>
      </c>
      <c r="AG6" s="145" t="s">
        <v>121</v>
      </c>
      <c r="AH6" s="144">
        <v>0.312</v>
      </c>
    </row>
    <row r="7" spans="1:34" ht="15" thickBot="1" x14ac:dyDescent="0.4">
      <c r="A7" s="45" t="s">
        <v>122</v>
      </c>
      <c r="C7" s="182" t="s">
        <v>123</v>
      </c>
      <c r="D7" s="214">
        <v>0.61199999999999999</v>
      </c>
      <c r="G7" s="209" t="s">
        <v>124</v>
      </c>
      <c r="H7" s="210" t="s">
        <v>125</v>
      </c>
      <c r="J7" s="51" t="s">
        <v>126</v>
      </c>
      <c r="L7" s="389"/>
      <c r="M7" s="61" t="s">
        <v>127</v>
      </c>
      <c r="N7" s="61" t="s">
        <v>128</v>
      </c>
      <c r="O7" s="65"/>
      <c r="P7" s="61" t="s">
        <v>129</v>
      </c>
      <c r="Q7" s="65"/>
      <c r="R7" s="61" t="s">
        <v>130</v>
      </c>
      <c r="S7" s="65"/>
      <c r="T7" s="61" t="s">
        <v>131</v>
      </c>
      <c r="U7" s="65"/>
      <c r="V7" s="61" t="s">
        <v>132</v>
      </c>
      <c r="W7" s="61" t="s">
        <v>133</v>
      </c>
      <c r="X7" s="65"/>
      <c r="Y7" s="61" t="s">
        <v>134</v>
      </c>
      <c r="Z7" s="65"/>
      <c r="AA7" s="65"/>
      <c r="AB7" s="65"/>
      <c r="AC7" s="65"/>
      <c r="AD7" s="70"/>
      <c r="AE7" s="58" t="s">
        <v>85</v>
      </c>
      <c r="AG7" s="145" t="s">
        <v>135</v>
      </c>
      <c r="AH7" s="144">
        <v>1.464</v>
      </c>
    </row>
    <row r="8" spans="1:34" ht="15" thickBot="1" x14ac:dyDescent="0.4">
      <c r="A8" s="45" t="s">
        <v>136</v>
      </c>
      <c r="C8" s="182" t="s">
        <v>137</v>
      </c>
      <c r="D8" s="214">
        <v>0.91400000000000003</v>
      </c>
      <c r="G8" s="209" t="s">
        <v>138</v>
      </c>
      <c r="H8" s="210" t="s">
        <v>139</v>
      </c>
      <c r="J8" s="51" t="s">
        <v>140</v>
      </c>
      <c r="L8" s="389"/>
      <c r="M8" s="61" t="s">
        <v>141</v>
      </c>
      <c r="N8" s="61" t="s">
        <v>142</v>
      </c>
      <c r="O8" s="65"/>
      <c r="P8" s="65"/>
      <c r="Q8" s="65"/>
      <c r="R8" s="61" t="s">
        <v>143</v>
      </c>
      <c r="S8" s="65"/>
      <c r="T8" s="61" t="s">
        <v>144</v>
      </c>
      <c r="U8" s="65"/>
      <c r="V8" s="61" t="s">
        <v>145</v>
      </c>
      <c r="W8" s="61" t="s">
        <v>146</v>
      </c>
      <c r="X8" s="65"/>
      <c r="Y8" s="65"/>
      <c r="Z8" s="65"/>
      <c r="AA8" s="65"/>
      <c r="AB8" s="65"/>
      <c r="AC8" s="65"/>
      <c r="AD8" s="70"/>
      <c r="AE8" s="58" t="s">
        <v>74</v>
      </c>
      <c r="AG8" s="145" t="s">
        <v>147</v>
      </c>
      <c r="AH8" s="144">
        <v>0.69299999999999995</v>
      </c>
    </row>
    <row r="9" spans="1:34" ht="29.5" thickBot="1" x14ac:dyDescent="0.4">
      <c r="C9" s="182" t="s">
        <v>148</v>
      </c>
      <c r="D9" s="214">
        <v>0.68600000000000005</v>
      </c>
      <c r="G9" s="209" t="s">
        <v>149</v>
      </c>
      <c r="H9" s="210" t="s">
        <v>150</v>
      </c>
      <c r="J9" s="51" t="s">
        <v>151</v>
      </c>
      <c r="L9" s="389"/>
      <c r="M9" s="61" t="s">
        <v>152</v>
      </c>
      <c r="N9" s="61" t="s">
        <v>153</v>
      </c>
      <c r="O9" s="65"/>
      <c r="P9" s="65"/>
      <c r="Q9" s="65"/>
      <c r="R9" s="61" t="s">
        <v>154</v>
      </c>
      <c r="S9" s="65"/>
      <c r="T9" s="61" t="s">
        <v>155</v>
      </c>
      <c r="U9" s="65"/>
      <c r="V9" s="61" t="s">
        <v>156</v>
      </c>
      <c r="W9" s="61" t="s">
        <v>157</v>
      </c>
      <c r="X9" s="65"/>
      <c r="Y9" s="65"/>
      <c r="Z9" s="65"/>
      <c r="AA9" s="65"/>
      <c r="AB9" s="65"/>
      <c r="AC9" s="65"/>
      <c r="AD9" s="70"/>
      <c r="AE9" s="58" t="s">
        <v>36</v>
      </c>
      <c r="AG9" s="145" t="s">
        <v>158</v>
      </c>
      <c r="AH9" s="144">
        <v>0.95699999999999996</v>
      </c>
    </row>
    <row r="10" spans="1:34" ht="29.5" thickBot="1" x14ac:dyDescent="0.4">
      <c r="D10"/>
      <c r="G10" s="209" t="s">
        <v>159</v>
      </c>
      <c r="H10" s="210" t="s">
        <v>160</v>
      </c>
      <c r="J10" s="51" t="s">
        <v>161</v>
      </c>
      <c r="L10" s="389"/>
      <c r="M10" s="61" t="s">
        <v>162</v>
      </c>
      <c r="N10" s="65"/>
      <c r="O10" s="65"/>
      <c r="P10" s="65"/>
      <c r="Q10" s="65"/>
      <c r="R10" s="61" t="s">
        <v>163</v>
      </c>
      <c r="S10" s="65"/>
      <c r="T10" s="65"/>
      <c r="U10" s="65"/>
      <c r="V10" s="61" t="s">
        <v>164</v>
      </c>
      <c r="W10" s="61" t="s">
        <v>165</v>
      </c>
      <c r="X10" s="65"/>
      <c r="Y10" s="65"/>
      <c r="Z10" s="65"/>
      <c r="AA10" s="65"/>
      <c r="AB10" s="65"/>
      <c r="AC10" s="65"/>
      <c r="AD10" s="70"/>
      <c r="AE10" s="58" t="s">
        <v>41</v>
      </c>
      <c r="AG10" s="145" t="s">
        <v>166</v>
      </c>
      <c r="AH10" s="144">
        <v>0.72499999999999998</v>
      </c>
    </row>
    <row r="11" spans="1:34" ht="29.5" thickBot="1" x14ac:dyDescent="0.4">
      <c r="C11" s="75" t="s">
        <v>167</v>
      </c>
      <c r="D11" s="76" t="s">
        <v>168</v>
      </c>
      <c r="E11" s="76" t="s">
        <v>169</v>
      </c>
      <c r="G11" s="209" t="s">
        <v>170</v>
      </c>
      <c r="H11" s="210" t="s">
        <v>171</v>
      </c>
      <c r="I11" s="1"/>
      <c r="J11" s="51" t="s">
        <v>172</v>
      </c>
      <c r="L11" s="389"/>
      <c r="M11" s="61" t="s">
        <v>173</v>
      </c>
      <c r="N11" s="65"/>
      <c r="O11" s="65"/>
      <c r="P11" s="65"/>
      <c r="Q11" s="65"/>
      <c r="R11" s="61" t="s">
        <v>174</v>
      </c>
      <c r="S11" s="65"/>
      <c r="T11" s="65"/>
      <c r="U11" s="65"/>
      <c r="V11" s="61" t="s">
        <v>175</v>
      </c>
      <c r="W11" s="61" t="s">
        <v>176</v>
      </c>
      <c r="X11" s="65"/>
      <c r="Y11" s="65"/>
      <c r="Z11" s="65"/>
      <c r="AA11" s="65"/>
      <c r="AB11" s="65"/>
      <c r="AC11" s="65"/>
      <c r="AD11" s="70"/>
      <c r="AE11" s="58" t="s">
        <v>61</v>
      </c>
      <c r="AG11" s="145" t="s">
        <v>177</v>
      </c>
      <c r="AH11" s="144">
        <v>0.81499999999999995</v>
      </c>
    </row>
    <row r="12" spans="1:34" ht="39.5" thickBot="1" x14ac:dyDescent="0.4">
      <c r="A12" s="44" t="s">
        <v>178</v>
      </c>
      <c r="C12" s="77" t="s">
        <v>179</v>
      </c>
      <c r="D12" s="78" t="s">
        <v>180</v>
      </c>
      <c r="E12" s="340">
        <v>0.20100000000000001</v>
      </c>
      <c r="G12" s="209" t="s">
        <v>181</v>
      </c>
      <c r="H12" s="210" t="s">
        <v>182</v>
      </c>
      <c r="I12" s="1"/>
      <c r="J12" s="51" t="s">
        <v>183</v>
      </c>
      <c r="L12" s="389"/>
      <c r="M12" s="61" t="s">
        <v>184</v>
      </c>
      <c r="N12" s="65"/>
      <c r="O12" s="65"/>
      <c r="P12" s="65"/>
      <c r="Q12" s="65"/>
      <c r="R12" s="65"/>
      <c r="S12" s="65"/>
      <c r="T12" s="65"/>
      <c r="U12" s="65"/>
      <c r="V12" s="61" t="s">
        <v>185</v>
      </c>
      <c r="W12" s="61" t="s">
        <v>186</v>
      </c>
      <c r="X12" s="65"/>
      <c r="Y12" s="65"/>
      <c r="Z12" s="65"/>
      <c r="AA12" s="65"/>
      <c r="AB12" s="65"/>
      <c r="AC12" s="65"/>
      <c r="AD12" s="70"/>
      <c r="AE12" s="58" t="s">
        <v>66</v>
      </c>
      <c r="AG12" s="145" t="s">
        <v>187</v>
      </c>
      <c r="AH12" s="144">
        <v>1.4059999999999999</v>
      </c>
    </row>
    <row r="13" spans="1:34" ht="29.5" thickBot="1" x14ac:dyDescent="0.4">
      <c r="A13" s="45" t="s">
        <v>188</v>
      </c>
      <c r="C13" s="77" t="s">
        <v>179</v>
      </c>
      <c r="D13" s="78" t="s">
        <v>189</v>
      </c>
      <c r="E13" s="340">
        <v>0.20100000000000001</v>
      </c>
      <c r="G13" s="209" t="s">
        <v>190</v>
      </c>
      <c r="H13" s="210" t="s">
        <v>191</v>
      </c>
      <c r="I13" s="1"/>
      <c r="J13" s="51" t="s">
        <v>192</v>
      </c>
      <c r="L13" s="389"/>
      <c r="M13" s="61" t="s">
        <v>193</v>
      </c>
      <c r="N13" s="65"/>
      <c r="O13" s="65"/>
      <c r="P13" s="65"/>
      <c r="Q13" s="65"/>
      <c r="R13" s="65"/>
      <c r="S13" s="65"/>
      <c r="T13" s="65"/>
      <c r="U13" s="65"/>
      <c r="V13" s="61" t="s">
        <v>194</v>
      </c>
      <c r="W13" s="61" t="s">
        <v>195</v>
      </c>
      <c r="X13" s="65"/>
      <c r="Y13" s="65"/>
      <c r="Z13" s="65"/>
      <c r="AA13" s="65"/>
      <c r="AB13" s="65"/>
      <c r="AC13" s="65"/>
      <c r="AD13" s="70"/>
      <c r="AE13" s="58" t="s">
        <v>83</v>
      </c>
      <c r="AG13" s="145" t="s">
        <v>196</v>
      </c>
      <c r="AH13" s="144">
        <v>0.39900000000000002</v>
      </c>
    </row>
    <row r="14" spans="1:34" ht="29.5" thickBot="1" x14ac:dyDescent="0.4">
      <c r="A14" s="45" t="s">
        <v>197</v>
      </c>
      <c r="C14" s="79" t="s">
        <v>198</v>
      </c>
      <c r="D14" s="78" t="s">
        <v>199</v>
      </c>
      <c r="E14" s="340">
        <v>0.23300000000000001</v>
      </c>
      <c r="G14" s="209" t="s">
        <v>200</v>
      </c>
      <c r="H14" s="210" t="s">
        <v>201</v>
      </c>
      <c r="I14" s="1"/>
      <c r="J14" s="51" t="s">
        <v>202</v>
      </c>
      <c r="L14" s="390"/>
      <c r="M14" s="71"/>
      <c r="N14" s="71"/>
      <c r="O14" s="71"/>
      <c r="P14" s="71"/>
      <c r="Q14" s="71"/>
      <c r="R14" s="71"/>
      <c r="S14" s="71"/>
      <c r="T14" s="71"/>
      <c r="U14" s="71"/>
      <c r="V14" s="71"/>
      <c r="W14" s="72" t="s">
        <v>203</v>
      </c>
      <c r="X14" s="71"/>
      <c r="Y14" s="71"/>
      <c r="Z14" s="71"/>
      <c r="AA14" s="71"/>
      <c r="AB14" s="71"/>
      <c r="AC14" s="71"/>
      <c r="AD14" s="73"/>
      <c r="AE14" s="58" t="s">
        <v>103</v>
      </c>
      <c r="AG14" s="145" t="s">
        <v>204</v>
      </c>
      <c r="AH14" s="144">
        <v>0.28999999999999998</v>
      </c>
    </row>
    <row r="15" spans="1:34" ht="15" thickBot="1" x14ac:dyDescent="0.4">
      <c r="A15" s="45" t="s">
        <v>205</v>
      </c>
      <c r="C15" s="79" t="s">
        <v>198</v>
      </c>
      <c r="D15" s="78" t="s">
        <v>206</v>
      </c>
      <c r="E15" s="340">
        <v>0.23300000000000001</v>
      </c>
      <c r="G15" s="209" t="s">
        <v>207</v>
      </c>
      <c r="H15" s="210" t="s">
        <v>208</v>
      </c>
      <c r="I15" s="1"/>
      <c r="J15" s="51" t="s">
        <v>209</v>
      </c>
      <c r="AE15" s="58" t="s">
        <v>39</v>
      </c>
      <c r="AG15" s="145" t="s">
        <v>210</v>
      </c>
      <c r="AH15" s="144">
        <v>0.23699999999999999</v>
      </c>
    </row>
    <row r="16" spans="1:34" ht="39.5" thickBot="1" x14ac:dyDescent="0.4">
      <c r="C16" s="79" t="s">
        <v>198</v>
      </c>
      <c r="D16" s="78" t="s">
        <v>211</v>
      </c>
      <c r="E16" s="340">
        <v>0.27200000000000002</v>
      </c>
      <c r="G16" s="209" t="s">
        <v>212</v>
      </c>
      <c r="H16" s="210" t="s">
        <v>213</v>
      </c>
      <c r="I16" s="1"/>
      <c r="J16" s="51" t="s">
        <v>214</v>
      </c>
      <c r="AE16" s="58" t="s">
        <v>92</v>
      </c>
      <c r="AG16" s="145" t="s">
        <v>215</v>
      </c>
      <c r="AH16" s="144">
        <v>0.309</v>
      </c>
    </row>
    <row r="17" spans="1:35" ht="39.5" thickBot="1" x14ac:dyDescent="0.4">
      <c r="A17" s="44" t="s">
        <v>216</v>
      </c>
      <c r="C17" s="79" t="s">
        <v>198</v>
      </c>
      <c r="D17" s="78" t="s">
        <v>217</v>
      </c>
      <c r="E17" s="340">
        <v>0.27100000000000002</v>
      </c>
      <c r="G17" s="209" t="s">
        <v>218</v>
      </c>
      <c r="H17" s="210" t="s">
        <v>219</v>
      </c>
      <c r="I17" s="1"/>
      <c r="J17" s="51" t="s">
        <v>220</v>
      </c>
      <c r="AE17" s="58" t="s">
        <v>40</v>
      </c>
      <c r="AG17" s="145" t="s">
        <v>221</v>
      </c>
      <c r="AH17" s="144">
        <v>0.106</v>
      </c>
    </row>
    <row r="18" spans="1:35" ht="39.5" thickBot="1" x14ac:dyDescent="0.4">
      <c r="A18" s="45" t="s">
        <v>222</v>
      </c>
      <c r="C18" s="79" t="s">
        <v>198</v>
      </c>
      <c r="D18" s="78" t="s">
        <v>223</v>
      </c>
      <c r="E18" s="340">
        <v>0.28299999999999997</v>
      </c>
      <c r="G18" s="209" t="s">
        <v>224</v>
      </c>
      <c r="H18" s="210" t="s">
        <v>225</v>
      </c>
      <c r="J18" s="51" t="s">
        <v>226</v>
      </c>
      <c r="AE18" s="58" t="s">
        <v>65</v>
      </c>
      <c r="AG18" s="145" t="s">
        <v>227</v>
      </c>
      <c r="AH18" s="144">
        <v>0.14599999999999999</v>
      </c>
    </row>
    <row r="19" spans="1:35" ht="26.5" thickBot="1" x14ac:dyDescent="0.4">
      <c r="A19" s="45" t="s">
        <v>228</v>
      </c>
      <c r="C19" s="79" t="s">
        <v>198</v>
      </c>
      <c r="D19" s="78" t="s">
        <v>229</v>
      </c>
      <c r="E19" s="340">
        <v>0.28199999999999997</v>
      </c>
      <c r="G19" s="209" t="s">
        <v>230</v>
      </c>
      <c r="H19" s="210" t="s">
        <v>231</v>
      </c>
      <c r="J19" s="51" t="s">
        <v>232</v>
      </c>
      <c r="AE19" s="58" t="s">
        <v>34</v>
      </c>
      <c r="AG19" s="145" t="s">
        <v>233</v>
      </c>
      <c r="AH19" s="144">
        <v>0.12</v>
      </c>
    </row>
    <row r="20" spans="1:35" ht="26.5" thickBot="1" x14ac:dyDescent="0.4">
      <c r="A20" s="126" t="s">
        <v>234</v>
      </c>
      <c r="C20" s="79" t="s">
        <v>198</v>
      </c>
      <c r="D20" s="78" t="s">
        <v>235</v>
      </c>
      <c r="E20" s="340">
        <v>0.26200000000000001</v>
      </c>
      <c r="G20" s="209" t="s">
        <v>236</v>
      </c>
      <c r="H20" s="210" t="s">
        <v>237</v>
      </c>
      <c r="J20" s="51" t="s">
        <v>238</v>
      </c>
      <c r="AE20" s="58" t="s">
        <v>82</v>
      </c>
      <c r="AG20" s="145" t="s">
        <v>239</v>
      </c>
      <c r="AH20" s="144">
        <v>5.8000000000000003E-2</v>
      </c>
    </row>
    <row r="21" spans="1:35" ht="25.5" thickBot="1" x14ac:dyDescent="0.4">
      <c r="A21" s="45" t="s">
        <v>240</v>
      </c>
      <c r="C21" s="79" t="s">
        <v>198</v>
      </c>
      <c r="D21" s="78" t="s">
        <v>241</v>
      </c>
      <c r="E21" s="340">
        <v>0.29499999999999998</v>
      </c>
      <c r="G21" s="209" t="s">
        <v>242</v>
      </c>
      <c r="H21" s="210" t="s">
        <v>243</v>
      </c>
      <c r="J21" s="52" t="s">
        <v>244</v>
      </c>
      <c r="AE21" s="59" t="s">
        <v>35</v>
      </c>
      <c r="AG21" s="145" t="s">
        <v>245</v>
      </c>
      <c r="AH21" s="144">
        <v>4.7E-2</v>
      </c>
    </row>
    <row r="22" spans="1:35" ht="15" thickBot="1" x14ac:dyDescent="0.4">
      <c r="A22" s="45" t="s">
        <v>246</v>
      </c>
      <c r="C22" s="79" t="s">
        <v>198</v>
      </c>
      <c r="D22" s="78" t="s">
        <v>247</v>
      </c>
      <c r="E22" s="340">
        <v>0.26400000000000001</v>
      </c>
      <c r="G22" s="209" t="s">
        <v>248</v>
      </c>
      <c r="H22" s="210" t="s">
        <v>249</v>
      </c>
      <c r="AE22" s="59" t="s">
        <v>60</v>
      </c>
      <c r="AG22" s="145" t="s">
        <v>250</v>
      </c>
      <c r="AH22" s="144">
        <v>1.2999999999999999E-2</v>
      </c>
    </row>
    <row r="23" spans="1:35" ht="15" thickBot="1" x14ac:dyDescent="0.4">
      <c r="C23" s="79" t="s">
        <v>198</v>
      </c>
      <c r="D23" s="78" t="s">
        <v>251</v>
      </c>
      <c r="E23" s="340">
        <v>0.26600000000000001</v>
      </c>
      <c r="G23" s="209" t="s">
        <v>252</v>
      </c>
      <c r="H23" s="210" t="s">
        <v>253</v>
      </c>
      <c r="AE23" s="58" t="s">
        <v>32</v>
      </c>
      <c r="AG23" s="145" t="s">
        <v>254</v>
      </c>
      <c r="AH23" s="144">
        <v>9.0999999999999998E-2</v>
      </c>
    </row>
    <row r="24" spans="1:35" ht="15" thickBot="1" x14ac:dyDescent="0.4">
      <c r="A24" s="44" t="s">
        <v>255</v>
      </c>
      <c r="C24" s="79" t="s">
        <v>198</v>
      </c>
      <c r="D24" s="78" t="s">
        <v>256</v>
      </c>
      <c r="E24" s="340">
        <v>0.34899999999999998</v>
      </c>
      <c r="G24" s="209" t="s">
        <v>257</v>
      </c>
      <c r="H24" s="210" t="s">
        <v>258</v>
      </c>
      <c r="AE24" s="58" t="s">
        <v>33</v>
      </c>
      <c r="AG24" s="145" t="s">
        <v>259</v>
      </c>
      <c r="AH24" s="144">
        <v>4.5999999999999999E-2</v>
      </c>
    </row>
    <row r="25" spans="1:35" ht="26.5" thickBot="1" x14ac:dyDescent="0.4">
      <c r="A25" s="45" t="s">
        <v>260</v>
      </c>
      <c r="C25" s="80" t="s">
        <v>261</v>
      </c>
      <c r="D25" s="78" t="s">
        <v>262</v>
      </c>
      <c r="E25" s="340">
        <v>0.34499999999999997</v>
      </c>
      <c r="G25" s="209" t="s">
        <v>263</v>
      </c>
      <c r="H25" s="210" t="s">
        <v>264</v>
      </c>
      <c r="AE25" s="58" t="s">
        <v>100</v>
      </c>
      <c r="AG25" s="145" t="s">
        <v>265</v>
      </c>
      <c r="AH25" s="144">
        <v>1.4999999999999999E-2</v>
      </c>
    </row>
    <row r="26" spans="1:35" ht="15" thickBot="1" x14ac:dyDescent="0.4">
      <c r="A26" s="45" t="s">
        <v>266</v>
      </c>
      <c r="C26" s="80" t="s">
        <v>261</v>
      </c>
      <c r="D26" s="78" t="s">
        <v>267</v>
      </c>
      <c r="E26" s="340">
        <v>0.35599999999999998</v>
      </c>
      <c r="G26" s="209" t="s">
        <v>268</v>
      </c>
      <c r="H26" s="210" t="s">
        <v>269</v>
      </c>
      <c r="AE26" s="58" t="s">
        <v>117</v>
      </c>
      <c r="AG26" s="145" t="s">
        <v>270</v>
      </c>
      <c r="AH26" s="144">
        <v>0.03</v>
      </c>
    </row>
    <row r="27" spans="1:35" ht="26.5" thickBot="1" x14ac:dyDescent="0.4">
      <c r="C27" s="80" t="s">
        <v>261</v>
      </c>
      <c r="D27" s="78" t="s">
        <v>271</v>
      </c>
      <c r="E27" s="340">
        <v>0.35699999999999998</v>
      </c>
      <c r="G27" s="209" t="s">
        <v>272</v>
      </c>
      <c r="H27" s="210" t="s">
        <v>273</v>
      </c>
      <c r="AE27" s="58" t="s">
        <v>57</v>
      </c>
      <c r="AG27" s="145" t="s">
        <v>274</v>
      </c>
      <c r="AH27" s="144">
        <v>0.22600000000000001</v>
      </c>
    </row>
    <row r="28" spans="1:35" ht="15" thickBot="1" x14ac:dyDescent="0.4">
      <c r="A28" s="44" t="s">
        <v>1974</v>
      </c>
      <c r="C28" s="80" t="s">
        <v>261</v>
      </c>
      <c r="D28" s="78" t="s">
        <v>275</v>
      </c>
      <c r="E28" s="340">
        <v>0.34499999999999997</v>
      </c>
      <c r="G28" s="209" t="s">
        <v>276</v>
      </c>
      <c r="H28" s="210" t="s">
        <v>277</v>
      </c>
      <c r="AE28" s="58" t="s">
        <v>110</v>
      </c>
      <c r="AG28" s="145" t="s">
        <v>278</v>
      </c>
      <c r="AH28" s="144">
        <v>0.24199999999999999</v>
      </c>
    </row>
    <row r="29" spans="1:35" ht="15" thickBot="1" x14ac:dyDescent="0.4">
      <c r="A29" s="45" t="s">
        <v>1966</v>
      </c>
      <c r="C29" s="80" t="s">
        <v>261</v>
      </c>
      <c r="D29" s="78" t="s">
        <v>279</v>
      </c>
      <c r="E29" s="340">
        <v>0.34499999999999997</v>
      </c>
      <c r="G29" s="209" t="s">
        <v>280</v>
      </c>
      <c r="H29" s="210" t="s">
        <v>281</v>
      </c>
      <c r="AE29" s="58" t="s">
        <v>64</v>
      </c>
      <c r="AG29" s="145" t="s">
        <v>282</v>
      </c>
      <c r="AH29" s="144">
        <v>0.24199999999999999</v>
      </c>
    </row>
    <row r="30" spans="1:35" ht="26.5" thickBot="1" x14ac:dyDescent="0.4">
      <c r="A30" s="45" t="s">
        <v>1967</v>
      </c>
      <c r="C30" s="80" t="s">
        <v>261</v>
      </c>
      <c r="D30" s="78" t="s">
        <v>283</v>
      </c>
      <c r="E30" s="340" t="s">
        <v>284</v>
      </c>
      <c r="G30" s="209" t="s">
        <v>285</v>
      </c>
      <c r="H30" s="210" t="s">
        <v>286</v>
      </c>
      <c r="AE30" s="58" t="s">
        <v>59</v>
      </c>
      <c r="AG30" s="143" t="s">
        <v>287</v>
      </c>
      <c r="AH30" s="144">
        <v>0.254</v>
      </c>
      <c r="AI30"/>
    </row>
    <row r="31" spans="1:35" ht="15" thickBot="1" x14ac:dyDescent="0.4">
      <c r="A31" s="45" t="s">
        <v>188</v>
      </c>
      <c r="C31" s="80" t="s">
        <v>261</v>
      </c>
      <c r="D31" s="78" t="s">
        <v>288</v>
      </c>
      <c r="E31" s="340">
        <v>0.38900000000000001</v>
      </c>
      <c r="G31" s="209" t="s">
        <v>289</v>
      </c>
      <c r="H31" s="210" t="s">
        <v>290</v>
      </c>
      <c r="AE31" s="58" t="s">
        <v>58</v>
      </c>
      <c r="AG31" s="145" t="s">
        <v>291</v>
      </c>
      <c r="AH31" s="144">
        <v>0.188</v>
      </c>
    </row>
    <row r="32" spans="1:35" ht="15" thickBot="1" x14ac:dyDescent="0.4">
      <c r="C32" s="80" t="s">
        <v>261</v>
      </c>
      <c r="D32" s="78" t="s">
        <v>292</v>
      </c>
      <c r="E32" s="340">
        <v>0.39300000000000002</v>
      </c>
      <c r="G32" s="209" t="s">
        <v>293</v>
      </c>
      <c r="H32" s="210" t="s">
        <v>294</v>
      </c>
      <c r="AE32" s="58" t="s">
        <v>101</v>
      </c>
      <c r="AG32" s="145" t="s">
        <v>295</v>
      </c>
      <c r="AH32" s="144">
        <v>0.18</v>
      </c>
    </row>
    <row r="33" spans="3:34" ht="15" thickBot="1" x14ac:dyDescent="0.4">
      <c r="C33" s="80" t="s">
        <v>261</v>
      </c>
      <c r="D33" s="78" t="s">
        <v>296</v>
      </c>
      <c r="E33" s="340">
        <v>0.34599999999999997</v>
      </c>
      <c r="G33" s="209" t="s">
        <v>297</v>
      </c>
      <c r="H33" s="210" t="s">
        <v>298</v>
      </c>
      <c r="AE33" s="58" t="s">
        <v>118</v>
      </c>
      <c r="AG33" s="145" t="s">
        <v>299</v>
      </c>
      <c r="AH33" s="144">
        <v>0.20699999999999999</v>
      </c>
    </row>
    <row r="34" spans="3:34" ht="15" thickBot="1" x14ac:dyDescent="0.4">
      <c r="C34" s="80" t="s">
        <v>261</v>
      </c>
      <c r="D34" s="78" t="s">
        <v>300</v>
      </c>
      <c r="E34" s="340">
        <v>0.36399999999999999</v>
      </c>
      <c r="G34" s="209" t="s">
        <v>301</v>
      </c>
      <c r="H34" s="210" t="s">
        <v>302</v>
      </c>
      <c r="AE34" s="58" t="s">
        <v>133</v>
      </c>
      <c r="AG34" s="145" t="s">
        <v>303</v>
      </c>
      <c r="AH34" s="144">
        <v>0.23</v>
      </c>
    </row>
    <row r="35" spans="3:34" ht="14.5" x14ac:dyDescent="0.35">
      <c r="G35" s="209" t="s">
        <v>304</v>
      </c>
      <c r="H35" s="210" t="s">
        <v>305</v>
      </c>
      <c r="AE35" s="58" t="s">
        <v>132</v>
      </c>
      <c r="AG35" s="145" t="s">
        <v>306</v>
      </c>
      <c r="AH35" s="144">
        <v>2.12</v>
      </c>
    </row>
    <row r="36" spans="3:34" ht="14.5" x14ac:dyDescent="0.35">
      <c r="G36" s="209" t="s">
        <v>307</v>
      </c>
      <c r="H36" s="210" t="s">
        <v>308</v>
      </c>
      <c r="AE36" s="58" t="s">
        <v>146</v>
      </c>
      <c r="AG36" s="145" t="s">
        <v>309</v>
      </c>
      <c r="AH36" s="144">
        <v>0.155</v>
      </c>
    </row>
    <row r="37" spans="3:34" ht="14.5" x14ac:dyDescent="0.35">
      <c r="D37"/>
      <c r="E37"/>
      <c r="G37" s="209" t="s">
        <v>310</v>
      </c>
      <c r="H37" s="210" t="s">
        <v>311</v>
      </c>
      <c r="AE37" s="58" t="s">
        <v>76</v>
      </c>
      <c r="AG37" s="145" t="s">
        <v>312</v>
      </c>
      <c r="AH37" s="144">
        <v>0.23</v>
      </c>
    </row>
    <row r="38" spans="3:34" ht="25" x14ac:dyDescent="0.35">
      <c r="G38" s="209" t="s">
        <v>313</v>
      </c>
      <c r="H38" s="210" t="s">
        <v>314</v>
      </c>
      <c r="AE38" s="58" t="s">
        <v>77</v>
      </c>
      <c r="AG38" s="145" t="s">
        <v>315</v>
      </c>
      <c r="AH38" s="144">
        <v>6.6000000000000003E-2</v>
      </c>
    </row>
    <row r="39" spans="3:34" ht="25" x14ac:dyDescent="0.35">
      <c r="G39" s="209" t="s">
        <v>316</v>
      </c>
      <c r="H39" s="210" t="s">
        <v>317</v>
      </c>
      <c r="AE39" s="58" t="s">
        <v>95</v>
      </c>
      <c r="AG39" s="145" t="s">
        <v>318</v>
      </c>
      <c r="AH39" s="144">
        <v>0.18099999999999999</v>
      </c>
    </row>
    <row r="40" spans="3:34" ht="14.5" x14ac:dyDescent="0.35">
      <c r="G40" s="209" t="s">
        <v>319</v>
      </c>
      <c r="H40" s="210" t="s">
        <v>320</v>
      </c>
      <c r="AE40" s="58" t="s">
        <v>127</v>
      </c>
      <c r="AG40" s="145" t="s">
        <v>321</v>
      </c>
      <c r="AH40" s="144">
        <v>0.753</v>
      </c>
    </row>
    <row r="41" spans="3:34" ht="14.5" x14ac:dyDescent="0.35">
      <c r="G41" s="209" t="s">
        <v>322</v>
      </c>
      <c r="H41" s="210" t="s">
        <v>323</v>
      </c>
      <c r="AE41" s="58" t="s">
        <v>75</v>
      </c>
      <c r="AG41" s="145" t="s">
        <v>324</v>
      </c>
      <c r="AH41" s="144">
        <v>2.2800000000000001E-2</v>
      </c>
    </row>
    <row r="42" spans="3:34" ht="14.5" x14ac:dyDescent="0.35">
      <c r="G42" s="209" t="s">
        <v>325</v>
      </c>
      <c r="H42" s="210" t="s">
        <v>326</v>
      </c>
      <c r="AE42" s="58" t="s">
        <v>145</v>
      </c>
      <c r="AG42" s="145" t="s">
        <v>327</v>
      </c>
      <c r="AH42" s="144">
        <v>0.215</v>
      </c>
    </row>
    <row r="43" spans="3:34" ht="14.5" x14ac:dyDescent="0.35">
      <c r="G43" s="209" t="s">
        <v>328</v>
      </c>
      <c r="H43" s="210" t="s">
        <v>329</v>
      </c>
      <c r="AE43" s="58" t="s">
        <v>112</v>
      </c>
      <c r="AG43" s="145" t="s">
        <v>330</v>
      </c>
      <c r="AH43" s="144">
        <v>0.26800000000000002</v>
      </c>
    </row>
    <row r="44" spans="3:34" ht="14.5" x14ac:dyDescent="0.35">
      <c r="G44" s="209" t="s">
        <v>331</v>
      </c>
      <c r="H44" s="210" t="s">
        <v>332</v>
      </c>
      <c r="AE44" s="58" t="s">
        <v>141</v>
      </c>
      <c r="AG44" s="145" t="s">
        <v>333</v>
      </c>
      <c r="AH44" s="144">
        <v>0.28199999999999997</v>
      </c>
    </row>
    <row r="45" spans="3:34" ht="14.5" x14ac:dyDescent="0.35">
      <c r="G45" s="209" t="s">
        <v>334</v>
      </c>
      <c r="H45" s="210" t="s">
        <v>335</v>
      </c>
      <c r="AE45" s="58" t="s">
        <v>152</v>
      </c>
      <c r="AG45" s="145" t="s">
        <v>336</v>
      </c>
      <c r="AH45" s="144">
        <v>0.53600000000000003</v>
      </c>
    </row>
    <row r="46" spans="3:34" ht="14.5" x14ac:dyDescent="0.35">
      <c r="G46" s="209" t="s">
        <v>337</v>
      </c>
      <c r="H46" s="210" t="s">
        <v>338</v>
      </c>
      <c r="AE46" s="58" t="s">
        <v>42</v>
      </c>
      <c r="AG46" s="145" t="s">
        <v>339</v>
      </c>
      <c r="AH46" s="144">
        <v>0.11</v>
      </c>
    </row>
    <row r="47" spans="3:34" ht="14.5" x14ac:dyDescent="0.35">
      <c r="G47" s="209" t="s">
        <v>340</v>
      </c>
      <c r="H47" s="210" t="s">
        <v>341</v>
      </c>
      <c r="AE47" s="58" t="s">
        <v>129</v>
      </c>
      <c r="AG47" s="145" t="s">
        <v>342</v>
      </c>
      <c r="AH47" s="144">
        <v>1.4850000000000001</v>
      </c>
    </row>
    <row r="48" spans="3:34" ht="14.5" x14ac:dyDescent="0.35">
      <c r="G48" s="209" t="s">
        <v>343</v>
      </c>
      <c r="H48" s="210" t="s">
        <v>344</v>
      </c>
      <c r="AE48" s="58" t="s">
        <v>157</v>
      </c>
      <c r="AG48" s="145" t="s">
        <v>345</v>
      </c>
      <c r="AH48" s="144">
        <v>1.57</v>
      </c>
    </row>
    <row r="49" spans="7:34" ht="14.5" x14ac:dyDescent="0.35">
      <c r="G49" s="209" t="s">
        <v>346</v>
      </c>
      <c r="H49" s="210" t="s">
        <v>347</v>
      </c>
      <c r="AE49" s="58" t="s">
        <v>156</v>
      </c>
      <c r="AG49" s="145" t="s">
        <v>348</v>
      </c>
      <c r="AH49" s="144">
        <v>0.68100000000000005</v>
      </c>
    </row>
    <row r="50" spans="7:34" ht="14.5" x14ac:dyDescent="0.35">
      <c r="G50" s="209" t="s">
        <v>349</v>
      </c>
      <c r="H50" s="210" t="s">
        <v>350</v>
      </c>
      <c r="AE50" s="58" t="s">
        <v>165</v>
      </c>
      <c r="AG50" s="145" t="s">
        <v>351</v>
      </c>
      <c r="AH50" s="144">
        <v>2.2800000000000001E-2</v>
      </c>
    </row>
    <row r="51" spans="7:34" ht="14.5" x14ac:dyDescent="0.35">
      <c r="G51" s="209" t="s">
        <v>352</v>
      </c>
      <c r="H51" s="210" t="s">
        <v>353</v>
      </c>
      <c r="AE51" s="58" t="s">
        <v>67</v>
      </c>
      <c r="AG51" s="145" t="s">
        <v>354</v>
      </c>
      <c r="AH51" s="144">
        <v>0.40100000000000002</v>
      </c>
    </row>
    <row r="52" spans="7:34" ht="14.5" x14ac:dyDescent="0.35">
      <c r="G52" s="209" t="s">
        <v>355</v>
      </c>
      <c r="H52" s="210" t="s">
        <v>356</v>
      </c>
      <c r="AE52" s="58" t="s">
        <v>81</v>
      </c>
      <c r="AG52" s="145" t="s">
        <v>357</v>
      </c>
      <c r="AH52" s="144">
        <v>6.84</v>
      </c>
    </row>
    <row r="53" spans="7:34" ht="14.5" x14ac:dyDescent="0.35">
      <c r="G53" s="209" t="s">
        <v>358</v>
      </c>
      <c r="H53" s="210" t="s">
        <v>359</v>
      </c>
      <c r="AE53" s="58" t="s">
        <v>78</v>
      </c>
      <c r="AG53" s="145" t="s">
        <v>360</v>
      </c>
      <c r="AH53" s="144">
        <v>0.187</v>
      </c>
    </row>
    <row r="54" spans="7:34" ht="14.5" x14ac:dyDescent="0.35">
      <c r="G54" s="209" t="s">
        <v>361</v>
      </c>
      <c r="H54" s="210" t="s">
        <v>362</v>
      </c>
      <c r="AE54" s="58" t="s">
        <v>96</v>
      </c>
      <c r="AG54" s="145" t="s">
        <v>363</v>
      </c>
      <c r="AH54" s="144">
        <v>0.38900000000000001</v>
      </c>
    </row>
    <row r="55" spans="7:34" ht="14.5" x14ac:dyDescent="0.35">
      <c r="G55" s="209" t="s">
        <v>364</v>
      </c>
      <c r="H55" s="210" t="s">
        <v>365</v>
      </c>
      <c r="AE55" s="58" t="s">
        <v>84</v>
      </c>
      <c r="AG55" s="145" t="s">
        <v>366</v>
      </c>
      <c r="AH55" s="144">
        <v>47.3</v>
      </c>
    </row>
    <row r="56" spans="7:34" ht="15" thickBot="1" x14ac:dyDescent="0.4">
      <c r="G56" s="209" t="s">
        <v>367</v>
      </c>
      <c r="H56" s="210" t="s">
        <v>368</v>
      </c>
      <c r="AE56" s="58" t="s">
        <v>113</v>
      </c>
      <c r="AG56" s="146" t="s">
        <v>369</v>
      </c>
      <c r="AH56" s="147">
        <v>42.6</v>
      </c>
    </row>
    <row r="57" spans="7:34" ht="14.5" x14ac:dyDescent="0.35">
      <c r="G57" s="209" t="s">
        <v>370</v>
      </c>
      <c r="H57" s="210" t="s">
        <v>371</v>
      </c>
      <c r="AE57" s="58" t="s">
        <v>130</v>
      </c>
    </row>
    <row r="58" spans="7:34" ht="14.5" x14ac:dyDescent="0.35">
      <c r="G58" s="209" t="s">
        <v>372</v>
      </c>
      <c r="H58" s="210" t="s">
        <v>373</v>
      </c>
      <c r="AE58" s="58" t="s">
        <v>94</v>
      </c>
    </row>
    <row r="59" spans="7:34" ht="14.5" x14ac:dyDescent="0.35">
      <c r="G59" s="209" t="s">
        <v>374</v>
      </c>
      <c r="H59" s="210" t="s">
        <v>375</v>
      </c>
      <c r="AE59" s="58" t="s">
        <v>143</v>
      </c>
    </row>
    <row r="60" spans="7:34" ht="14.5" x14ac:dyDescent="0.35">
      <c r="G60" s="209" t="s">
        <v>376</v>
      </c>
      <c r="H60" s="210" t="s">
        <v>377</v>
      </c>
      <c r="AE60" s="58" t="s">
        <v>93</v>
      </c>
    </row>
    <row r="61" spans="7:34" ht="14.5" x14ac:dyDescent="0.35">
      <c r="G61" s="209" t="s">
        <v>378</v>
      </c>
      <c r="H61" s="210" t="s">
        <v>379</v>
      </c>
      <c r="AE61" s="58" t="s">
        <v>62</v>
      </c>
    </row>
    <row r="62" spans="7:34" ht="14.5" x14ac:dyDescent="0.35">
      <c r="G62" s="209" t="s">
        <v>380</v>
      </c>
      <c r="H62" s="210" t="s">
        <v>381</v>
      </c>
      <c r="AE62" s="58" t="s">
        <v>79</v>
      </c>
    </row>
    <row r="63" spans="7:34" ht="14.5" x14ac:dyDescent="0.35">
      <c r="G63" s="209" t="s">
        <v>382</v>
      </c>
      <c r="H63" s="210" t="s">
        <v>383</v>
      </c>
      <c r="AE63" s="58" t="s">
        <v>99</v>
      </c>
    </row>
    <row r="64" spans="7:34" ht="14.5" x14ac:dyDescent="0.35">
      <c r="G64" s="209" t="s">
        <v>384</v>
      </c>
      <c r="H64" s="210" t="s">
        <v>385</v>
      </c>
      <c r="AE64" s="58" t="s">
        <v>97</v>
      </c>
    </row>
    <row r="65" spans="7:31" ht="14.5" x14ac:dyDescent="0.35">
      <c r="G65" s="209" t="s">
        <v>386</v>
      </c>
      <c r="H65" s="210" t="s">
        <v>387</v>
      </c>
      <c r="AE65" s="58" t="s">
        <v>162</v>
      </c>
    </row>
    <row r="66" spans="7:31" ht="14.5" x14ac:dyDescent="0.35">
      <c r="G66" s="209" t="s">
        <v>388</v>
      </c>
      <c r="H66" s="210" t="s">
        <v>389</v>
      </c>
      <c r="AE66" s="58" t="s">
        <v>164</v>
      </c>
    </row>
    <row r="67" spans="7:31" ht="14.5" x14ac:dyDescent="0.35">
      <c r="G67" s="209" t="s">
        <v>390</v>
      </c>
      <c r="H67" s="210" t="s">
        <v>391</v>
      </c>
      <c r="AE67" s="58" t="s">
        <v>176</v>
      </c>
    </row>
    <row r="68" spans="7:31" ht="14.5" x14ac:dyDescent="0.35">
      <c r="G68" s="209" t="s">
        <v>392</v>
      </c>
      <c r="H68" s="210" t="s">
        <v>393</v>
      </c>
      <c r="AE68" s="58" t="s">
        <v>186</v>
      </c>
    </row>
    <row r="69" spans="7:31" ht="14.5" x14ac:dyDescent="0.35">
      <c r="G69" s="209" t="s">
        <v>394</v>
      </c>
      <c r="H69" s="210" t="s">
        <v>395</v>
      </c>
      <c r="AE69" s="58" t="s">
        <v>154</v>
      </c>
    </row>
    <row r="70" spans="7:31" ht="14.5" x14ac:dyDescent="0.35">
      <c r="G70" s="209" t="s">
        <v>396</v>
      </c>
      <c r="H70" s="210" t="s">
        <v>397</v>
      </c>
      <c r="AE70" s="58" t="s">
        <v>163</v>
      </c>
    </row>
    <row r="71" spans="7:31" ht="14.5" x14ac:dyDescent="0.35">
      <c r="G71" s="209" t="s">
        <v>398</v>
      </c>
      <c r="H71" s="210" t="s">
        <v>399</v>
      </c>
      <c r="AE71" s="58" t="s">
        <v>173</v>
      </c>
    </row>
    <row r="72" spans="7:31" ht="14.5" x14ac:dyDescent="0.35">
      <c r="G72" s="209" t="s">
        <v>400</v>
      </c>
      <c r="H72" s="210" t="s">
        <v>401</v>
      </c>
      <c r="AE72" s="58" t="s">
        <v>111</v>
      </c>
    </row>
    <row r="73" spans="7:31" ht="14.5" x14ac:dyDescent="0.35">
      <c r="G73" s="209" t="s">
        <v>402</v>
      </c>
      <c r="H73" s="210" t="s">
        <v>403</v>
      </c>
      <c r="AE73" s="58" t="s">
        <v>128</v>
      </c>
    </row>
    <row r="74" spans="7:31" ht="14.5" x14ac:dyDescent="0.35">
      <c r="G74" s="209" t="s">
        <v>404</v>
      </c>
      <c r="H74" s="210" t="s">
        <v>405</v>
      </c>
      <c r="AE74" s="58" t="s">
        <v>102</v>
      </c>
    </row>
    <row r="75" spans="7:31" ht="14.5" x14ac:dyDescent="0.35">
      <c r="G75" s="209" t="s">
        <v>406</v>
      </c>
      <c r="H75" s="210" t="s">
        <v>407</v>
      </c>
      <c r="AE75" s="58" t="s">
        <v>184</v>
      </c>
    </row>
    <row r="76" spans="7:31" ht="14.5" x14ac:dyDescent="0.35">
      <c r="G76" s="209" t="s">
        <v>408</v>
      </c>
      <c r="H76" s="210" t="s">
        <v>409</v>
      </c>
      <c r="AE76" s="58" t="s">
        <v>193</v>
      </c>
    </row>
    <row r="77" spans="7:31" ht="14.5" x14ac:dyDescent="0.35">
      <c r="G77" s="209" t="s">
        <v>410</v>
      </c>
      <c r="H77" s="210" t="s">
        <v>411</v>
      </c>
      <c r="AE77" s="58" t="s">
        <v>38</v>
      </c>
    </row>
    <row r="78" spans="7:31" ht="14.5" x14ac:dyDescent="0.35">
      <c r="G78" s="209" t="s">
        <v>412</v>
      </c>
      <c r="H78" s="210" t="s">
        <v>413</v>
      </c>
      <c r="AE78" s="58" t="s">
        <v>116</v>
      </c>
    </row>
    <row r="79" spans="7:31" ht="14.5" x14ac:dyDescent="0.35">
      <c r="G79" s="209" t="s">
        <v>414</v>
      </c>
      <c r="H79" s="210" t="s">
        <v>415</v>
      </c>
      <c r="AE79" s="58" t="s">
        <v>63</v>
      </c>
    </row>
    <row r="80" spans="7:31" ht="14.5" x14ac:dyDescent="0.35">
      <c r="G80" s="209" t="s">
        <v>416</v>
      </c>
      <c r="H80" s="210" t="s">
        <v>417</v>
      </c>
      <c r="AE80" s="58" t="s">
        <v>80</v>
      </c>
    </row>
    <row r="81" spans="7:31" ht="14.5" x14ac:dyDescent="0.35">
      <c r="G81" s="209" t="s">
        <v>418</v>
      </c>
      <c r="H81" s="210" t="s">
        <v>419</v>
      </c>
      <c r="AE81" s="58" t="s">
        <v>175</v>
      </c>
    </row>
    <row r="82" spans="7:31" ht="14.5" x14ac:dyDescent="0.35">
      <c r="G82" s="209" t="s">
        <v>420</v>
      </c>
      <c r="H82" s="210" t="s">
        <v>421</v>
      </c>
      <c r="AE82" s="58" t="s">
        <v>114</v>
      </c>
    </row>
    <row r="83" spans="7:31" ht="14.5" x14ac:dyDescent="0.35">
      <c r="G83" s="209" t="s">
        <v>422</v>
      </c>
      <c r="H83" s="210" t="s">
        <v>423</v>
      </c>
      <c r="AE83" s="58" t="s">
        <v>195</v>
      </c>
    </row>
    <row r="84" spans="7:31" ht="14.5" x14ac:dyDescent="0.35">
      <c r="G84" s="209" t="s">
        <v>424</v>
      </c>
      <c r="H84" s="210" t="s">
        <v>425</v>
      </c>
      <c r="AE84" s="58" t="s">
        <v>203</v>
      </c>
    </row>
    <row r="85" spans="7:31" ht="14.5" x14ac:dyDescent="0.35">
      <c r="G85" s="209" t="s">
        <v>426</v>
      </c>
      <c r="H85" s="210" t="s">
        <v>427</v>
      </c>
      <c r="AE85" s="58" t="s">
        <v>120</v>
      </c>
    </row>
    <row r="86" spans="7:31" ht="14.5" x14ac:dyDescent="0.35">
      <c r="G86" s="209" t="s">
        <v>428</v>
      </c>
      <c r="H86" s="210" t="s">
        <v>429</v>
      </c>
      <c r="AE86" s="58" t="s">
        <v>134</v>
      </c>
    </row>
    <row r="87" spans="7:31" ht="14.5" x14ac:dyDescent="0.35">
      <c r="G87" s="209" t="s">
        <v>430</v>
      </c>
      <c r="H87" s="210" t="s">
        <v>431</v>
      </c>
      <c r="AE87" s="58" t="s">
        <v>119</v>
      </c>
    </row>
    <row r="88" spans="7:31" ht="14.5" x14ac:dyDescent="0.35">
      <c r="G88" s="209" t="s">
        <v>432</v>
      </c>
      <c r="H88" s="210" t="s">
        <v>433</v>
      </c>
      <c r="AE88" s="58" t="s">
        <v>185</v>
      </c>
    </row>
    <row r="89" spans="7:31" ht="14.5" x14ac:dyDescent="0.35">
      <c r="G89" s="209" t="s">
        <v>434</v>
      </c>
      <c r="H89" s="210" t="s">
        <v>435</v>
      </c>
      <c r="AE89" s="58" t="s">
        <v>194</v>
      </c>
    </row>
    <row r="90" spans="7:31" ht="14.5" x14ac:dyDescent="0.35">
      <c r="G90" s="209" t="s">
        <v>436</v>
      </c>
      <c r="H90" s="210" t="s">
        <v>437</v>
      </c>
      <c r="AE90" s="58" t="s">
        <v>174</v>
      </c>
    </row>
    <row r="91" spans="7:31" ht="14.5" x14ac:dyDescent="0.35">
      <c r="G91" s="209" t="s">
        <v>438</v>
      </c>
      <c r="H91" s="210" t="s">
        <v>439</v>
      </c>
      <c r="AE91" s="58" t="s">
        <v>142</v>
      </c>
    </row>
    <row r="92" spans="7:31" ht="14.5" x14ac:dyDescent="0.35">
      <c r="G92" s="209" t="s">
        <v>440</v>
      </c>
      <c r="H92" s="210" t="s">
        <v>441</v>
      </c>
      <c r="AE92" s="58" t="s">
        <v>153</v>
      </c>
    </row>
    <row r="93" spans="7:31" ht="14.5" x14ac:dyDescent="0.35">
      <c r="G93" s="209" t="s">
        <v>442</v>
      </c>
      <c r="H93" s="210" t="s">
        <v>443</v>
      </c>
      <c r="AE93" s="58" t="s">
        <v>98</v>
      </c>
    </row>
    <row r="94" spans="7:31" ht="14.5" x14ac:dyDescent="0.35">
      <c r="G94" s="209" t="s">
        <v>444</v>
      </c>
      <c r="H94" s="210" t="s">
        <v>445</v>
      </c>
      <c r="AE94" s="58" t="s">
        <v>115</v>
      </c>
    </row>
    <row r="95" spans="7:31" ht="14.5" x14ac:dyDescent="0.35">
      <c r="G95" s="209" t="s">
        <v>446</v>
      </c>
      <c r="H95" s="210" t="s">
        <v>447</v>
      </c>
      <c r="AE95" s="58" t="s">
        <v>131</v>
      </c>
    </row>
    <row r="96" spans="7:31" ht="14.5" x14ac:dyDescent="0.35">
      <c r="G96" s="209" t="s">
        <v>448</v>
      </c>
      <c r="H96" s="210" t="s">
        <v>449</v>
      </c>
      <c r="AE96" s="58" t="s">
        <v>144</v>
      </c>
    </row>
    <row r="97" spans="7:31" ht="14.5" x14ac:dyDescent="0.35">
      <c r="G97" s="209" t="s">
        <v>450</v>
      </c>
      <c r="H97" s="210" t="s">
        <v>451</v>
      </c>
      <c r="AE97" s="58" t="s">
        <v>155</v>
      </c>
    </row>
    <row r="98" spans="7:31" ht="14.5" x14ac:dyDescent="0.35">
      <c r="G98" s="209" t="s">
        <v>452</v>
      </c>
      <c r="H98" s="210" t="s">
        <v>453</v>
      </c>
      <c r="AE98" s="60" t="s">
        <v>44</v>
      </c>
    </row>
    <row r="99" spans="7:31" ht="14.5" x14ac:dyDescent="0.35">
      <c r="G99" s="209" t="s">
        <v>454</v>
      </c>
      <c r="H99" s="210" t="s">
        <v>455</v>
      </c>
      <c r="AE99" s="60" t="s">
        <v>45</v>
      </c>
    </row>
    <row r="100" spans="7:31" ht="14.5" x14ac:dyDescent="0.35">
      <c r="G100" s="209" t="s">
        <v>456</v>
      </c>
      <c r="H100" s="210" t="s">
        <v>457</v>
      </c>
      <c r="AE100" s="60" t="s">
        <v>46</v>
      </c>
    </row>
    <row r="101" spans="7:31" ht="14.5" x14ac:dyDescent="0.35">
      <c r="G101" s="209" t="s">
        <v>458</v>
      </c>
      <c r="H101" s="210" t="s">
        <v>459</v>
      </c>
      <c r="AE101" s="60" t="s">
        <v>47</v>
      </c>
    </row>
    <row r="102" spans="7:31" ht="14.5" x14ac:dyDescent="0.35">
      <c r="G102" s="209" t="s">
        <v>460</v>
      </c>
      <c r="H102" s="210" t="s">
        <v>461</v>
      </c>
      <c r="AE102" s="60" t="s">
        <v>48</v>
      </c>
    </row>
    <row r="103" spans="7:31" ht="14.5" x14ac:dyDescent="0.35">
      <c r="G103" s="209" t="s">
        <v>462</v>
      </c>
      <c r="H103" s="210" t="s">
        <v>463</v>
      </c>
    </row>
    <row r="104" spans="7:31" ht="14.5" x14ac:dyDescent="0.35">
      <c r="G104" s="209" t="s">
        <v>464</v>
      </c>
      <c r="H104" s="210" t="s">
        <v>465</v>
      </c>
    </row>
    <row r="105" spans="7:31" ht="14.5" x14ac:dyDescent="0.35">
      <c r="G105" s="209" t="s">
        <v>466</v>
      </c>
      <c r="H105" s="210" t="s">
        <v>467</v>
      </c>
    </row>
    <row r="106" spans="7:31" ht="14.5" x14ac:dyDescent="0.35">
      <c r="G106" s="209" t="s">
        <v>468</v>
      </c>
      <c r="H106" s="210" t="s">
        <v>469</v>
      </c>
    </row>
    <row r="107" spans="7:31" ht="14.5" x14ac:dyDescent="0.35">
      <c r="G107" s="209" t="s">
        <v>470</v>
      </c>
      <c r="H107" s="210" t="s">
        <v>471</v>
      </c>
    </row>
    <row r="108" spans="7:31" ht="14.5" x14ac:dyDescent="0.35">
      <c r="G108" s="209" t="s">
        <v>472</v>
      </c>
      <c r="H108" s="210" t="s">
        <v>473</v>
      </c>
    </row>
    <row r="109" spans="7:31" ht="14.5" x14ac:dyDescent="0.35">
      <c r="G109" s="209" t="s">
        <v>474</v>
      </c>
      <c r="H109" s="210" t="s">
        <v>475</v>
      </c>
    </row>
    <row r="110" spans="7:31" ht="14.5" x14ac:dyDescent="0.35">
      <c r="G110" s="209" t="s">
        <v>476</v>
      </c>
      <c r="H110" s="210" t="s">
        <v>477</v>
      </c>
    </row>
    <row r="111" spans="7:31" ht="14.5" x14ac:dyDescent="0.35">
      <c r="G111" s="209" t="s">
        <v>478</v>
      </c>
      <c r="H111" s="210" t="s">
        <v>479</v>
      </c>
    </row>
    <row r="112" spans="7:31" ht="14.5" x14ac:dyDescent="0.35">
      <c r="G112" s="209" t="s">
        <v>480</v>
      </c>
      <c r="H112" s="210" t="s">
        <v>481</v>
      </c>
    </row>
    <row r="113" spans="7:8" ht="14.5" x14ac:dyDescent="0.35">
      <c r="G113" s="209" t="s">
        <v>482</v>
      </c>
      <c r="H113" s="210" t="s">
        <v>483</v>
      </c>
    </row>
    <row r="114" spans="7:8" ht="14.5" x14ac:dyDescent="0.35">
      <c r="G114" s="209" t="s">
        <v>484</v>
      </c>
      <c r="H114" s="210" t="s">
        <v>485</v>
      </c>
    </row>
    <row r="115" spans="7:8" ht="14.5" x14ac:dyDescent="0.35">
      <c r="G115" s="209" t="s">
        <v>486</v>
      </c>
      <c r="H115" s="210" t="s">
        <v>487</v>
      </c>
    </row>
    <row r="116" spans="7:8" ht="14.5" x14ac:dyDescent="0.35">
      <c r="G116" s="209" t="s">
        <v>488</v>
      </c>
      <c r="H116" s="210" t="s">
        <v>489</v>
      </c>
    </row>
    <row r="117" spans="7:8" ht="14.5" x14ac:dyDescent="0.35">
      <c r="G117" s="209" t="s">
        <v>490</v>
      </c>
      <c r="H117" s="210" t="s">
        <v>491</v>
      </c>
    </row>
    <row r="118" spans="7:8" ht="14.5" x14ac:dyDescent="0.35">
      <c r="G118" s="209" t="s">
        <v>492</v>
      </c>
      <c r="H118" s="210" t="s">
        <v>493</v>
      </c>
    </row>
    <row r="119" spans="7:8" ht="14.5" x14ac:dyDescent="0.35">
      <c r="G119" s="209" t="s">
        <v>494</v>
      </c>
      <c r="H119" s="210" t="s">
        <v>495</v>
      </c>
    </row>
    <row r="120" spans="7:8" ht="14.5" x14ac:dyDescent="0.35">
      <c r="G120" s="209" t="s">
        <v>496</v>
      </c>
      <c r="H120" s="210" t="s">
        <v>497</v>
      </c>
    </row>
    <row r="121" spans="7:8" ht="14.5" x14ac:dyDescent="0.35">
      <c r="G121" s="209" t="s">
        <v>498</v>
      </c>
      <c r="H121" s="210" t="s">
        <v>499</v>
      </c>
    </row>
    <row r="122" spans="7:8" ht="14.5" x14ac:dyDescent="0.35">
      <c r="G122" s="209" t="s">
        <v>500</v>
      </c>
      <c r="H122" s="210" t="s">
        <v>501</v>
      </c>
    </row>
    <row r="123" spans="7:8" ht="14.5" x14ac:dyDescent="0.35">
      <c r="G123" s="209" t="s">
        <v>502</v>
      </c>
      <c r="H123" s="210" t="s">
        <v>503</v>
      </c>
    </row>
    <row r="124" spans="7:8" ht="14.5" x14ac:dyDescent="0.35">
      <c r="G124" s="209" t="s">
        <v>504</v>
      </c>
      <c r="H124" s="210" t="s">
        <v>505</v>
      </c>
    </row>
    <row r="125" spans="7:8" ht="14.5" x14ac:dyDescent="0.35">
      <c r="G125" s="209" t="s">
        <v>506</v>
      </c>
      <c r="H125" s="210" t="s">
        <v>507</v>
      </c>
    </row>
    <row r="126" spans="7:8" ht="14.5" x14ac:dyDescent="0.35">
      <c r="G126" s="209" t="s">
        <v>508</v>
      </c>
      <c r="H126" s="210" t="s">
        <v>509</v>
      </c>
    </row>
    <row r="127" spans="7:8" ht="14.5" x14ac:dyDescent="0.35">
      <c r="G127" s="209" t="s">
        <v>510</v>
      </c>
      <c r="H127" s="210" t="s">
        <v>511</v>
      </c>
    </row>
    <row r="128" spans="7:8" ht="14.5" x14ac:dyDescent="0.35">
      <c r="G128" s="209" t="s">
        <v>512</v>
      </c>
      <c r="H128" s="210" t="s">
        <v>513</v>
      </c>
    </row>
    <row r="129" spans="7:8" ht="14.5" x14ac:dyDescent="0.35">
      <c r="G129" s="209" t="s">
        <v>514</v>
      </c>
      <c r="H129" s="210" t="s">
        <v>515</v>
      </c>
    </row>
    <row r="130" spans="7:8" ht="14.5" x14ac:dyDescent="0.35">
      <c r="G130" s="209" t="s">
        <v>516</v>
      </c>
      <c r="H130" s="210" t="s">
        <v>517</v>
      </c>
    </row>
    <row r="131" spans="7:8" ht="14.5" x14ac:dyDescent="0.35">
      <c r="G131" s="209" t="s">
        <v>518</v>
      </c>
      <c r="H131" s="210" t="s">
        <v>519</v>
      </c>
    </row>
    <row r="132" spans="7:8" ht="14.5" x14ac:dyDescent="0.35">
      <c r="G132" s="209" t="s">
        <v>520</v>
      </c>
      <c r="H132" s="210" t="s">
        <v>521</v>
      </c>
    </row>
    <row r="133" spans="7:8" ht="14.5" x14ac:dyDescent="0.35">
      <c r="G133" s="209" t="s">
        <v>522</v>
      </c>
      <c r="H133" s="210" t="s">
        <v>523</v>
      </c>
    </row>
    <row r="134" spans="7:8" ht="14.5" x14ac:dyDescent="0.35">
      <c r="G134" s="209" t="s">
        <v>524</v>
      </c>
      <c r="H134" s="210" t="s">
        <v>525</v>
      </c>
    </row>
    <row r="135" spans="7:8" ht="14.5" x14ac:dyDescent="0.35">
      <c r="G135" s="209" t="s">
        <v>526</v>
      </c>
      <c r="H135" s="210" t="s">
        <v>527</v>
      </c>
    </row>
    <row r="136" spans="7:8" ht="14.5" x14ac:dyDescent="0.35">
      <c r="G136" s="209" t="s">
        <v>528</v>
      </c>
      <c r="H136" s="210" t="s">
        <v>529</v>
      </c>
    </row>
    <row r="137" spans="7:8" ht="14.5" x14ac:dyDescent="0.35">
      <c r="G137" s="209" t="s">
        <v>530</v>
      </c>
      <c r="H137" s="210" t="s">
        <v>531</v>
      </c>
    </row>
    <row r="138" spans="7:8" ht="14.5" x14ac:dyDescent="0.35">
      <c r="G138" s="209" t="s">
        <v>532</v>
      </c>
      <c r="H138" s="210" t="s">
        <v>533</v>
      </c>
    </row>
    <row r="139" spans="7:8" ht="14.5" x14ac:dyDescent="0.35">
      <c r="G139" s="209" t="s">
        <v>534</v>
      </c>
      <c r="H139" s="210" t="s">
        <v>535</v>
      </c>
    </row>
    <row r="140" spans="7:8" ht="14.5" x14ac:dyDescent="0.35">
      <c r="G140" s="209" t="s">
        <v>536</v>
      </c>
      <c r="H140" s="210" t="s">
        <v>537</v>
      </c>
    </row>
    <row r="141" spans="7:8" ht="14.5" x14ac:dyDescent="0.35">
      <c r="G141" s="209" t="s">
        <v>538</v>
      </c>
      <c r="H141" s="210" t="s">
        <v>539</v>
      </c>
    </row>
    <row r="142" spans="7:8" ht="14.5" x14ac:dyDescent="0.35">
      <c r="G142" s="209" t="s">
        <v>540</v>
      </c>
      <c r="H142" s="210" t="s">
        <v>541</v>
      </c>
    </row>
    <row r="143" spans="7:8" ht="14.5" x14ac:dyDescent="0.35">
      <c r="G143" s="209" t="s">
        <v>542</v>
      </c>
      <c r="H143" s="210" t="s">
        <v>543</v>
      </c>
    </row>
    <row r="144" spans="7:8" ht="14.5" x14ac:dyDescent="0.35">
      <c r="G144" s="209" t="s">
        <v>544</v>
      </c>
      <c r="H144" s="210" t="s">
        <v>545</v>
      </c>
    </row>
    <row r="145" spans="7:8" ht="14.5" x14ac:dyDescent="0.35">
      <c r="G145" s="209" t="s">
        <v>546</v>
      </c>
      <c r="H145" s="210" t="s">
        <v>547</v>
      </c>
    </row>
    <row r="146" spans="7:8" ht="14.5" x14ac:dyDescent="0.35">
      <c r="G146" s="209" t="s">
        <v>548</v>
      </c>
      <c r="H146" s="210" t="s">
        <v>549</v>
      </c>
    </row>
    <row r="147" spans="7:8" ht="14.5" x14ac:dyDescent="0.35">
      <c r="G147" s="209" t="s">
        <v>550</v>
      </c>
      <c r="H147" s="210" t="s">
        <v>551</v>
      </c>
    </row>
    <row r="148" spans="7:8" ht="14.5" x14ac:dyDescent="0.35">
      <c r="G148" s="209" t="s">
        <v>552</v>
      </c>
      <c r="H148" s="210" t="s">
        <v>553</v>
      </c>
    </row>
    <row r="149" spans="7:8" ht="14.5" x14ac:dyDescent="0.35">
      <c r="G149" s="209" t="s">
        <v>554</v>
      </c>
      <c r="H149" s="210" t="s">
        <v>555</v>
      </c>
    </row>
    <row r="150" spans="7:8" ht="14.5" x14ac:dyDescent="0.35">
      <c r="G150" s="209" t="s">
        <v>556</v>
      </c>
      <c r="H150" s="210" t="s">
        <v>557</v>
      </c>
    </row>
    <row r="151" spans="7:8" ht="14.5" x14ac:dyDescent="0.35">
      <c r="G151" s="209" t="s">
        <v>558</v>
      </c>
      <c r="H151" s="210" t="s">
        <v>559</v>
      </c>
    </row>
    <row r="152" spans="7:8" ht="14.5" x14ac:dyDescent="0.35">
      <c r="G152" s="209" t="s">
        <v>560</v>
      </c>
      <c r="H152" s="210" t="s">
        <v>561</v>
      </c>
    </row>
    <row r="153" spans="7:8" ht="14.5" x14ac:dyDescent="0.35">
      <c r="G153" s="209" t="s">
        <v>562</v>
      </c>
      <c r="H153" s="210" t="s">
        <v>563</v>
      </c>
    </row>
    <row r="154" spans="7:8" ht="14.5" x14ac:dyDescent="0.35">
      <c r="G154" s="209" t="s">
        <v>564</v>
      </c>
      <c r="H154" s="210" t="s">
        <v>565</v>
      </c>
    </row>
    <row r="155" spans="7:8" ht="14.5" x14ac:dyDescent="0.35">
      <c r="G155" s="209" t="s">
        <v>566</v>
      </c>
      <c r="H155" s="210" t="s">
        <v>567</v>
      </c>
    </row>
    <row r="156" spans="7:8" ht="14.5" x14ac:dyDescent="0.35">
      <c r="G156" s="209" t="s">
        <v>568</v>
      </c>
      <c r="H156" s="210" t="s">
        <v>569</v>
      </c>
    </row>
    <row r="157" spans="7:8" ht="14.5" x14ac:dyDescent="0.35">
      <c r="G157" s="209" t="s">
        <v>570</v>
      </c>
      <c r="H157" s="210" t="s">
        <v>571</v>
      </c>
    </row>
    <row r="158" spans="7:8" ht="14.5" x14ac:dyDescent="0.35">
      <c r="G158" s="209" t="s">
        <v>572</v>
      </c>
      <c r="H158" s="210" t="s">
        <v>573</v>
      </c>
    </row>
    <row r="159" spans="7:8" ht="14.5" x14ac:dyDescent="0.35">
      <c r="G159" s="209" t="s">
        <v>574</v>
      </c>
      <c r="H159" s="210" t="s">
        <v>575</v>
      </c>
    </row>
    <row r="160" spans="7:8" ht="14.5" x14ac:dyDescent="0.35">
      <c r="G160" s="209" t="s">
        <v>576</v>
      </c>
      <c r="H160" s="210" t="s">
        <v>577</v>
      </c>
    </row>
    <row r="161" spans="7:8" ht="14.5" x14ac:dyDescent="0.35">
      <c r="G161" s="209" t="s">
        <v>578</v>
      </c>
      <c r="H161" s="210" t="s">
        <v>579</v>
      </c>
    </row>
    <row r="162" spans="7:8" ht="14.5" x14ac:dyDescent="0.35">
      <c r="G162" s="209" t="s">
        <v>580</v>
      </c>
      <c r="H162" s="210" t="s">
        <v>581</v>
      </c>
    </row>
    <row r="163" spans="7:8" ht="14.5" x14ac:dyDescent="0.35">
      <c r="G163" s="209" t="s">
        <v>582</v>
      </c>
      <c r="H163" s="210" t="s">
        <v>583</v>
      </c>
    </row>
    <row r="164" spans="7:8" ht="14.5" x14ac:dyDescent="0.35">
      <c r="G164" s="209" t="s">
        <v>584</v>
      </c>
      <c r="H164" s="210" t="s">
        <v>585</v>
      </c>
    </row>
    <row r="165" spans="7:8" ht="14.5" x14ac:dyDescent="0.35">
      <c r="G165" s="209" t="s">
        <v>586</v>
      </c>
      <c r="H165" s="210" t="s">
        <v>587</v>
      </c>
    </row>
    <row r="166" spans="7:8" ht="14.5" x14ac:dyDescent="0.35">
      <c r="G166" s="209" t="s">
        <v>588</v>
      </c>
      <c r="H166" s="210" t="s">
        <v>589</v>
      </c>
    </row>
    <row r="167" spans="7:8" ht="14.5" x14ac:dyDescent="0.35">
      <c r="G167" s="209" t="s">
        <v>590</v>
      </c>
      <c r="H167" s="210" t="s">
        <v>591</v>
      </c>
    </row>
    <row r="168" spans="7:8" ht="14.5" x14ac:dyDescent="0.35">
      <c r="G168" s="209" t="s">
        <v>592</v>
      </c>
      <c r="H168" s="210" t="s">
        <v>593</v>
      </c>
    </row>
    <row r="169" spans="7:8" ht="14.5" x14ac:dyDescent="0.35">
      <c r="G169" s="209" t="s">
        <v>594</v>
      </c>
      <c r="H169" s="210" t="s">
        <v>595</v>
      </c>
    </row>
    <row r="170" spans="7:8" ht="14.5" x14ac:dyDescent="0.35">
      <c r="G170" s="209" t="s">
        <v>596</v>
      </c>
      <c r="H170" s="210" t="s">
        <v>597</v>
      </c>
    </row>
    <row r="171" spans="7:8" ht="14.5" x14ac:dyDescent="0.35">
      <c r="G171" s="209" t="s">
        <v>598</v>
      </c>
      <c r="H171" s="210" t="s">
        <v>599</v>
      </c>
    </row>
    <row r="172" spans="7:8" ht="14.5" x14ac:dyDescent="0.35">
      <c r="G172" s="209" t="s">
        <v>600</v>
      </c>
      <c r="H172" s="210" t="s">
        <v>601</v>
      </c>
    </row>
    <row r="173" spans="7:8" ht="14.5" x14ac:dyDescent="0.35">
      <c r="G173" s="209" t="s">
        <v>602</v>
      </c>
      <c r="H173" s="210" t="s">
        <v>603</v>
      </c>
    </row>
    <row r="174" spans="7:8" ht="14.5" x14ac:dyDescent="0.35">
      <c r="G174" s="209" t="s">
        <v>604</v>
      </c>
      <c r="H174" s="210" t="s">
        <v>605</v>
      </c>
    </row>
    <row r="175" spans="7:8" ht="14.5" x14ac:dyDescent="0.35">
      <c r="G175" s="209" t="s">
        <v>606</v>
      </c>
      <c r="H175" s="210" t="s">
        <v>607</v>
      </c>
    </row>
    <row r="176" spans="7:8" ht="14.5" x14ac:dyDescent="0.35">
      <c r="G176" s="209" t="s">
        <v>608</v>
      </c>
      <c r="H176" s="210" t="s">
        <v>609</v>
      </c>
    </row>
    <row r="177" spans="7:8" ht="14.5" x14ac:dyDescent="0.35">
      <c r="G177" s="209" t="s">
        <v>610</v>
      </c>
      <c r="H177" s="210" t="s">
        <v>611</v>
      </c>
    </row>
    <row r="178" spans="7:8" ht="14.5" x14ac:dyDescent="0.35">
      <c r="G178" s="209" t="s">
        <v>612</v>
      </c>
      <c r="H178" s="210" t="s">
        <v>613</v>
      </c>
    </row>
    <row r="179" spans="7:8" ht="14.5" x14ac:dyDescent="0.35">
      <c r="G179" s="209" t="s">
        <v>614</v>
      </c>
      <c r="H179" s="210" t="s">
        <v>615</v>
      </c>
    </row>
    <row r="180" spans="7:8" ht="14.5" x14ac:dyDescent="0.35">
      <c r="G180" s="209" t="s">
        <v>616</v>
      </c>
      <c r="H180" s="210" t="s">
        <v>617</v>
      </c>
    </row>
    <row r="181" spans="7:8" ht="14.5" x14ac:dyDescent="0.35">
      <c r="G181" s="209" t="s">
        <v>618</v>
      </c>
      <c r="H181" s="210" t="s">
        <v>619</v>
      </c>
    </row>
    <row r="182" spans="7:8" ht="14.5" x14ac:dyDescent="0.35">
      <c r="G182" s="209" t="s">
        <v>620</v>
      </c>
      <c r="H182" s="210" t="s">
        <v>621</v>
      </c>
    </row>
    <row r="183" spans="7:8" ht="14.5" x14ac:dyDescent="0.35">
      <c r="G183" s="209" t="s">
        <v>622</v>
      </c>
      <c r="H183" s="210" t="s">
        <v>623</v>
      </c>
    </row>
    <row r="184" spans="7:8" ht="14.5" x14ac:dyDescent="0.35">
      <c r="G184" s="209" t="s">
        <v>624</v>
      </c>
      <c r="H184" s="210" t="s">
        <v>625</v>
      </c>
    </row>
    <row r="185" spans="7:8" ht="14.5" x14ac:dyDescent="0.35">
      <c r="G185" s="209" t="s">
        <v>626</v>
      </c>
      <c r="H185" s="210" t="s">
        <v>627</v>
      </c>
    </row>
    <row r="186" spans="7:8" ht="14.5" x14ac:dyDescent="0.35">
      <c r="G186" s="209" t="s">
        <v>628</v>
      </c>
      <c r="H186" s="210" t="s">
        <v>629</v>
      </c>
    </row>
    <row r="187" spans="7:8" ht="14.5" x14ac:dyDescent="0.35">
      <c r="G187" s="209" t="s">
        <v>630</v>
      </c>
      <c r="H187" s="210" t="s">
        <v>631</v>
      </c>
    </row>
    <row r="188" spans="7:8" ht="14.5" x14ac:dyDescent="0.35">
      <c r="G188" s="209" t="s">
        <v>632</v>
      </c>
      <c r="H188" s="210" t="s">
        <v>633</v>
      </c>
    </row>
    <row r="189" spans="7:8" ht="14.5" x14ac:dyDescent="0.35">
      <c r="G189" s="209" t="s">
        <v>634</v>
      </c>
      <c r="H189" s="210" t="s">
        <v>635</v>
      </c>
    </row>
    <row r="190" spans="7:8" ht="14.5" x14ac:dyDescent="0.35">
      <c r="G190" s="209" t="s">
        <v>636</v>
      </c>
      <c r="H190" s="210" t="s">
        <v>637</v>
      </c>
    </row>
    <row r="191" spans="7:8" ht="14.5" x14ac:dyDescent="0.35">
      <c r="G191" s="209" t="s">
        <v>638</v>
      </c>
      <c r="H191" s="210" t="s">
        <v>639</v>
      </c>
    </row>
    <row r="192" spans="7:8" ht="14.5" x14ac:dyDescent="0.35">
      <c r="G192" s="209" t="s">
        <v>640</v>
      </c>
      <c r="H192" s="210" t="s">
        <v>641</v>
      </c>
    </row>
    <row r="193" spans="7:8" ht="14.5" x14ac:dyDescent="0.35">
      <c r="G193" s="209" t="s">
        <v>642</v>
      </c>
      <c r="H193" s="210" t="s">
        <v>643</v>
      </c>
    </row>
    <row r="194" spans="7:8" ht="14.5" x14ac:dyDescent="0.35">
      <c r="G194" s="209" t="s">
        <v>644</v>
      </c>
      <c r="H194" s="210" t="s">
        <v>645</v>
      </c>
    </row>
    <row r="195" spans="7:8" ht="14.5" x14ac:dyDescent="0.35">
      <c r="G195" s="209" t="s">
        <v>646</v>
      </c>
      <c r="H195" s="210" t="s">
        <v>647</v>
      </c>
    </row>
    <row r="196" spans="7:8" ht="14.5" x14ac:dyDescent="0.35">
      <c r="G196" s="209" t="s">
        <v>648</v>
      </c>
      <c r="H196" s="210" t="s">
        <v>649</v>
      </c>
    </row>
    <row r="197" spans="7:8" ht="14.5" x14ac:dyDescent="0.35">
      <c r="G197" s="209" t="s">
        <v>650</v>
      </c>
      <c r="H197" s="210" t="s">
        <v>651</v>
      </c>
    </row>
    <row r="198" spans="7:8" ht="14.5" x14ac:dyDescent="0.35">
      <c r="G198" s="209" t="s">
        <v>652</v>
      </c>
      <c r="H198" s="210" t="s">
        <v>653</v>
      </c>
    </row>
    <row r="199" spans="7:8" ht="14.5" x14ac:dyDescent="0.35">
      <c r="G199" s="209" t="s">
        <v>654</v>
      </c>
      <c r="H199" s="210" t="s">
        <v>655</v>
      </c>
    </row>
    <row r="200" spans="7:8" ht="14.5" x14ac:dyDescent="0.35">
      <c r="G200" s="209" t="s">
        <v>656</v>
      </c>
      <c r="H200" s="210" t="s">
        <v>657</v>
      </c>
    </row>
    <row r="201" spans="7:8" ht="14.5" x14ac:dyDescent="0.35">
      <c r="G201" s="209" t="s">
        <v>658</v>
      </c>
      <c r="H201" s="210" t="s">
        <v>659</v>
      </c>
    </row>
    <row r="202" spans="7:8" ht="14.5" x14ac:dyDescent="0.35">
      <c r="G202" s="209" t="s">
        <v>660</v>
      </c>
      <c r="H202" s="210" t="s">
        <v>661</v>
      </c>
    </row>
    <row r="203" spans="7:8" ht="14.5" x14ac:dyDescent="0.35">
      <c r="G203" s="209" t="s">
        <v>662</v>
      </c>
      <c r="H203" s="210" t="s">
        <v>663</v>
      </c>
    </row>
    <row r="204" spans="7:8" ht="14.5" x14ac:dyDescent="0.35">
      <c r="G204" s="209" t="s">
        <v>664</v>
      </c>
      <c r="H204" s="210" t="s">
        <v>665</v>
      </c>
    </row>
    <row r="205" spans="7:8" ht="14.5" x14ac:dyDescent="0.35">
      <c r="G205" s="209" t="s">
        <v>666</v>
      </c>
      <c r="H205" s="210" t="s">
        <v>667</v>
      </c>
    </row>
    <row r="206" spans="7:8" ht="14.5" x14ac:dyDescent="0.35">
      <c r="G206" s="209" t="s">
        <v>668</v>
      </c>
      <c r="H206" s="210" t="s">
        <v>669</v>
      </c>
    </row>
    <row r="207" spans="7:8" ht="14.5" x14ac:dyDescent="0.35">
      <c r="G207" s="209" t="s">
        <v>670</v>
      </c>
      <c r="H207" s="210" t="s">
        <v>671</v>
      </c>
    </row>
    <row r="208" spans="7:8" ht="14.5" x14ac:dyDescent="0.35">
      <c r="G208" s="209" t="s">
        <v>672</v>
      </c>
      <c r="H208" s="210" t="s">
        <v>673</v>
      </c>
    </row>
    <row r="209" spans="7:8" ht="14.5" x14ac:dyDescent="0.35">
      <c r="G209" s="209" t="s">
        <v>674</v>
      </c>
      <c r="H209" s="210" t="s">
        <v>675</v>
      </c>
    </row>
    <row r="210" spans="7:8" ht="14.5" x14ac:dyDescent="0.35">
      <c r="G210" s="209" t="s">
        <v>676</v>
      </c>
      <c r="H210" s="210" t="s">
        <v>677</v>
      </c>
    </row>
    <row r="211" spans="7:8" ht="14.5" x14ac:dyDescent="0.35">
      <c r="G211" s="209" t="s">
        <v>678</v>
      </c>
      <c r="H211" s="210" t="s">
        <v>679</v>
      </c>
    </row>
    <row r="212" spans="7:8" ht="14.5" x14ac:dyDescent="0.35">
      <c r="G212" s="209" t="s">
        <v>680</v>
      </c>
      <c r="H212" s="210" t="s">
        <v>681</v>
      </c>
    </row>
    <row r="213" spans="7:8" ht="14.5" x14ac:dyDescent="0.35">
      <c r="G213" s="209" t="s">
        <v>682</v>
      </c>
      <c r="H213" s="210" t="s">
        <v>683</v>
      </c>
    </row>
    <row r="214" spans="7:8" ht="14.5" x14ac:dyDescent="0.35">
      <c r="G214" s="209" t="s">
        <v>684</v>
      </c>
      <c r="H214" s="210" t="s">
        <v>685</v>
      </c>
    </row>
    <row r="215" spans="7:8" ht="14.5" x14ac:dyDescent="0.35">
      <c r="G215" s="209" t="s">
        <v>686</v>
      </c>
      <c r="H215" s="210" t="s">
        <v>687</v>
      </c>
    </row>
    <row r="216" spans="7:8" ht="14.5" x14ac:dyDescent="0.35">
      <c r="G216" s="209" t="s">
        <v>688</v>
      </c>
      <c r="H216" s="210" t="s">
        <v>689</v>
      </c>
    </row>
    <row r="217" spans="7:8" ht="14.5" x14ac:dyDescent="0.35">
      <c r="G217" s="209" t="s">
        <v>690</v>
      </c>
      <c r="H217" s="210" t="s">
        <v>691</v>
      </c>
    </row>
    <row r="218" spans="7:8" ht="14.5" x14ac:dyDescent="0.35">
      <c r="G218" s="209" t="s">
        <v>692</v>
      </c>
      <c r="H218" s="210" t="s">
        <v>693</v>
      </c>
    </row>
    <row r="219" spans="7:8" ht="14.5" x14ac:dyDescent="0.35">
      <c r="G219" s="209" t="s">
        <v>694</v>
      </c>
      <c r="H219" s="210" t="s">
        <v>695</v>
      </c>
    </row>
    <row r="220" spans="7:8" ht="14.5" x14ac:dyDescent="0.35">
      <c r="G220" s="209" t="s">
        <v>696</v>
      </c>
      <c r="H220" s="210" t="s">
        <v>697</v>
      </c>
    </row>
    <row r="221" spans="7:8" ht="14.5" x14ac:dyDescent="0.35">
      <c r="G221" s="209" t="s">
        <v>698</v>
      </c>
      <c r="H221" s="210" t="s">
        <v>699</v>
      </c>
    </row>
    <row r="222" spans="7:8" ht="14.5" x14ac:dyDescent="0.35">
      <c r="G222" s="209" t="s">
        <v>700</v>
      </c>
      <c r="H222" s="210" t="s">
        <v>701</v>
      </c>
    </row>
    <row r="223" spans="7:8" ht="14.5" x14ac:dyDescent="0.35">
      <c r="G223" s="209" t="s">
        <v>702</v>
      </c>
      <c r="H223" s="210" t="s">
        <v>703</v>
      </c>
    </row>
    <row r="224" spans="7:8" ht="14.5" x14ac:dyDescent="0.35">
      <c r="G224" s="209" t="s">
        <v>704</v>
      </c>
      <c r="H224" s="210" t="s">
        <v>705</v>
      </c>
    </row>
    <row r="225" spans="7:8" ht="14.5" x14ac:dyDescent="0.35">
      <c r="G225" s="209" t="s">
        <v>706</v>
      </c>
      <c r="H225" s="210" t="s">
        <v>707</v>
      </c>
    </row>
    <row r="226" spans="7:8" ht="14.5" x14ac:dyDescent="0.35">
      <c r="G226" s="209" t="s">
        <v>708</v>
      </c>
      <c r="H226" s="210" t="s">
        <v>709</v>
      </c>
    </row>
    <row r="227" spans="7:8" ht="14.5" x14ac:dyDescent="0.35">
      <c r="G227" s="209" t="s">
        <v>710</v>
      </c>
      <c r="H227" s="210" t="s">
        <v>711</v>
      </c>
    </row>
    <row r="228" spans="7:8" ht="14.5" x14ac:dyDescent="0.35">
      <c r="G228" s="209" t="s">
        <v>712</v>
      </c>
      <c r="H228" s="210" t="s">
        <v>713</v>
      </c>
    </row>
    <row r="229" spans="7:8" ht="14.5" x14ac:dyDescent="0.35">
      <c r="G229" s="209" t="s">
        <v>714</v>
      </c>
      <c r="H229" s="210" t="s">
        <v>715</v>
      </c>
    </row>
    <row r="230" spans="7:8" ht="14.5" x14ac:dyDescent="0.35">
      <c r="G230" s="209" t="s">
        <v>716</v>
      </c>
      <c r="H230" s="210" t="s">
        <v>717</v>
      </c>
    </row>
    <row r="231" spans="7:8" ht="14.5" x14ac:dyDescent="0.35">
      <c r="G231" s="209" t="s">
        <v>718</v>
      </c>
      <c r="H231" s="210" t="s">
        <v>719</v>
      </c>
    </row>
    <row r="232" spans="7:8" ht="14.5" x14ac:dyDescent="0.35">
      <c r="G232" s="209" t="s">
        <v>720</v>
      </c>
      <c r="H232" s="210" t="s">
        <v>721</v>
      </c>
    </row>
    <row r="233" spans="7:8" ht="14.5" x14ac:dyDescent="0.35">
      <c r="G233" s="209" t="s">
        <v>722</v>
      </c>
      <c r="H233" s="210" t="s">
        <v>723</v>
      </c>
    </row>
    <row r="234" spans="7:8" ht="14.5" x14ac:dyDescent="0.35">
      <c r="G234" s="209" t="s">
        <v>724</v>
      </c>
      <c r="H234" s="210" t="s">
        <v>725</v>
      </c>
    </row>
    <row r="235" spans="7:8" ht="14.5" x14ac:dyDescent="0.35">
      <c r="G235" s="209" t="s">
        <v>726</v>
      </c>
      <c r="H235" s="210" t="s">
        <v>727</v>
      </c>
    </row>
    <row r="236" spans="7:8" ht="14.5" x14ac:dyDescent="0.35">
      <c r="G236" s="209" t="s">
        <v>728</v>
      </c>
      <c r="H236" s="210" t="s">
        <v>729</v>
      </c>
    </row>
    <row r="237" spans="7:8" ht="14.5" x14ac:dyDescent="0.35">
      <c r="G237" s="209" t="s">
        <v>730</v>
      </c>
      <c r="H237" s="210" t="s">
        <v>731</v>
      </c>
    </row>
    <row r="238" spans="7:8" ht="14.5" x14ac:dyDescent="0.35">
      <c r="G238" s="209" t="s">
        <v>732</v>
      </c>
      <c r="H238" s="210" t="s">
        <v>733</v>
      </c>
    </row>
    <row r="239" spans="7:8" ht="14.5" x14ac:dyDescent="0.35">
      <c r="G239" s="209" t="s">
        <v>734</v>
      </c>
      <c r="H239" s="210" t="s">
        <v>735</v>
      </c>
    </row>
    <row r="240" spans="7:8" ht="14.5" x14ac:dyDescent="0.35">
      <c r="G240" s="209" t="s">
        <v>736</v>
      </c>
      <c r="H240" s="210" t="s">
        <v>737</v>
      </c>
    </row>
    <row r="241" spans="7:8" ht="14.5" x14ac:dyDescent="0.35">
      <c r="G241" s="209" t="s">
        <v>738</v>
      </c>
      <c r="H241" s="210" t="s">
        <v>739</v>
      </c>
    </row>
    <row r="242" spans="7:8" ht="14.5" x14ac:dyDescent="0.35">
      <c r="G242" s="209" t="s">
        <v>740</v>
      </c>
      <c r="H242" s="210" t="s">
        <v>741</v>
      </c>
    </row>
    <row r="243" spans="7:8" ht="14.5" x14ac:dyDescent="0.35">
      <c r="G243" s="209" t="s">
        <v>742</v>
      </c>
      <c r="H243" s="210" t="s">
        <v>743</v>
      </c>
    </row>
    <row r="244" spans="7:8" ht="14.5" x14ac:dyDescent="0.35">
      <c r="G244" s="209" t="s">
        <v>744</v>
      </c>
      <c r="H244" s="210" t="s">
        <v>745</v>
      </c>
    </row>
    <row r="245" spans="7:8" ht="14.5" x14ac:dyDescent="0.35">
      <c r="G245" s="209" t="s">
        <v>746</v>
      </c>
      <c r="H245" s="210" t="s">
        <v>747</v>
      </c>
    </row>
    <row r="246" spans="7:8" ht="14.5" x14ac:dyDescent="0.35">
      <c r="G246" s="209" t="s">
        <v>748</v>
      </c>
      <c r="H246" s="210" t="s">
        <v>749</v>
      </c>
    </row>
    <row r="247" spans="7:8" ht="14.5" x14ac:dyDescent="0.35">
      <c r="G247" s="209" t="s">
        <v>750</v>
      </c>
      <c r="H247" s="210" t="s">
        <v>751</v>
      </c>
    </row>
    <row r="248" spans="7:8" ht="14.5" x14ac:dyDescent="0.35">
      <c r="G248" s="209" t="s">
        <v>752</v>
      </c>
      <c r="H248" s="210" t="s">
        <v>753</v>
      </c>
    </row>
    <row r="249" spans="7:8" ht="14.5" x14ac:dyDescent="0.35">
      <c r="G249" s="209" t="s">
        <v>754</v>
      </c>
      <c r="H249" s="210" t="s">
        <v>755</v>
      </c>
    </row>
    <row r="250" spans="7:8" ht="14.5" x14ac:dyDescent="0.35">
      <c r="G250" s="209" t="s">
        <v>756</v>
      </c>
      <c r="H250" s="210" t="s">
        <v>757</v>
      </c>
    </row>
    <row r="251" spans="7:8" ht="14.5" x14ac:dyDescent="0.35">
      <c r="G251" s="209" t="s">
        <v>758</v>
      </c>
      <c r="H251" s="210" t="s">
        <v>759</v>
      </c>
    </row>
    <row r="252" spans="7:8" ht="14.5" x14ac:dyDescent="0.35">
      <c r="G252" s="209" t="s">
        <v>760</v>
      </c>
      <c r="H252" s="210" t="s">
        <v>761</v>
      </c>
    </row>
    <row r="253" spans="7:8" ht="14.5" x14ac:dyDescent="0.35">
      <c r="G253" s="209" t="s">
        <v>762</v>
      </c>
      <c r="H253" s="210" t="s">
        <v>763</v>
      </c>
    </row>
    <row r="254" spans="7:8" ht="14.5" x14ac:dyDescent="0.35">
      <c r="G254" s="209" t="s">
        <v>764</v>
      </c>
      <c r="H254" s="210" t="s">
        <v>765</v>
      </c>
    </row>
    <row r="255" spans="7:8" ht="14.5" x14ac:dyDescent="0.35">
      <c r="G255" s="209" t="s">
        <v>766</v>
      </c>
      <c r="H255" s="210" t="s">
        <v>767</v>
      </c>
    </row>
    <row r="256" spans="7:8" ht="14.5" x14ac:dyDescent="0.35">
      <c r="G256" s="209" t="s">
        <v>768</v>
      </c>
      <c r="H256" s="210" t="s">
        <v>769</v>
      </c>
    </row>
    <row r="257" spans="7:8" ht="14.5" x14ac:dyDescent="0.35">
      <c r="G257" s="209" t="s">
        <v>770</v>
      </c>
      <c r="H257" s="210" t="s">
        <v>771</v>
      </c>
    </row>
    <row r="258" spans="7:8" ht="14.5" x14ac:dyDescent="0.35">
      <c r="G258" s="209" t="s">
        <v>772</v>
      </c>
      <c r="H258" s="210" t="s">
        <v>773</v>
      </c>
    </row>
    <row r="259" spans="7:8" ht="14.5" x14ac:dyDescent="0.35">
      <c r="G259" s="209" t="s">
        <v>774</v>
      </c>
      <c r="H259" s="210" t="s">
        <v>775</v>
      </c>
    </row>
    <row r="260" spans="7:8" ht="14.5" x14ac:dyDescent="0.35">
      <c r="G260" s="209" t="s">
        <v>776</v>
      </c>
      <c r="H260" s="210" t="s">
        <v>777</v>
      </c>
    </row>
    <row r="261" spans="7:8" ht="14.5" x14ac:dyDescent="0.35">
      <c r="G261" s="209" t="s">
        <v>778</v>
      </c>
      <c r="H261" s="210" t="s">
        <v>779</v>
      </c>
    </row>
    <row r="262" spans="7:8" ht="14.5" x14ac:dyDescent="0.35">
      <c r="G262" s="209" t="s">
        <v>780</v>
      </c>
      <c r="H262" s="210" t="s">
        <v>781</v>
      </c>
    </row>
    <row r="263" spans="7:8" ht="14.5" x14ac:dyDescent="0.35">
      <c r="G263" s="209" t="s">
        <v>782</v>
      </c>
      <c r="H263" s="210" t="s">
        <v>783</v>
      </c>
    </row>
    <row r="264" spans="7:8" ht="14.5" x14ac:dyDescent="0.35">
      <c r="G264" s="209" t="s">
        <v>784</v>
      </c>
      <c r="H264" s="210" t="s">
        <v>785</v>
      </c>
    </row>
    <row r="265" spans="7:8" ht="14.5" x14ac:dyDescent="0.35">
      <c r="G265" s="209" t="s">
        <v>786</v>
      </c>
      <c r="H265" s="210" t="s">
        <v>787</v>
      </c>
    </row>
    <row r="266" spans="7:8" ht="14.5" x14ac:dyDescent="0.35">
      <c r="G266" s="209" t="s">
        <v>788</v>
      </c>
      <c r="H266" s="210" t="s">
        <v>789</v>
      </c>
    </row>
    <row r="267" spans="7:8" ht="14.5" x14ac:dyDescent="0.35">
      <c r="G267" s="209" t="s">
        <v>790</v>
      </c>
      <c r="H267" s="210" t="s">
        <v>791</v>
      </c>
    </row>
    <row r="268" spans="7:8" ht="14.5" x14ac:dyDescent="0.35">
      <c r="G268" s="209" t="s">
        <v>792</v>
      </c>
      <c r="H268" s="210" t="s">
        <v>793</v>
      </c>
    </row>
    <row r="269" spans="7:8" ht="14.5" x14ac:dyDescent="0.35">
      <c r="G269" s="209" t="s">
        <v>794</v>
      </c>
      <c r="H269" s="210" t="s">
        <v>795</v>
      </c>
    </row>
    <row r="270" spans="7:8" ht="14.5" x14ac:dyDescent="0.35">
      <c r="G270" s="209" t="s">
        <v>796</v>
      </c>
      <c r="H270" s="210" t="s">
        <v>797</v>
      </c>
    </row>
    <row r="271" spans="7:8" ht="14.5" x14ac:dyDescent="0.35">
      <c r="G271" s="209" t="s">
        <v>798</v>
      </c>
      <c r="H271" s="210" t="s">
        <v>799</v>
      </c>
    </row>
    <row r="272" spans="7:8" ht="14.5" x14ac:dyDescent="0.35">
      <c r="G272" s="209" t="s">
        <v>800</v>
      </c>
      <c r="H272" s="210" t="s">
        <v>801</v>
      </c>
    </row>
    <row r="273" spans="7:8" ht="14.5" x14ac:dyDescent="0.35">
      <c r="G273" s="209" t="s">
        <v>802</v>
      </c>
      <c r="H273" s="210" t="s">
        <v>803</v>
      </c>
    </row>
    <row r="274" spans="7:8" ht="14.5" x14ac:dyDescent="0.35">
      <c r="G274" s="209" t="s">
        <v>804</v>
      </c>
      <c r="H274" s="210" t="s">
        <v>805</v>
      </c>
    </row>
    <row r="275" spans="7:8" ht="14.5" x14ac:dyDescent="0.35">
      <c r="G275" s="209" t="s">
        <v>806</v>
      </c>
      <c r="H275" s="210" t="s">
        <v>807</v>
      </c>
    </row>
    <row r="276" spans="7:8" ht="14.5" x14ac:dyDescent="0.35">
      <c r="G276" s="209" t="s">
        <v>808</v>
      </c>
      <c r="H276" s="210" t="s">
        <v>809</v>
      </c>
    </row>
    <row r="277" spans="7:8" ht="14.5" x14ac:dyDescent="0.35">
      <c r="G277" s="209" t="s">
        <v>810</v>
      </c>
      <c r="H277" s="210" t="s">
        <v>811</v>
      </c>
    </row>
    <row r="278" spans="7:8" ht="14.5" x14ac:dyDescent="0.35">
      <c r="G278" s="209" t="s">
        <v>812</v>
      </c>
      <c r="H278" s="210" t="s">
        <v>813</v>
      </c>
    </row>
    <row r="279" spans="7:8" ht="14.5" x14ac:dyDescent="0.35">
      <c r="G279" s="209" t="s">
        <v>814</v>
      </c>
      <c r="H279" s="210" t="s">
        <v>815</v>
      </c>
    </row>
    <row r="280" spans="7:8" ht="14.5" x14ac:dyDescent="0.35">
      <c r="G280" s="209" t="s">
        <v>816</v>
      </c>
      <c r="H280" s="210" t="s">
        <v>817</v>
      </c>
    </row>
    <row r="281" spans="7:8" ht="14.5" x14ac:dyDescent="0.35">
      <c r="G281" s="209" t="s">
        <v>818</v>
      </c>
      <c r="H281" s="210" t="s">
        <v>819</v>
      </c>
    </row>
    <row r="282" spans="7:8" ht="14.5" x14ac:dyDescent="0.35">
      <c r="G282" s="209" t="s">
        <v>820</v>
      </c>
      <c r="H282" s="210" t="s">
        <v>821</v>
      </c>
    </row>
    <row r="283" spans="7:8" ht="14.5" x14ac:dyDescent="0.35">
      <c r="G283" s="209" t="s">
        <v>822</v>
      </c>
      <c r="H283" s="210" t="s">
        <v>823</v>
      </c>
    </row>
    <row r="284" spans="7:8" ht="14.5" x14ac:dyDescent="0.35">
      <c r="G284" s="209" t="s">
        <v>824</v>
      </c>
      <c r="H284" s="210" t="s">
        <v>825</v>
      </c>
    </row>
    <row r="285" spans="7:8" ht="14.5" x14ac:dyDescent="0.35">
      <c r="G285" s="209" t="s">
        <v>826</v>
      </c>
      <c r="H285" s="210" t="s">
        <v>827</v>
      </c>
    </row>
    <row r="286" spans="7:8" ht="14.5" x14ac:dyDescent="0.35">
      <c r="G286" s="209" t="s">
        <v>828</v>
      </c>
      <c r="H286" s="210" t="s">
        <v>829</v>
      </c>
    </row>
    <row r="287" spans="7:8" ht="14.5" x14ac:dyDescent="0.35">
      <c r="G287" s="209" t="s">
        <v>830</v>
      </c>
      <c r="H287" s="210" t="s">
        <v>831</v>
      </c>
    </row>
    <row r="288" spans="7:8" ht="14.5" x14ac:dyDescent="0.35">
      <c r="G288" s="209" t="s">
        <v>832</v>
      </c>
      <c r="H288" s="210" t="s">
        <v>833</v>
      </c>
    </row>
    <row r="289" spans="7:8" ht="14.5" x14ac:dyDescent="0.35">
      <c r="G289" s="209" t="s">
        <v>834</v>
      </c>
      <c r="H289" s="210" t="s">
        <v>835</v>
      </c>
    </row>
    <row r="290" spans="7:8" ht="14.5" x14ac:dyDescent="0.35">
      <c r="G290" s="209" t="s">
        <v>836</v>
      </c>
      <c r="H290" s="210" t="s">
        <v>837</v>
      </c>
    </row>
    <row r="291" spans="7:8" ht="14.5" x14ac:dyDescent="0.35">
      <c r="G291" s="209" t="s">
        <v>838</v>
      </c>
      <c r="H291" s="210" t="s">
        <v>839</v>
      </c>
    </row>
    <row r="292" spans="7:8" ht="14.5" x14ac:dyDescent="0.35">
      <c r="G292" s="209" t="s">
        <v>840</v>
      </c>
      <c r="H292" s="210" t="s">
        <v>841</v>
      </c>
    </row>
    <row r="293" spans="7:8" ht="14.5" x14ac:dyDescent="0.35">
      <c r="G293" s="209" t="s">
        <v>842</v>
      </c>
      <c r="H293" s="210" t="s">
        <v>843</v>
      </c>
    </row>
    <row r="294" spans="7:8" ht="14.5" x14ac:dyDescent="0.35">
      <c r="G294" s="209" t="s">
        <v>844</v>
      </c>
      <c r="H294" s="210" t="s">
        <v>845</v>
      </c>
    </row>
    <row r="295" spans="7:8" ht="14.5" x14ac:dyDescent="0.35">
      <c r="G295" s="209" t="s">
        <v>846</v>
      </c>
      <c r="H295" s="210" t="s">
        <v>847</v>
      </c>
    </row>
    <row r="296" spans="7:8" ht="14.5" x14ac:dyDescent="0.35">
      <c r="G296" s="209" t="s">
        <v>848</v>
      </c>
      <c r="H296" s="210" t="s">
        <v>849</v>
      </c>
    </row>
    <row r="297" spans="7:8" ht="14.5" x14ac:dyDescent="0.35">
      <c r="G297" s="209" t="s">
        <v>850</v>
      </c>
      <c r="H297" s="210" t="s">
        <v>851</v>
      </c>
    </row>
    <row r="298" spans="7:8" ht="14.5" x14ac:dyDescent="0.35">
      <c r="G298" s="209" t="s">
        <v>852</v>
      </c>
      <c r="H298" s="210" t="s">
        <v>853</v>
      </c>
    </row>
    <row r="299" spans="7:8" ht="14.5" x14ac:dyDescent="0.35">
      <c r="G299" s="209" t="s">
        <v>854</v>
      </c>
      <c r="H299" s="210" t="s">
        <v>855</v>
      </c>
    </row>
    <row r="300" spans="7:8" ht="14.5" x14ac:dyDescent="0.35">
      <c r="G300" s="209" t="s">
        <v>856</v>
      </c>
      <c r="H300" s="210" t="s">
        <v>857</v>
      </c>
    </row>
    <row r="301" spans="7:8" ht="14.5" x14ac:dyDescent="0.35">
      <c r="G301" s="209" t="s">
        <v>858</v>
      </c>
      <c r="H301" s="210" t="s">
        <v>859</v>
      </c>
    </row>
    <row r="302" spans="7:8" ht="14.5" x14ac:dyDescent="0.35">
      <c r="G302" s="209" t="s">
        <v>860</v>
      </c>
      <c r="H302" s="210" t="s">
        <v>861</v>
      </c>
    </row>
    <row r="303" spans="7:8" ht="14.5" x14ac:dyDescent="0.35">
      <c r="G303" s="209" t="s">
        <v>862</v>
      </c>
      <c r="H303" s="210" t="s">
        <v>863</v>
      </c>
    </row>
    <row r="304" spans="7:8" ht="14.5" x14ac:dyDescent="0.35">
      <c r="G304" s="209" t="s">
        <v>864</v>
      </c>
      <c r="H304" s="210" t="s">
        <v>865</v>
      </c>
    </row>
    <row r="305" spans="7:8" ht="14.5" x14ac:dyDescent="0.35">
      <c r="G305" s="209" t="s">
        <v>866</v>
      </c>
      <c r="H305" s="210" t="s">
        <v>867</v>
      </c>
    </row>
    <row r="306" spans="7:8" ht="14.5" x14ac:dyDescent="0.35">
      <c r="G306" s="209" t="s">
        <v>868</v>
      </c>
      <c r="H306" s="210" t="s">
        <v>869</v>
      </c>
    </row>
    <row r="307" spans="7:8" ht="14.5" x14ac:dyDescent="0.35">
      <c r="G307" s="209" t="s">
        <v>870</v>
      </c>
      <c r="H307" s="210" t="s">
        <v>871</v>
      </c>
    </row>
    <row r="308" spans="7:8" ht="14.5" x14ac:dyDescent="0.35">
      <c r="G308" s="209" t="s">
        <v>872</v>
      </c>
      <c r="H308" s="210" t="s">
        <v>873</v>
      </c>
    </row>
    <row r="309" spans="7:8" ht="14.5" x14ac:dyDescent="0.35">
      <c r="G309" s="209" t="s">
        <v>874</v>
      </c>
      <c r="H309" s="210" t="s">
        <v>875</v>
      </c>
    </row>
    <row r="310" spans="7:8" ht="14.5" x14ac:dyDescent="0.35">
      <c r="G310" s="209" t="s">
        <v>876</v>
      </c>
      <c r="H310" s="210" t="s">
        <v>877</v>
      </c>
    </row>
    <row r="311" spans="7:8" ht="14.5" x14ac:dyDescent="0.35">
      <c r="G311" s="209" t="s">
        <v>878</v>
      </c>
      <c r="H311" s="210" t="s">
        <v>879</v>
      </c>
    </row>
    <row r="312" spans="7:8" ht="14.5" x14ac:dyDescent="0.35">
      <c r="G312" s="209" t="s">
        <v>880</v>
      </c>
      <c r="H312" s="210" t="s">
        <v>881</v>
      </c>
    </row>
    <row r="313" spans="7:8" ht="14.5" x14ac:dyDescent="0.35">
      <c r="G313" s="209" t="s">
        <v>882</v>
      </c>
      <c r="H313" s="210" t="s">
        <v>883</v>
      </c>
    </row>
    <row r="314" spans="7:8" ht="14.5" x14ac:dyDescent="0.35">
      <c r="G314" s="209" t="s">
        <v>884</v>
      </c>
      <c r="H314" s="210" t="s">
        <v>885</v>
      </c>
    </row>
    <row r="315" spans="7:8" ht="14.5" x14ac:dyDescent="0.35">
      <c r="G315" s="209" t="s">
        <v>886</v>
      </c>
      <c r="H315" s="210" t="s">
        <v>887</v>
      </c>
    </row>
    <row r="316" spans="7:8" ht="14.5" x14ac:dyDescent="0.35">
      <c r="G316" s="209" t="s">
        <v>888</v>
      </c>
      <c r="H316" s="210" t="s">
        <v>889</v>
      </c>
    </row>
    <row r="317" spans="7:8" ht="14.5" x14ac:dyDescent="0.35">
      <c r="G317" s="209" t="s">
        <v>890</v>
      </c>
      <c r="H317" s="210" t="s">
        <v>891</v>
      </c>
    </row>
    <row r="318" spans="7:8" ht="14.5" x14ac:dyDescent="0.35">
      <c r="G318" s="209" t="s">
        <v>892</v>
      </c>
      <c r="H318" s="210" t="s">
        <v>893</v>
      </c>
    </row>
    <row r="319" spans="7:8" ht="14.5" x14ac:dyDescent="0.35">
      <c r="G319" s="209" t="s">
        <v>894</v>
      </c>
      <c r="H319" s="210" t="s">
        <v>895</v>
      </c>
    </row>
    <row r="320" spans="7:8" ht="14.5" x14ac:dyDescent="0.35">
      <c r="G320" s="209" t="s">
        <v>896</v>
      </c>
      <c r="H320" s="210" t="s">
        <v>897</v>
      </c>
    </row>
    <row r="321" spans="7:8" ht="14.5" x14ac:dyDescent="0.35">
      <c r="G321" s="209" t="s">
        <v>898</v>
      </c>
      <c r="H321" s="210" t="s">
        <v>899</v>
      </c>
    </row>
    <row r="322" spans="7:8" ht="14.5" x14ac:dyDescent="0.35">
      <c r="G322" s="209" t="s">
        <v>900</v>
      </c>
      <c r="H322" s="210" t="s">
        <v>901</v>
      </c>
    </row>
    <row r="323" spans="7:8" ht="14.5" x14ac:dyDescent="0.35">
      <c r="G323" s="209" t="s">
        <v>902</v>
      </c>
      <c r="H323" s="210" t="s">
        <v>903</v>
      </c>
    </row>
    <row r="324" spans="7:8" ht="14.5" x14ac:dyDescent="0.35">
      <c r="G324" s="209" t="s">
        <v>904</v>
      </c>
      <c r="H324" s="210" t="s">
        <v>905</v>
      </c>
    </row>
    <row r="325" spans="7:8" ht="14.5" x14ac:dyDescent="0.35">
      <c r="G325" s="209" t="s">
        <v>906</v>
      </c>
      <c r="H325" s="210" t="s">
        <v>907</v>
      </c>
    </row>
    <row r="326" spans="7:8" ht="14.5" x14ac:dyDescent="0.35">
      <c r="G326" s="209" t="s">
        <v>908</v>
      </c>
      <c r="H326" s="210" t="s">
        <v>909</v>
      </c>
    </row>
    <row r="327" spans="7:8" ht="14.5" x14ac:dyDescent="0.35">
      <c r="G327" s="209" t="s">
        <v>910</v>
      </c>
      <c r="H327" s="210" t="s">
        <v>911</v>
      </c>
    </row>
    <row r="328" spans="7:8" ht="14.5" x14ac:dyDescent="0.35">
      <c r="G328" s="209" t="s">
        <v>912</v>
      </c>
      <c r="H328" s="210" t="s">
        <v>913</v>
      </c>
    </row>
    <row r="329" spans="7:8" ht="14.5" x14ac:dyDescent="0.35">
      <c r="G329" s="209" t="s">
        <v>914</v>
      </c>
      <c r="H329" s="210" t="s">
        <v>915</v>
      </c>
    </row>
    <row r="330" spans="7:8" ht="14.5" x14ac:dyDescent="0.35">
      <c r="G330" s="209" t="s">
        <v>916</v>
      </c>
      <c r="H330" s="210" t="s">
        <v>917</v>
      </c>
    </row>
    <row r="331" spans="7:8" ht="14.5" x14ac:dyDescent="0.35">
      <c r="G331" s="209" t="s">
        <v>918</v>
      </c>
      <c r="H331" s="210" t="s">
        <v>919</v>
      </c>
    </row>
    <row r="332" spans="7:8" ht="14.5" x14ac:dyDescent="0.35">
      <c r="G332" s="209" t="s">
        <v>920</v>
      </c>
      <c r="H332" s="210" t="s">
        <v>921</v>
      </c>
    </row>
    <row r="333" spans="7:8" ht="14.5" x14ac:dyDescent="0.35">
      <c r="G333" s="209" t="s">
        <v>922</v>
      </c>
      <c r="H333" s="210" t="s">
        <v>923</v>
      </c>
    </row>
    <row r="334" spans="7:8" ht="14.5" x14ac:dyDescent="0.35">
      <c r="G334" s="209" t="s">
        <v>924</v>
      </c>
      <c r="H334" s="210" t="s">
        <v>925</v>
      </c>
    </row>
    <row r="335" spans="7:8" ht="14.5" x14ac:dyDescent="0.35">
      <c r="G335" s="209" t="s">
        <v>926</v>
      </c>
      <c r="H335" s="210" t="s">
        <v>927</v>
      </c>
    </row>
    <row r="336" spans="7:8" ht="14.5" x14ac:dyDescent="0.35">
      <c r="G336" s="209" t="s">
        <v>928</v>
      </c>
      <c r="H336" s="210" t="s">
        <v>929</v>
      </c>
    </row>
    <row r="337" spans="7:8" ht="14.5" x14ac:dyDescent="0.35">
      <c r="G337" s="209" t="s">
        <v>930</v>
      </c>
      <c r="H337" s="210" t="s">
        <v>931</v>
      </c>
    </row>
    <row r="338" spans="7:8" ht="14.5" x14ac:dyDescent="0.35">
      <c r="G338" s="209" t="s">
        <v>932</v>
      </c>
      <c r="H338" s="210" t="s">
        <v>933</v>
      </c>
    </row>
    <row r="339" spans="7:8" ht="14.5" x14ac:dyDescent="0.35">
      <c r="G339" s="209" t="s">
        <v>934</v>
      </c>
      <c r="H339" s="210" t="s">
        <v>935</v>
      </c>
    </row>
    <row r="340" spans="7:8" ht="14.5" x14ac:dyDescent="0.35">
      <c r="G340" s="209" t="s">
        <v>936</v>
      </c>
      <c r="H340" s="210" t="s">
        <v>937</v>
      </c>
    </row>
    <row r="341" spans="7:8" ht="14.5" x14ac:dyDescent="0.35">
      <c r="G341" s="209" t="s">
        <v>938</v>
      </c>
      <c r="H341" s="210" t="s">
        <v>939</v>
      </c>
    </row>
    <row r="342" spans="7:8" ht="14.5" x14ac:dyDescent="0.35">
      <c r="G342" s="209" t="s">
        <v>940</v>
      </c>
      <c r="H342" s="210" t="s">
        <v>941</v>
      </c>
    </row>
    <row r="343" spans="7:8" ht="14.5" x14ac:dyDescent="0.35">
      <c r="G343" s="209" t="s">
        <v>942</v>
      </c>
      <c r="H343" s="210" t="s">
        <v>943</v>
      </c>
    </row>
    <row r="344" spans="7:8" ht="14.5" x14ac:dyDescent="0.35">
      <c r="G344" s="209" t="s">
        <v>944</v>
      </c>
      <c r="H344" s="210" t="s">
        <v>945</v>
      </c>
    </row>
    <row r="345" spans="7:8" ht="14.5" x14ac:dyDescent="0.35">
      <c r="G345" s="209" t="s">
        <v>946</v>
      </c>
      <c r="H345" s="210" t="s">
        <v>947</v>
      </c>
    </row>
    <row r="346" spans="7:8" ht="14.5" x14ac:dyDescent="0.35">
      <c r="G346" s="209" t="s">
        <v>948</v>
      </c>
      <c r="H346" s="210" t="s">
        <v>949</v>
      </c>
    </row>
    <row r="347" spans="7:8" ht="14.5" x14ac:dyDescent="0.35">
      <c r="G347" s="209" t="s">
        <v>950</v>
      </c>
      <c r="H347" s="210" t="s">
        <v>951</v>
      </c>
    </row>
    <row r="348" spans="7:8" ht="14.5" x14ac:dyDescent="0.35">
      <c r="G348" s="209" t="s">
        <v>952</v>
      </c>
      <c r="H348" s="210" t="s">
        <v>953</v>
      </c>
    </row>
    <row r="349" spans="7:8" ht="14.5" x14ac:dyDescent="0.35">
      <c r="G349" s="209" t="s">
        <v>954</v>
      </c>
      <c r="H349" s="210" t="s">
        <v>955</v>
      </c>
    </row>
    <row r="350" spans="7:8" ht="14.5" x14ac:dyDescent="0.35">
      <c r="G350" s="209" t="s">
        <v>956</v>
      </c>
      <c r="H350" s="210" t="s">
        <v>957</v>
      </c>
    </row>
    <row r="351" spans="7:8" ht="14.5" x14ac:dyDescent="0.35">
      <c r="G351" s="209" t="s">
        <v>958</v>
      </c>
      <c r="H351" s="210" t="s">
        <v>959</v>
      </c>
    </row>
    <row r="352" spans="7:8" ht="14.5" x14ac:dyDescent="0.35">
      <c r="G352" s="209" t="s">
        <v>960</v>
      </c>
      <c r="H352" s="210" t="s">
        <v>961</v>
      </c>
    </row>
    <row r="353" spans="7:8" ht="14.5" x14ac:dyDescent="0.35">
      <c r="G353" s="209" t="s">
        <v>962</v>
      </c>
      <c r="H353" s="210" t="s">
        <v>963</v>
      </c>
    </row>
    <row r="354" spans="7:8" ht="14.5" x14ac:dyDescent="0.35">
      <c r="G354" s="209" t="s">
        <v>964</v>
      </c>
      <c r="H354" s="210" t="s">
        <v>965</v>
      </c>
    </row>
    <row r="355" spans="7:8" ht="14.5" x14ac:dyDescent="0.35">
      <c r="G355" s="209" t="s">
        <v>966</v>
      </c>
      <c r="H355" s="210" t="s">
        <v>967</v>
      </c>
    </row>
    <row r="356" spans="7:8" ht="14.5" x14ac:dyDescent="0.35">
      <c r="G356" s="209" t="s">
        <v>968</v>
      </c>
      <c r="H356" s="210" t="s">
        <v>969</v>
      </c>
    </row>
    <row r="357" spans="7:8" ht="14.5" x14ac:dyDescent="0.35">
      <c r="G357" s="209" t="s">
        <v>970</v>
      </c>
      <c r="H357" s="210" t="s">
        <v>971</v>
      </c>
    </row>
    <row r="358" spans="7:8" ht="14.5" x14ac:dyDescent="0.35">
      <c r="G358" s="209" t="s">
        <v>972</v>
      </c>
      <c r="H358" s="210" t="s">
        <v>973</v>
      </c>
    </row>
    <row r="359" spans="7:8" ht="14.5" x14ac:dyDescent="0.35">
      <c r="G359" s="209" t="s">
        <v>974</v>
      </c>
      <c r="H359" s="210" t="s">
        <v>975</v>
      </c>
    </row>
    <row r="360" spans="7:8" ht="14.5" x14ac:dyDescent="0.35">
      <c r="G360" s="209" t="s">
        <v>976</v>
      </c>
      <c r="H360" s="210" t="s">
        <v>977</v>
      </c>
    </row>
    <row r="361" spans="7:8" ht="14.5" x14ac:dyDescent="0.35">
      <c r="G361" s="209" t="s">
        <v>978</v>
      </c>
      <c r="H361" s="210" t="s">
        <v>979</v>
      </c>
    </row>
    <row r="362" spans="7:8" ht="14.5" x14ac:dyDescent="0.35">
      <c r="G362" s="209" t="s">
        <v>980</v>
      </c>
      <c r="H362" s="210" t="s">
        <v>981</v>
      </c>
    </row>
    <row r="363" spans="7:8" ht="14.5" x14ac:dyDescent="0.35">
      <c r="G363" s="209" t="s">
        <v>982</v>
      </c>
      <c r="H363" s="210" t="s">
        <v>983</v>
      </c>
    </row>
    <row r="364" spans="7:8" ht="14.5" x14ac:dyDescent="0.35">
      <c r="G364" s="209" t="s">
        <v>984</v>
      </c>
      <c r="H364" s="210" t="s">
        <v>985</v>
      </c>
    </row>
    <row r="365" spans="7:8" ht="14.5" x14ac:dyDescent="0.35">
      <c r="G365" s="209" t="s">
        <v>986</v>
      </c>
      <c r="H365" s="210" t="s">
        <v>987</v>
      </c>
    </row>
    <row r="366" spans="7:8" ht="14.5" x14ac:dyDescent="0.35">
      <c r="G366" s="209" t="s">
        <v>988</v>
      </c>
      <c r="H366" s="210" t="s">
        <v>989</v>
      </c>
    </row>
    <row r="367" spans="7:8" ht="14.5" x14ac:dyDescent="0.35">
      <c r="G367" s="209" t="s">
        <v>990</v>
      </c>
      <c r="H367" s="210" t="s">
        <v>991</v>
      </c>
    </row>
    <row r="368" spans="7:8" ht="14.5" x14ac:dyDescent="0.35">
      <c r="G368" s="209" t="s">
        <v>992</v>
      </c>
      <c r="H368" s="210" t="s">
        <v>993</v>
      </c>
    </row>
    <row r="369" spans="7:8" ht="14.5" x14ac:dyDescent="0.35">
      <c r="G369" s="209" t="s">
        <v>994</v>
      </c>
      <c r="H369" s="210" t="s">
        <v>995</v>
      </c>
    </row>
    <row r="370" spans="7:8" ht="14.5" x14ac:dyDescent="0.35">
      <c r="G370" s="209" t="s">
        <v>996</v>
      </c>
      <c r="H370" s="210" t="s">
        <v>997</v>
      </c>
    </row>
    <row r="371" spans="7:8" ht="14.5" x14ac:dyDescent="0.35">
      <c r="G371" s="209" t="s">
        <v>998</v>
      </c>
      <c r="H371" s="210" t="s">
        <v>999</v>
      </c>
    </row>
    <row r="372" spans="7:8" ht="14.5" x14ac:dyDescent="0.35">
      <c r="G372" s="209" t="s">
        <v>1000</v>
      </c>
      <c r="H372" s="210" t="s">
        <v>1001</v>
      </c>
    </row>
    <row r="373" spans="7:8" ht="14.5" x14ac:dyDescent="0.35">
      <c r="G373" s="209" t="s">
        <v>1002</v>
      </c>
      <c r="H373" s="210" t="s">
        <v>1003</v>
      </c>
    </row>
    <row r="374" spans="7:8" ht="14.5" x14ac:dyDescent="0.35">
      <c r="G374" s="209" t="s">
        <v>1004</v>
      </c>
      <c r="H374" s="210" t="s">
        <v>1005</v>
      </c>
    </row>
    <row r="375" spans="7:8" ht="14.5" x14ac:dyDescent="0.35">
      <c r="G375" s="209" t="s">
        <v>1006</v>
      </c>
      <c r="H375" s="210" t="s">
        <v>1007</v>
      </c>
    </row>
    <row r="376" spans="7:8" ht="14.5" x14ac:dyDescent="0.35">
      <c r="G376" s="209" t="s">
        <v>1008</v>
      </c>
      <c r="H376" s="210" t="s">
        <v>1009</v>
      </c>
    </row>
    <row r="377" spans="7:8" ht="14.5" x14ac:dyDescent="0.35">
      <c r="G377" s="209" t="s">
        <v>1010</v>
      </c>
      <c r="H377" s="210" t="s">
        <v>1011</v>
      </c>
    </row>
    <row r="378" spans="7:8" ht="14.5" x14ac:dyDescent="0.35">
      <c r="G378" s="209" t="s">
        <v>1012</v>
      </c>
      <c r="H378" s="210" t="s">
        <v>1013</v>
      </c>
    </row>
    <row r="379" spans="7:8" ht="14.5" x14ac:dyDescent="0.35">
      <c r="G379" s="209" t="s">
        <v>1014</v>
      </c>
      <c r="H379" s="210" t="s">
        <v>1015</v>
      </c>
    </row>
    <row r="380" spans="7:8" ht="14.5" x14ac:dyDescent="0.35">
      <c r="G380" s="209" t="s">
        <v>1016</v>
      </c>
      <c r="H380" s="210" t="s">
        <v>1017</v>
      </c>
    </row>
    <row r="381" spans="7:8" ht="14.5" x14ac:dyDescent="0.35">
      <c r="G381" s="209" t="s">
        <v>1018</v>
      </c>
      <c r="H381" s="210" t="s">
        <v>1019</v>
      </c>
    </row>
    <row r="382" spans="7:8" ht="14.5" x14ac:dyDescent="0.35">
      <c r="G382" s="209" t="s">
        <v>1020</v>
      </c>
      <c r="H382" s="210" t="s">
        <v>1021</v>
      </c>
    </row>
    <row r="383" spans="7:8" ht="14.5" x14ac:dyDescent="0.35">
      <c r="G383" s="209" t="s">
        <v>1022</v>
      </c>
      <c r="H383" s="210" t="s">
        <v>1023</v>
      </c>
    </row>
    <row r="384" spans="7:8" ht="14.5" x14ac:dyDescent="0.35">
      <c r="G384" s="209" t="s">
        <v>1024</v>
      </c>
      <c r="H384" s="210" t="s">
        <v>1025</v>
      </c>
    </row>
    <row r="385" spans="7:8" ht="14.5" x14ac:dyDescent="0.35">
      <c r="G385" s="209" t="s">
        <v>1026</v>
      </c>
      <c r="H385" s="210" t="s">
        <v>1027</v>
      </c>
    </row>
    <row r="386" spans="7:8" ht="14.5" x14ac:dyDescent="0.35">
      <c r="G386" s="209" t="s">
        <v>1028</v>
      </c>
      <c r="H386" s="210" t="s">
        <v>1029</v>
      </c>
    </row>
    <row r="387" spans="7:8" ht="14.5" x14ac:dyDescent="0.35">
      <c r="G387" s="209" t="s">
        <v>1030</v>
      </c>
      <c r="H387" s="210" t="s">
        <v>1031</v>
      </c>
    </row>
    <row r="388" spans="7:8" ht="14.5" x14ac:dyDescent="0.35">
      <c r="G388" s="209" t="s">
        <v>1032</v>
      </c>
      <c r="H388" s="210" t="s">
        <v>1033</v>
      </c>
    </row>
    <row r="389" spans="7:8" ht="14.5" x14ac:dyDescent="0.35">
      <c r="G389" s="209" t="s">
        <v>1034</v>
      </c>
      <c r="H389" s="210" t="s">
        <v>1035</v>
      </c>
    </row>
    <row r="390" spans="7:8" ht="14.5" x14ac:dyDescent="0.35">
      <c r="G390" s="209" t="s">
        <v>1036</v>
      </c>
      <c r="H390" s="210" t="s">
        <v>1037</v>
      </c>
    </row>
    <row r="391" spans="7:8" ht="14.5" x14ac:dyDescent="0.35">
      <c r="G391" s="209" t="s">
        <v>1038</v>
      </c>
      <c r="H391" s="210" t="s">
        <v>1039</v>
      </c>
    </row>
    <row r="392" spans="7:8" ht="14.5" x14ac:dyDescent="0.35">
      <c r="G392" s="209" t="s">
        <v>1040</v>
      </c>
      <c r="H392" s="210" t="s">
        <v>1041</v>
      </c>
    </row>
    <row r="393" spans="7:8" ht="14.5" x14ac:dyDescent="0.35">
      <c r="G393" s="209" t="s">
        <v>1042</v>
      </c>
      <c r="H393" s="210" t="s">
        <v>1043</v>
      </c>
    </row>
    <row r="394" spans="7:8" ht="14.5" x14ac:dyDescent="0.35">
      <c r="G394" s="209" t="s">
        <v>1044</v>
      </c>
      <c r="H394" s="210" t="s">
        <v>1045</v>
      </c>
    </row>
    <row r="395" spans="7:8" ht="14.5" x14ac:dyDescent="0.35">
      <c r="G395" s="209" t="s">
        <v>1046</v>
      </c>
      <c r="H395" s="210" t="s">
        <v>1047</v>
      </c>
    </row>
    <row r="396" spans="7:8" ht="14.5" x14ac:dyDescent="0.35">
      <c r="G396" s="209" t="s">
        <v>1048</v>
      </c>
      <c r="H396" s="210" t="s">
        <v>1049</v>
      </c>
    </row>
    <row r="397" spans="7:8" ht="14.5" x14ac:dyDescent="0.35">
      <c r="G397" s="209" t="s">
        <v>1050</v>
      </c>
      <c r="H397" s="210" t="s">
        <v>1051</v>
      </c>
    </row>
    <row r="398" spans="7:8" ht="14.5" x14ac:dyDescent="0.35">
      <c r="G398" s="209" t="s">
        <v>1052</v>
      </c>
      <c r="H398" s="210" t="s">
        <v>1053</v>
      </c>
    </row>
    <row r="399" spans="7:8" ht="14.5" x14ac:dyDescent="0.35">
      <c r="G399" s="209" t="s">
        <v>1054</v>
      </c>
      <c r="H399" s="210" t="s">
        <v>1055</v>
      </c>
    </row>
    <row r="400" spans="7:8" ht="14.5" x14ac:dyDescent="0.35">
      <c r="G400" s="209" t="s">
        <v>1056</v>
      </c>
      <c r="H400" s="210" t="s">
        <v>1057</v>
      </c>
    </row>
    <row r="401" spans="7:8" ht="14.5" x14ac:dyDescent="0.35">
      <c r="G401" s="209" t="s">
        <v>1058</v>
      </c>
      <c r="H401" s="210" t="s">
        <v>1059</v>
      </c>
    </row>
    <row r="402" spans="7:8" ht="14.5" x14ac:dyDescent="0.35">
      <c r="G402" s="209" t="s">
        <v>1060</v>
      </c>
      <c r="H402" s="210" t="s">
        <v>1061</v>
      </c>
    </row>
    <row r="403" spans="7:8" ht="14.5" x14ac:dyDescent="0.35">
      <c r="G403" s="209" t="s">
        <v>1062</v>
      </c>
      <c r="H403" s="210" t="s">
        <v>1063</v>
      </c>
    </row>
    <row r="404" spans="7:8" ht="14.5" x14ac:dyDescent="0.35">
      <c r="G404" s="209" t="s">
        <v>1064</v>
      </c>
      <c r="H404" s="210" t="s">
        <v>1065</v>
      </c>
    </row>
    <row r="405" spans="7:8" ht="14.5" x14ac:dyDescent="0.35">
      <c r="G405" s="209" t="s">
        <v>1066</v>
      </c>
      <c r="H405" s="210" t="s">
        <v>1067</v>
      </c>
    </row>
    <row r="406" spans="7:8" ht="14.5" x14ac:dyDescent="0.35">
      <c r="G406" s="209" t="s">
        <v>1068</v>
      </c>
      <c r="H406" s="210" t="s">
        <v>1069</v>
      </c>
    </row>
    <row r="407" spans="7:8" ht="14.5" x14ac:dyDescent="0.35">
      <c r="G407" s="209" t="s">
        <v>1070</v>
      </c>
      <c r="H407" s="210" t="s">
        <v>1071</v>
      </c>
    </row>
    <row r="408" spans="7:8" ht="14.5" x14ac:dyDescent="0.35">
      <c r="G408" s="209" t="s">
        <v>1072</v>
      </c>
      <c r="H408" s="210" t="s">
        <v>1073</v>
      </c>
    </row>
    <row r="409" spans="7:8" ht="14.5" x14ac:dyDescent="0.35">
      <c r="G409" s="209" t="s">
        <v>1074</v>
      </c>
      <c r="H409" s="210" t="s">
        <v>1075</v>
      </c>
    </row>
    <row r="410" spans="7:8" ht="14.5" x14ac:dyDescent="0.35">
      <c r="G410" s="209" t="s">
        <v>1076</v>
      </c>
      <c r="H410" s="210" t="s">
        <v>1077</v>
      </c>
    </row>
    <row r="411" spans="7:8" ht="14.5" x14ac:dyDescent="0.35">
      <c r="G411" s="209" t="s">
        <v>1078</v>
      </c>
      <c r="H411" s="210" t="s">
        <v>1079</v>
      </c>
    </row>
    <row r="412" spans="7:8" ht="14.5" x14ac:dyDescent="0.35">
      <c r="G412" s="209" t="s">
        <v>1080</v>
      </c>
      <c r="H412" s="210" t="s">
        <v>1081</v>
      </c>
    </row>
    <row r="413" spans="7:8" ht="14.5" x14ac:dyDescent="0.35">
      <c r="G413" s="209" t="s">
        <v>1082</v>
      </c>
      <c r="H413" s="210" t="s">
        <v>1083</v>
      </c>
    </row>
    <row r="414" spans="7:8" ht="14.5" x14ac:dyDescent="0.35">
      <c r="G414" s="209" t="s">
        <v>1084</v>
      </c>
      <c r="H414" s="210" t="s">
        <v>1085</v>
      </c>
    </row>
    <row r="415" spans="7:8" ht="14.5" x14ac:dyDescent="0.35">
      <c r="G415" s="209" t="s">
        <v>1086</v>
      </c>
      <c r="H415" s="210" t="s">
        <v>1087</v>
      </c>
    </row>
    <row r="416" spans="7:8" ht="14.5" x14ac:dyDescent="0.35">
      <c r="G416" s="209" t="s">
        <v>1088</v>
      </c>
      <c r="H416" s="210" t="s">
        <v>1089</v>
      </c>
    </row>
    <row r="417" spans="7:8" ht="14.5" x14ac:dyDescent="0.35">
      <c r="G417" s="209" t="s">
        <v>1090</v>
      </c>
      <c r="H417" s="210" t="s">
        <v>1091</v>
      </c>
    </row>
    <row r="418" spans="7:8" ht="14.5" x14ac:dyDescent="0.35">
      <c r="G418" s="209" t="s">
        <v>1092</v>
      </c>
      <c r="H418" s="210" t="s">
        <v>1093</v>
      </c>
    </row>
    <row r="419" spans="7:8" ht="14.5" x14ac:dyDescent="0.35">
      <c r="G419" s="209" t="s">
        <v>1094</v>
      </c>
      <c r="H419" s="210" t="s">
        <v>1095</v>
      </c>
    </row>
    <row r="420" spans="7:8" ht="14.5" x14ac:dyDescent="0.35">
      <c r="G420" s="209" t="s">
        <v>1096</v>
      </c>
      <c r="H420" s="210" t="s">
        <v>1097</v>
      </c>
    </row>
    <row r="421" spans="7:8" ht="14.5" x14ac:dyDescent="0.35">
      <c r="G421" s="209" t="s">
        <v>1098</v>
      </c>
      <c r="H421" s="210" t="s">
        <v>1099</v>
      </c>
    </row>
    <row r="422" spans="7:8" ht="14.5" x14ac:dyDescent="0.35">
      <c r="G422" s="209" t="s">
        <v>1100</v>
      </c>
      <c r="H422" s="210" t="s">
        <v>1101</v>
      </c>
    </row>
    <row r="423" spans="7:8" ht="14.5" x14ac:dyDescent="0.35">
      <c r="G423" s="209" t="s">
        <v>1102</v>
      </c>
      <c r="H423" s="210" t="s">
        <v>1103</v>
      </c>
    </row>
    <row r="424" spans="7:8" ht="14.5" x14ac:dyDescent="0.35">
      <c r="G424" s="209" t="s">
        <v>1104</v>
      </c>
      <c r="H424" s="210" t="s">
        <v>1105</v>
      </c>
    </row>
    <row r="425" spans="7:8" ht="14.5" x14ac:dyDescent="0.35">
      <c r="G425" s="209" t="s">
        <v>1106</v>
      </c>
      <c r="H425" s="210" t="s">
        <v>1107</v>
      </c>
    </row>
    <row r="426" spans="7:8" ht="14.5" x14ac:dyDescent="0.35">
      <c r="G426" s="209" t="s">
        <v>1108</v>
      </c>
      <c r="H426" s="210" t="s">
        <v>1109</v>
      </c>
    </row>
    <row r="427" spans="7:8" ht="14.5" x14ac:dyDescent="0.35">
      <c r="G427" s="209" t="s">
        <v>1110</v>
      </c>
      <c r="H427" s="210" t="s">
        <v>1111</v>
      </c>
    </row>
    <row r="428" spans="7:8" ht="14.5" x14ac:dyDescent="0.35">
      <c r="G428" s="209" t="s">
        <v>1112</v>
      </c>
      <c r="H428" s="210" t="s">
        <v>1113</v>
      </c>
    </row>
    <row r="429" spans="7:8" ht="14.5" x14ac:dyDescent="0.35">
      <c r="G429" s="209" t="s">
        <v>1114</v>
      </c>
      <c r="H429" s="210" t="s">
        <v>1115</v>
      </c>
    </row>
    <row r="430" spans="7:8" ht="14.5" x14ac:dyDescent="0.35">
      <c r="G430" s="209" t="s">
        <v>1116</v>
      </c>
      <c r="H430" s="210" t="s">
        <v>1117</v>
      </c>
    </row>
    <row r="431" spans="7:8" ht="14.5" x14ac:dyDescent="0.35">
      <c r="G431" s="209" t="s">
        <v>1118</v>
      </c>
      <c r="H431" s="210" t="s">
        <v>1119</v>
      </c>
    </row>
    <row r="432" spans="7:8" ht="14.5" x14ac:dyDescent="0.35">
      <c r="G432" s="209" t="s">
        <v>1120</v>
      </c>
      <c r="H432" s="210" t="s">
        <v>1121</v>
      </c>
    </row>
    <row r="433" spans="7:8" ht="14.5" x14ac:dyDescent="0.35">
      <c r="G433" s="209" t="s">
        <v>1122</v>
      </c>
      <c r="H433" s="210" t="s">
        <v>1123</v>
      </c>
    </row>
    <row r="434" spans="7:8" ht="14.5" x14ac:dyDescent="0.35">
      <c r="G434" s="209" t="s">
        <v>1124</v>
      </c>
      <c r="H434" s="210" t="s">
        <v>1125</v>
      </c>
    </row>
    <row r="435" spans="7:8" ht="14.5" x14ac:dyDescent="0.35">
      <c r="G435" s="209" t="s">
        <v>1126</v>
      </c>
      <c r="H435" s="210" t="s">
        <v>1127</v>
      </c>
    </row>
    <row r="436" spans="7:8" ht="14.5" x14ac:dyDescent="0.35">
      <c r="G436" s="209" t="s">
        <v>1128</v>
      </c>
      <c r="H436" s="210" t="s">
        <v>1129</v>
      </c>
    </row>
    <row r="437" spans="7:8" ht="14.5" x14ac:dyDescent="0.35">
      <c r="G437" s="209" t="s">
        <v>1130</v>
      </c>
      <c r="H437" s="210" t="s">
        <v>1131</v>
      </c>
    </row>
    <row r="438" spans="7:8" ht="14.5" x14ac:dyDescent="0.35">
      <c r="G438" s="209" t="s">
        <v>1132</v>
      </c>
      <c r="H438" s="210" t="s">
        <v>1133</v>
      </c>
    </row>
    <row r="439" spans="7:8" ht="14.5" x14ac:dyDescent="0.35">
      <c r="G439" s="209" t="s">
        <v>1134</v>
      </c>
      <c r="H439" s="210" t="s">
        <v>1135</v>
      </c>
    </row>
    <row r="440" spans="7:8" ht="14.5" x14ac:dyDescent="0.35">
      <c r="G440" s="209" t="s">
        <v>1136</v>
      </c>
      <c r="H440" s="210" t="s">
        <v>1137</v>
      </c>
    </row>
    <row r="441" spans="7:8" ht="14.5" x14ac:dyDescent="0.35">
      <c r="G441" s="209" t="s">
        <v>1138</v>
      </c>
      <c r="H441" s="210" t="s">
        <v>1139</v>
      </c>
    </row>
    <row r="442" spans="7:8" ht="14.5" x14ac:dyDescent="0.35">
      <c r="G442" s="209" t="s">
        <v>1140</v>
      </c>
      <c r="H442" s="210" t="s">
        <v>1141</v>
      </c>
    </row>
    <row r="443" spans="7:8" ht="14.5" x14ac:dyDescent="0.35">
      <c r="G443" s="209" t="s">
        <v>1142</v>
      </c>
      <c r="H443" s="210" t="s">
        <v>1143</v>
      </c>
    </row>
    <row r="444" spans="7:8" ht="14.5" x14ac:dyDescent="0.35">
      <c r="G444" s="209" t="s">
        <v>1144</v>
      </c>
      <c r="H444" s="210" t="s">
        <v>1145</v>
      </c>
    </row>
    <row r="445" spans="7:8" ht="14.5" x14ac:dyDescent="0.35">
      <c r="G445" s="209" t="s">
        <v>1146</v>
      </c>
      <c r="H445" s="210" t="s">
        <v>1147</v>
      </c>
    </row>
    <row r="446" spans="7:8" ht="14.5" x14ac:dyDescent="0.35">
      <c r="G446" s="209" t="s">
        <v>1148</v>
      </c>
      <c r="H446" s="210" t="s">
        <v>1149</v>
      </c>
    </row>
    <row r="447" spans="7:8" ht="14.5" x14ac:dyDescent="0.35">
      <c r="G447" s="209" t="s">
        <v>1150</v>
      </c>
      <c r="H447" s="210" t="s">
        <v>1151</v>
      </c>
    </row>
    <row r="448" spans="7:8" ht="14.5" x14ac:dyDescent="0.35">
      <c r="G448" s="209" t="s">
        <v>1152</v>
      </c>
      <c r="H448" s="210" t="s">
        <v>1153</v>
      </c>
    </row>
    <row r="449" spans="7:8" ht="14.5" x14ac:dyDescent="0.35">
      <c r="G449" s="209" t="s">
        <v>1154</v>
      </c>
      <c r="H449" s="210" t="s">
        <v>1155</v>
      </c>
    </row>
    <row r="450" spans="7:8" ht="14.5" x14ac:dyDescent="0.35">
      <c r="G450" s="209" t="s">
        <v>1156</v>
      </c>
      <c r="H450" s="210" t="s">
        <v>1157</v>
      </c>
    </row>
    <row r="451" spans="7:8" ht="14.5" x14ac:dyDescent="0.35">
      <c r="G451" s="209" t="s">
        <v>1158</v>
      </c>
      <c r="H451" s="210" t="s">
        <v>1159</v>
      </c>
    </row>
    <row r="452" spans="7:8" ht="14.5" x14ac:dyDescent="0.35">
      <c r="G452" s="209" t="s">
        <v>1160</v>
      </c>
      <c r="H452" s="210" t="s">
        <v>1161</v>
      </c>
    </row>
    <row r="453" spans="7:8" ht="14.5" x14ac:dyDescent="0.35">
      <c r="G453" s="209" t="s">
        <v>1162</v>
      </c>
      <c r="H453" s="210" t="s">
        <v>1163</v>
      </c>
    </row>
    <row r="454" spans="7:8" ht="14.5" x14ac:dyDescent="0.35">
      <c r="G454" s="209" t="s">
        <v>1164</v>
      </c>
      <c r="H454" s="210" t="s">
        <v>1165</v>
      </c>
    </row>
    <row r="455" spans="7:8" ht="14.5" x14ac:dyDescent="0.35">
      <c r="G455" s="209" t="s">
        <v>1166</v>
      </c>
      <c r="H455" s="210" t="s">
        <v>1167</v>
      </c>
    </row>
    <row r="456" spans="7:8" ht="14.5" x14ac:dyDescent="0.35">
      <c r="G456" s="209" t="s">
        <v>1168</v>
      </c>
      <c r="H456" s="210" t="s">
        <v>1169</v>
      </c>
    </row>
    <row r="457" spans="7:8" ht="14.5" x14ac:dyDescent="0.35">
      <c r="G457" s="209" t="s">
        <v>1170</v>
      </c>
      <c r="H457" s="210" t="s">
        <v>1171</v>
      </c>
    </row>
    <row r="458" spans="7:8" ht="14.5" x14ac:dyDescent="0.35">
      <c r="G458" s="209" t="s">
        <v>1172</v>
      </c>
      <c r="H458" s="210" t="s">
        <v>1173</v>
      </c>
    </row>
    <row r="459" spans="7:8" ht="14.5" x14ac:dyDescent="0.35">
      <c r="G459" s="209" t="s">
        <v>1174</v>
      </c>
      <c r="H459" s="210" t="s">
        <v>1175</v>
      </c>
    </row>
    <row r="460" spans="7:8" ht="14.5" x14ac:dyDescent="0.35">
      <c r="G460" s="209" t="s">
        <v>1176</v>
      </c>
      <c r="H460" s="210" t="s">
        <v>1177</v>
      </c>
    </row>
    <row r="461" spans="7:8" ht="14.5" x14ac:dyDescent="0.35">
      <c r="G461" s="209" t="s">
        <v>1178</v>
      </c>
      <c r="H461" s="210" t="s">
        <v>1179</v>
      </c>
    </row>
    <row r="462" spans="7:8" ht="14.5" x14ac:dyDescent="0.35">
      <c r="G462" s="209" t="s">
        <v>1180</v>
      </c>
      <c r="H462" s="210" t="s">
        <v>1181</v>
      </c>
    </row>
    <row r="463" spans="7:8" ht="14.5" x14ac:dyDescent="0.35">
      <c r="G463" s="209" t="s">
        <v>1182</v>
      </c>
      <c r="H463" s="210" t="s">
        <v>1183</v>
      </c>
    </row>
    <row r="464" spans="7:8" ht="14.5" x14ac:dyDescent="0.35">
      <c r="G464" s="209" t="s">
        <v>1184</v>
      </c>
      <c r="H464" s="210" t="s">
        <v>1185</v>
      </c>
    </row>
    <row r="465" spans="7:8" ht="14.5" x14ac:dyDescent="0.35">
      <c r="G465" s="209" t="s">
        <v>1186</v>
      </c>
      <c r="H465" s="210" t="s">
        <v>1187</v>
      </c>
    </row>
    <row r="466" spans="7:8" ht="14.5" x14ac:dyDescent="0.35">
      <c r="G466" s="209" t="s">
        <v>1188</v>
      </c>
      <c r="H466" s="210" t="s">
        <v>1189</v>
      </c>
    </row>
    <row r="467" spans="7:8" ht="14.5" x14ac:dyDescent="0.35">
      <c r="G467" s="209" t="s">
        <v>1190</v>
      </c>
      <c r="H467" s="210" t="s">
        <v>1191</v>
      </c>
    </row>
    <row r="468" spans="7:8" ht="14.5" x14ac:dyDescent="0.35">
      <c r="G468" s="209" t="s">
        <v>1192</v>
      </c>
      <c r="H468" s="210" t="s">
        <v>1193</v>
      </c>
    </row>
    <row r="469" spans="7:8" ht="14.5" x14ac:dyDescent="0.35">
      <c r="G469" s="209" t="s">
        <v>1194</v>
      </c>
      <c r="H469" s="210" t="s">
        <v>1195</v>
      </c>
    </row>
    <row r="470" spans="7:8" ht="14.5" x14ac:dyDescent="0.35">
      <c r="G470" s="209" t="s">
        <v>1196</v>
      </c>
      <c r="H470" s="210" t="s">
        <v>1197</v>
      </c>
    </row>
    <row r="471" spans="7:8" ht="14.5" x14ac:dyDescent="0.35">
      <c r="G471" s="209" t="s">
        <v>1198</v>
      </c>
      <c r="H471" s="210" t="s">
        <v>1199</v>
      </c>
    </row>
    <row r="472" spans="7:8" ht="14.5" x14ac:dyDescent="0.35">
      <c r="G472" s="209" t="s">
        <v>1200</v>
      </c>
      <c r="H472" s="210" t="s">
        <v>1201</v>
      </c>
    </row>
    <row r="473" spans="7:8" ht="14.5" x14ac:dyDescent="0.35">
      <c r="G473" s="209" t="s">
        <v>1202</v>
      </c>
      <c r="H473" s="210" t="s">
        <v>1203</v>
      </c>
    </row>
    <row r="474" spans="7:8" ht="14.5" x14ac:dyDescent="0.35">
      <c r="G474" s="209" t="s">
        <v>1204</v>
      </c>
      <c r="H474" s="210" t="s">
        <v>1205</v>
      </c>
    </row>
    <row r="475" spans="7:8" ht="14.5" x14ac:dyDescent="0.35">
      <c r="G475" s="209" t="s">
        <v>1206</v>
      </c>
      <c r="H475" s="210" t="s">
        <v>1207</v>
      </c>
    </row>
    <row r="476" spans="7:8" ht="14.5" x14ac:dyDescent="0.35">
      <c r="G476" s="209" t="s">
        <v>1208</v>
      </c>
      <c r="H476" s="210" t="s">
        <v>1209</v>
      </c>
    </row>
    <row r="477" spans="7:8" ht="14.5" x14ac:dyDescent="0.35">
      <c r="G477" s="209" t="s">
        <v>1210</v>
      </c>
      <c r="H477" s="210" t="s">
        <v>1211</v>
      </c>
    </row>
    <row r="478" spans="7:8" ht="14.5" x14ac:dyDescent="0.35">
      <c r="G478" s="209" t="s">
        <v>1212</v>
      </c>
      <c r="H478" s="210" t="s">
        <v>1213</v>
      </c>
    </row>
    <row r="479" spans="7:8" ht="14.5" x14ac:dyDescent="0.35">
      <c r="G479" s="209" t="s">
        <v>1214</v>
      </c>
      <c r="H479" s="210" t="s">
        <v>1215</v>
      </c>
    </row>
    <row r="480" spans="7:8" ht="14.5" x14ac:dyDescent="0.35">
      <c r="G480" s="209" t="s">
        <v>1216</v>
      </c>
      <c r="H480" s="210" t="s">
        <v>1217</v>
      </c>
    </row>
    <row r="481" spans="7:8" ht="14.5" x14ac:dyDescent="0.35">
      <c r="G481" s="209" t="s">
        <v>1218</v>
      </c>
      <c r="H481" s="210" t="s">
        <v>1219</v>
      </c>
    </row>
    <row r="482" spans="7:8" ht="14.5" x14ac:dyDescent="0.35">
      <c r="G482" s="209" t="s">
        <v>1220</v>
      </c>
      <c r="H482" s="210" t="s">
        <v>1221</v>
      </c>
    </row>
    <row r="483" spans="7:8" ht="14.5" x14ac:dyDescent="0.35">
      <c r="G483" s="209" t="s">
        <v>1222</v>
      </c>
      <c r="H483" s="210" t="s">
        <v>1223</v>
      </c>
    </row>
    <row r="484" spans="7:8" ht="14.5" x14ac:dyDescent="0.35">
      <c r="G484" s="209" t="s">
        <v>1224</v>
      </c>
      <c r="H484" s="210" t="s">
        <v>1225</v>
      </c>
    </row>
    <row r="485" spans="7:8" ht="14.5" x14ac:dyDescent="0.35">
      <c r="G485" s="209" t="s">
        <v>1226</v>
      </c>
      <c r="H485" s="210" t="s">
        <v>1227</v>
      </c>
    </row>
    <row r="486" spans="7:8" ht="14.5" x14ac:dyDescent="0.35">
      <c r="G486" s="209" t="s">
        <v>1228</v>
      </c>
      <c r="H486" s="210" t="s">
        <v>1229</v>
      </c>
    </row>
    <row r="487" spans="7:8" ht="14.5" x14ac:dyDescent="0.35">
      <c r="G487" s="209" t="s">
        <v>1230</v>
      </c>
      <c r="H487" s="210" t="s">
        <v>1231</v>
      </c>
    </row>
    <row r="488" spans="7:8" ht="14.5" x14ac:dyDescent="0.35">
      <c r="G488" s="209" t="s">
        <v>1232</v>
      </c>
      <c r="H488" s="210" t="s">
        <v>1233</v>
      </c>
    </row>
    <row r="489" spans="7:8" ht="14.5" x14ac:dyDescent="0.35">
      <c r="G489" s="209" t="s">
        <v>1234</v>
      </c>
      <c r="H489" s="210" t="s">
        <v>1235</v>
      </c>
    </row>
    <row r="490" spans="7:8" ht="14.5" x14ac:dyDescent="0.35">
      <c r="G490" s="209" t="s">
        <v>1236</v>
      </c>
      <c r="H490" s="210" t="s">
        <v>1237</v>
      </c>
    </row>
    <row r="491" spans="7:8" ht="14.5" x14ac:dyDescent="0.35">
      <c r="G491" s="209" t="s">
        <v>1238</v>
      </c>
      <c r="H491" s="210" t="s">
        <v>1239</v>
      </c>
    </row>
    <row r="492" spans="7:8" ht="14.5" x14ac:dyDescent="0.35">
      <c r="G492" s="209" t="s">
        <v>1240</v>
      </c>
      <c r="H492" s="210" t="s">
        <v>1241</v>
      </c>
    </row>
    <row r="493" spans="7:8" ht="14.5" x14ac:dyDescent="0.35">
      <c r="G493" s="209" t="s">
        <v>1242</v>
      </c>
      <c r="H493" s="210" t="s">
        <v>1243</v>
      </c>
    </row>
    <row r="494" spans="7:8" ht="14.5" x14ac:dyDescent="0.35">
      <c r="G494" s="209" t="s">
        <v>1244</v>
      </c>
      <c r="H494" s="210" t="s">
        <v>1245</v>
      </c>
    </row>
    <row r="495" spans="7:8" ht="14.5" x14ac:dyDescent="0.35">
      <c r="G495" s="209" t="s">
        <v>1246</v>
      </c>
      <c r="H495" s="210" t="s">
        <v>1247</v>
      </c>
    </row>
    <row r="496" spans="7:8" ht="14.5" x14ac:dyDescent="0.35">
      <c r="G496" s="209" t="s">
        <v>1248</v>
      </c>
      <c r="H496" s="210" t="s">
        <v>1249</v>
      </c>
    </row>
    <row r="497" spans="7:8" ht="14.5" x14ac:dyDescent="0.35">
      <c r="G497" s="209" t="s">
        <v>1250</v>
      </c>
      <c r="H497" s="210" t="s">
        <v>1251</v>
      </c>
    </row>
    <row r="498" spans="7:8" ht="14.5" x14ac:dyDescent="0.35">
      <c r="G498" s="209" t="s">
        <v>1252</v>
      </c>
      <c r="H498" s="210" t="s">
        <v>1253</v>
      </c>
    </row>
    <row r="499" spans="7:8" ht="14.5" x14ac:dyDescent="0.35">
      <c r="G499" s="209" t="s">
        <v>1254</v>
      </c>
      <c r="H499" s="210" t="s">
        <v>1255</v>
      </c>
    </row>
    <row r="500" spans="7:8" ht="14.5" x14ac:dyDescent="0.35">
      <c r="G500" s="209" t="s">
        <v>1256</v>
      </c>
      <c r="H500" s="210" t="s">
        <v>1257</v>
      </c>
    </row>
    <row r="501" spans="7:8" ht="14.5" x14ac:dyDescent="0.35">
      <c r="G501" s="209" t="s">
        <v>1258</v>
      </c>
      <c r="H501" s="210" t="s">
        <v>1259</v>
      </c>
    </row>
    <row r="502" spans="7:8" ht="14.5" x14ac:dyDescent="0.35">
      <c r="G502" s="209" t="s">
        <v>1260</v>
      </c>
      <c r="H502" s="210" t="s">
        <v>1261</v>
      </c>
    </row>
    <row r="503" spans="7:8" ht="14.5" x14ac:dyDescent="0.35">
      <c r="G503" s="209" t="s">
        <v>1262</v>
      </c>
      <c r="H503" s="210" t="s">
        <v>1263</v>
      </c>
    </row>
    <row r="504" spans="7:8" ht="14.5" x14ac:dyDescent="0.35">
      <c r="G504" s="209" t="s">
        <v>1264</v>
      </c>
      <c r="H504" s="210" t="s">
        <v>1265</v>
      </c>
    </row>
    <row r="505" spans="7:8" ht="14.5" x14ac:dyDescent="0.35">
      <c r="G505" s="209" t="s">
        <v>1266</v>
      </c>
      <c r="H505" s="210" t="s">
        <v>1267</v>
      </c>
    </row>
    <row r="506" spans="7:8" ht="14.5" x14ac:dyDescent="0.35">
      <c r="G506" s="209" t="s">
        <v>1268</v>
      </c>
      <c r="H506" s="210" t="s">
        <v>1269</v>
      </c>
    </row>
    <row r="507" spans="7:8" ht="14.5" x14ac:dyDescent="0.35">
      <c r="G507" s="209" t="s">
        <v>1270</v>
      </c>
      <c r="H507" s="210" t="s">
        <v>1271</v>
      </c>
    </row>
    <row r="508" spans="7:8" ht="14.5" x14ac:dyDescent="0.35">
      <c r="G508" s="209" t="s">
        <v>1272</v>
      </c>
      <c r="H508" s="210" t="s">
        <v>1273</v>
      </c>
    </row>
    <row r="509" spans="7:8" ht="14.5" x14ac:dyDescent="0.35">
      <c r="G509" s="209" t="s">
        <v>1274</v>
      </c>
      <c r="H509" s="210" t="s">
        <v>1275</v>
      </c>
    </row>
    <row r="510" spans="7:8" ht="14.5" x14ac:dyDescent="0.35">
      <c r="G510" s="209" t="s">
        <v>1276</v>
      </c>
      <c r="H510" s="210" t="s">
        <v>1277</v>
      </c>
    </row>
    <row r="511" spans="7:8" ht="14.5" x14ac:dyDescent="0.35">
      <c r="G511" s="209" t="s">
        <v>1278</v>
      </c>
      <c r="H511" s="210" t="s">
        <v>1279</v>
      </c>
    </row>
    <row r="512" spans="7:8" ht="14.5" x14ac:dyDescent="0.35">
      <c r="G512" s="209" t="s">
        <v>1280</v>
      </c>
      <c r="H512" s="210" t="s">
        <v>1281</v>
      </c>
    </row>
    <row r="513" spans="7:8" ht="14.5" x14ac:dyDescent="0.35">
      <c r="G513" s="209" t="s">
        <v>1282</v>
      </c>
      <c r="H513" s="210" t="s">
        <v>1283</v>
      </c>
    </row>
    <row r="514" spans="7:8" ht="14.5" x14ac:dyDescent="0.35">
      <c r="G514" s="209" t="s">
        <v>1284</v>
      </c>
      <c r="H514" s="210" t="s">
        <v>1285</v>
      </c>
    </row>
    <row r="515" spans="7:8" ht="14.5" x14ac:dyDescent="0.35">
      <c r="G515" s="209" t="s">
        <v>1286</v>
      </c>
      <c r="H515" s="210" t="s">
        <v>1287</v>
      </c>
    </row>
    <row r="516" spans="7:8" ht="14.5" x14ac:dyDescent="0.35">
      <c r="G516" s="209" t="s">
        <v>1288</v>
      </c>
      <c r="H516" s="210" t="s">
        <v>1289</v>
      </c>
    </row>
    <row r="517" spans="7:8" ht="14.5" x14ac:dyDescent="0.35">
      <c r="G517" s="209" t="s">
        <v>1290</v>
      </c>
      <c r="H517" s="210" t="s">
        <v>1291</v>
      </c>
    </row>
    <row r="518" spans="7:8" ht="14.5" x14ac:dyDescent="0.35">
      <c r="G518" s="209" t="s">
        <v>1292</v>
      </c>
      <c r="H518" s="210" t="s">
        <v>1293</v>
      </c>
    </row>
    <row r="519" spans="7:8" ht="14.5" x14ac:dyDescent="0.35">
      <c r="G519" s="209" t="s">
        <v>1294</v>
      </c>
      <c r="H519" s="210" t="s">
        <v>1295</v>
      </c>
    </row>
    <row r="520" spans="7:8" ht="14.5" x14ac:dyDescent="0.35">
      <c r="G520" s="209" t="s">
        <v>1296</v>
      </c>
      <c r="H520" s="210" t="s">
        <v>1297</v>
      </c>
    </row>
    <row r="521" spans="7:8" ht="14.5" x14ac:dyDescent="0.35">
      <c r="G521" s="209" t="s">
        <v>1298</v>
      </c>
      <c r="H521" s="210" t="s">
        <v>1299</v>
      </c>
    </row>
    <row r="522" spans="7:8" ht="14.5" x14ac:dyDescent="0.35">
      <c r="G522" s="209" t="s">
        <v>1300</v>
      </c>
      <c r="H522" s="210" t="s">
        <v>1301</v>
      </c>
    </row>
    <row r="523" spans="7:8" ht="14.5" x14ac:dyDescent="0.35">
      <c r="G523" s="209" t="s">
        <v>1302</v>
      </c>
      <c r="H523" s="210" t="s">
        <v>1303</v>
      </c>
    </row>
    <row r="524" spans="7:8" ht="14.5" x14ac:dyDescent="0.35">
      <c r="G524" s="209" t="s">
        <v>1304</v>
      </c>
      <c r="H524" s="210" t="s">
        <v>1305</v>
      </c>
    </row>
    <row r="525" spans="7:8" ht="14.5" x14ac:dyDescent="0.35">
      <c r="G525" s="209" t="s">
        <v>1306</v>
      </c>
      <c r="H525" s="210" t="s">
        <v>1307</v>
      </c>
    </row>
    <row r="526" spans="7:8" ht="14.5" x14ac:dyDescent="0.35">
      <c r="G526" s="209" t="s">
        <v>1308</v>
      </c>
      <c r="H526" s="210" t="s">
        <v>1309</v>
      </c>
    </row>
    <row r="527" spans="7:8" ht="14.5" x14ac:dyDescent="0.35">
      <c r="G527" s="209" t="s">
        <v>1310</v>
      </c>
      <c r="H527" s="210" t="s">
        <v>1311</v>
      </c>
    </row>
    <row r="528" spans="7:8" ht="14.5" x14ac:dyDescent="0.35">
      <c r="G528" s="209" t="s">
        <v>1312</v>
      </c>
      <c r="H528" s="210" t="s">
        <v>1313</v>
      </c>
    </row>
    <row r="529" spans="7:8" ht="14.5" x14ac:dyDescent="0.35">
      <c r="G529" s="209" t="s">
        <v>1314</v>
      </c>
      <c r="H529" s="210" t="s">
        <v>1315</v>
      </c>
    </row>
    <row r="530" spans="7:8" ht="14.5" x14ac:dyDescent="0.35">
      <c r="G530" s="209" t="s">
        <v>1316</v>
      </c>
      <c r="H530" s="210" t="s">
        <v>1317</v>
      </c>
    </row>
    <row r="531" spans="7:8" ht="14.5" x14ac:dyDescent="0.35">
      <c r="G531" s="209" t="s">
        <v>1318</v>
      </c>
      <c r="H531" s="210" t="s">
        <v>1319</v>
      </c>
    </row>
    <row r="532" spans="7:8" ht="14.5" x14ac:dyDescent="0.35">
      <c r="G532" s="209" t="s">
        <v>1320</v>
      </c>
      <c r="H532" s="210" t="s">
        <v>1321</v>
      </c>
    </row>
    <row r="533" spans="7:8" ht="14.5" x14ac:dyDescent="0.35">
      <c r="G533" s="209" t="s">
        <v>1322</v>
      </c>
      <c r="H533" s="210" t="s">
        <v>1323</v>
      </c>
    </row>
    <row r="534" spans="7:8" ht="14.5" x14ac:dyDescent="0.35">
      <c r="G534" s="209" t="s">
        <v>1324</v>
      </c>
      <c r="H534" s="210" t="s">
        <v>1325</v>
      </c>
    </row>
    <row r="535" spans="7:8" ht="14.5" x14ac:dyDescent="0.35">
      <c r="G535" s="209" t="s">
        <v>1326</v>
      </c>
      <c r="H535" s="210" t="s">
        <v>1327</v>
      </c>
    </row>
    <row r="536" spans="7:8" ht="14.5" x14ac:dyDescent="0.35">
      <c r="G536" s="209" t="s">
        <v>1328</v>
      </c>
      <c r="H536" s="210" t="s">
        <v>1329</v>
      </c>
    </row>
    <row r="537" spans="7:8" ht="14.5" x14ac:dyDescent="0.35">
      <c r="G537" s="209" t="s">
        <v>1330</v>
      </c>
      <c r="H537" s="210" t="s">
        <v>1331</v>
      </c>
    </row>
    <row r="538" spans="7:8" ht="14.5" x14ac:dyDescent="0.35">
      <c r="G538" s="209" t="s">
        <v>1332</v>
      </c>
      <c r="H538" s="210" t="s">
        <v>1333</v>
      </c>
    </row>
    <row r="539" spans="7:8" ht="14.5" x14ac:dyDescent="0.35">
      <c r="G539" s="209" t="s">
        <v>1334</v>
      </c>
      <c r="H539" s="210" t="s">
        <v>1335</v>
      </c>
    </row>
    <row r="540" spans="7:8" ht="14.5" x14ac:dyDescent="0.35">
      <c r="G540" s="209" t="s">
        <v>1336</v>
      </c>
      <c r="H540" s="210" t="s">
        <v>1337</v>
      </c>
    </row>
    <row r="541" spans="7:8" ht="14.5" x14ac:dyDescent="0.35">
      <c r="G541" s="209" t="s">
        <v>1338</v>
      </c>
      <c r="H541" s="210" t="s">
        <v>1339</v>
      </c>
    </row>
    <row r="542" spans="7:8" ht="14.5" x14ac:dyDescent="0.35">
      <c r="G542" s="209" t="s">
        <v>1340</v>
      </c>
      <c r="H542" s="210" t="s">
        <v>1341</v>
      </c>
    </row>
    <row r="543" spans="7:8" ht="14.5" x14ac:dyDescent="0.35">
      <c r="G543" s="209" t="s">
        <v>1342</v>
      </c>
      <c r="H543" s="210" t="s">
        <v>1343</v>
      </c>
    </row>
    <row r="544" spans="7:8" ht="14.5" x14ac:dyDescent="0.35">
      <c r="G544" s="209" t="s">
        <v>1344</v>
      </c>
      <c r="H544" s="210" t="s">
        <v>1345</v>
      </c>
    </row>
    <row r="545" spans="7:8" ht="14.5" x14ac:dyDescent="0.35">
      <c r="G545" s="209" t="s">
        <v>1346</v>
      </c>
      <c r="H545" s="210" t="s">
        <v>1347</v>
      </c>
    </row>
    <row r="546" spans="7:8" ht="14.5" x14ac:dyDescent="0.35">
      <c r="G546" s="209" t="s">
        <v>1348</v>
      </c>
      <c r="H546" s="210" t="s">
        <v>1349</v>
      </c>
    </row>
    <row r="547" spans="7:8" ht="14.5" x14ac:dyDescent="0.35">
      <c r="G547" s="209" t="s">
        <v>1350</v>
      </c>
      <c r="H547" s="210" t="s">
        <v>1351</v>
      </c>
    </row>
    <row r="548" spans="7:8" ht="14.5" x14ac:dyDescent="0.35">
      <c r="G548" s="209" t="s">
        <v>1352</v>
      </c>
      <c r="H548" s="210" t="s">
        <v>1353</v>
      </c>
    </row>
    <row r="549" spans="7:8" ht="14.5" x14ac:dyDescent="0.35">
      <c r="G549" s="209" t="s">
        <v>1354</v>
      </c>
      <c r="H549" s="210" t="s">
        <v>1355</v>
      </c>
    </row>
    <row r="550" spans="7:8" ht="14.5" x14ac:dyDescent="0.35">
      <c r="G550" s="209" t="s">
        <v>1356</v>
      </c>
      <c r="H550" s="210" t="s">
        <v>1357</v>
      </c>
    </row>
    <row r="551" spans="7:8" ht="14.5" x14ac:dyDescent="0.35">
      <c r="G551" s="209" t="s">
        <v>1358</v>
      </c>
      <c r="H551" s="210" t="s">
        <v>1359</v>
      </c>
    </row>
    <row r="552" spans="7:8" ht="14.5" x14ac:dyDescent="0.35">
      <c r="G552" s="209" t="s">
        <v>1360</v>
      </c>
      <c r="H552" s="210" t="s">
        <v>1361</v>
      </c>
    </row>
    <row r="553" spans="7:8" ht="14.5" x14ac:dyDescent="0.35">
      <c r="G553" s="209" t="s">
        <v>1362</v>
      </c>
      <c r="H553" s="210" t="s">
        <v>1363</v>
      </c>
    </row>
    <row r="554" spans="7:8" ht="14.5" x14ac:dyDescent="0.35">
      <c r="G554" s="209" t="s">
        <v>1364</v>
      </c>
      <c r="H554" s="210" t="s">
        <v>1365</v>
      </c>
    </row>
    <row r="555" spans="7:8" ht="14.5" x14ac:dyDescent="0.35">
      <c r="G555" s="209" t="s">
        <v>1366</v>
      </c>
      <c r="H555" s="210" t="s">
        <v>1367</v>
      </c>
    </row>
    <row r="556" spans="7:8" ht="14.5" x14ac:dyDescent="0.35">
      <c r="G556" s="209" t="s">
        <v>1368</v>
      </c>
      <c r="H556" s="210" t="s">
        <v>1369</v>
      </c>
    </row>
    <row r="557" spans="7:8" ht="14.5" x14ac:dyDescent="0.35">
      <c r="G557" s="209" t="s">
        <v>1370</v>
      </c>
      <c r="H557" s="210" t="s">
        <v>1371</v>
      </c>
    </row>
    <row r="558" spans="7:8" ht="14.5" x14ac:dyDescent="0.35">
      <c r="G558" s="209" t="s">
        <v>1372</v>
      </c>
      <c r="H558" s="210" t="s">
        <v>1373</v>
      </c>
    </row>
    <row r="559" spans="7:8" ht="14.5" x14ac:dyDescent="0.35">
      <c r="G559" s="209" t="s">
        <v>1374</v>
      </c>
      <c r="H559" s="210" t="s">
        <v>1375</v>
      </c>
    </row>
    <row r="560" spans="7:8" ht="14.5" x14ac:dyDescent="0.35">
      <c r="G560" s="209" t="s">
        <v>1376</v>
      </c>
      <c r="H560" s="210" t="s">
        <v>1377</v>
      </c>
    </row>
    <row r="561" spans="7:8" ht="14.5" x14ac:dyDescent="0.35">
      <c r="G561" s="209" t="s">
        <v>1378</v>
      </c>
      <c r="H561" s="210" t="s">
        <v>1379</v>
      </c>
    </row>
    <row r="562" spans="7:8" ht="14.5" x14ac:dyDescent="0.35">
      <c r="G562" s="209" t="s">
        <v>1380</v>
      </c>
      <c r="H562" s="210" t="s">
        <v>1381</v>
      </c>
    </row>
    <row r="563" spans="7:8" ht="14.5" x14ac:dyDescent="0.35">
      <c r="G563" s="209" t="s">
        <v>1382</v>
      </c>
      <c r="H563" s="210" t="s">
        <v>1383</v>
      </c>
    </row>
    <row r="564" spans="7:8" ht="14.5" x14ac:dyDescent="0.35">
      <c r="G564" s="209" t="s">
        <v>1384</v>
      </c>
      <c r="H564" s="210" t="s">
        <v>1385</v>
      </c>
    </row>
    <row r="565" spans="7:8" ht="14.5" x14ac:dyDescent="0.35">
      <c r="G565" s="209" t="s">
        <v>1386</v>
      </c>
      <c r="H565" s="210" t="s">
        <v>1387</v>
      </c>
    </row>
    <row r="566" spans="7:8" ht="14.5" x14ac:dyDescent="0.35">
      <c r="G566" s="209" t="s">
        <v>1388</v>
      </c>
      <c r="H566" s="210" t="s">
        <v>1389</v>
      </c>
    </row>
    <row r="567" spans="7:8" ht="14.5" x14ac:dyDescent="0.35">
      <c r="G567" s="209" t="s">
        <v>1390</v>
      </c>
      <c r="H567" s="210" t="s">
        <v>1391</v>
      </c>
    </row>
    <row r="568" spans="7:8" ht="14.5" x14ac:dyDescent="0.35">
      <c r="G568" s="209" t="s">
        <v>1392</v>
      </c>
      <c r="H568" s="210" t="s">
        <v>1393</v>
      </c>
    </row>
    <row r="569" spans="7:8" ht="14.5" x14ac:dyDescent="0.35">
      <c r="G569" s="209" t="s">
        <v>1394</v>
      </c>
      <c r="H569" s="210" t="s">
        <v>1395</v>
      </c>
    </row>
    <row r="570" spans="7:8" ht="14.5" x14ac:dyDescent="0.35">
      <c r="G570" s="209" t="s">
        <v>1396</v>
      </c>
      <c r="H570" s="210" t="s">
        <v>1397</v>
      </c>
    </row>
    <row r="571" spans="7:8" ht="14.5" x14ac:dyDescent="0.35">
      <c r="G571" s="209" t="s">
        <v>1398</v>
      </c>
      <c r="H571" s="210" t="s">
        <v>1399</v>
      </c>
    </row>
    <row r="572" spans="7:8" ht="14.5" x14ac:dyDescent="0.35">
      <c r="G572" s="209" t="s">
        <v>1400</v>
      </c>
      <c r="H572" s="210" t="s">
        <v>1401</v>
      </c>
    </row>
    <row r="573" spans="7:8" ht="14.5" x14ac:dyDescent="0.35">
      <c r="G573" s="209" t="s">
        <v>1402</v>
      </c>
      <c r="H573" s="210" t="s">
        <v>1403</v>
      </c>
    </row>
    <row r="574" spans="7:8" ht="14.5" x14ac:dyDescent="0.35">
      <c r="G574" s="209" t="s">
        <v>1404</v>
      </c>
      <c r="H574" s="210" t="s">
        <v>1405</v>
      </c>
    </row>
    <row r="575" spans="7:8" ht="14.5" x14ac:dyDescent="0.35">
      <c r="G575" s="209" t="s">
        <v>1406</v>
      </c>
      <c r="H575" s="210" t="s">
        <v>1407</v>
      </c>
    </row>
    <row r="576" spans="7:8" ht="14.5" x14ac:dyDescent="0.35">
      <c r="G576" s="209" t="s">
        <v>1408</v>
      </c>
      <c r="H576" s="210" t="s">
        <v>1409</v>
      </c>
    </row>
    <row r="577" spans="7:8" ht="14.5" x14ac:dyDescent="0.35">
      <c r="G577" s="209" t="s">
        <v>1410</v>
      </c>
      <c r="H577" s="210" t="s">
        <v>1411</v>
      </c>
    </row>
    <row r="578" spans="7:8" ht="14.5" x14ac:dyDescent="0.35">
      <c r="G578" s="209" t="s">
        <v>1412</v>
      </c>
      <c r="H578" s="210" t="s">
        <v>1413</v>
      </c>
    </row>
    <row r="579" spans="7:8" ht="14.5" x14ac:dyDescent="0.35">
      <c r="G579" s="209" t="s">
        <v>1414</v>
      </c>
      <c r="H579" s="210" t="s">
        <v>1415</v>
      </c>
    </row>
    <row r="580" spans="7:8" ht="14.5" x14ac:dyDescent="0.35">
      <c r="G580" s="209" t="s">
        <v>1416</v>
      </c>
      <c r="H580" s="210" t="s">
        <v>1417</v>
      </c>
    </row>
    <row r="581" spans="7:8" ht="14.5" x14ac:dyDescent="0.35">
      <c r="G581" s="209" t="s">
        <v>1418</v>
      </c>
      <c r="H581" s="210" t="s">
        <v>1419</v>
      </c>
    </row>
    <row r="582" spans="7:8" ht="14.5" x14ac:dyDescent="0.35">
      <c r="G582" s="209" t="s">
        <v>1420</v>
      </c>
      <c r="H582" s="210" t="s">
        <v>1421</v>
      </c>
    </row>
    <row r="583" spans="7:8" ht="14.5" x14ac:dyDescent="0.35">
      <c r="G583" s="209" t="s">
        <v>1422</v>
      </c>
      <c r="H583" s="210" t="s">
        <v>1423</v>
      </c>
    </row>
    <row r="584" spans="7:8" ht="14.5" x14ac:dyDescent="0.35">
      <c r="G584" s="209" t="s">
        <v>1424</v>
      </c>
      <c r="H584" s="210" t="s">
        <v>1425</v>
      </c>
    </row>
    <row r="585" spans="7:8" ht="14.5" x14ac:dyDescent="0.35">
      <c r="G585" s="209" t="s">
        <v>1426</v>
      </c>
      <c r="H585" s="210" t="s">
        <v>1427</v>
      </c>
    </row>
    <row r="586" spans="7:8" ht="14.5" x14ac:dyDescent="0.35">
      <c r="G586" s="209" t="s">
        <v>1428</v>
      </c>
      <c r="H586" s="210" t="s">
        <v>1429</v>
      </c>
    </row>
    <row r="587" spans="7:8" ht="14.5" x14ac:dyDescent="0.35">
      <c r="G587" s="209" t="s">
        <v>1430</v>
      </c>
      <c r="H587" s="210" t="s">
        <v>1431</v>
      </c>
    </row>
    <row r="588" spans="7:8" ht="14.5" x14ac:dyDescent="0.35">
      <c r="G588" s="209" t="s">
        <v>1432</v>
      </c>
      <c r="H588" s="210" t="s">
        <v>1433</v>
      </c>
    </row>
    <row r="589" spans="7:8" ht="14.5" x14ac:dyDescent="0.35">
      <c r="G589" s="209" t="s">
        <v>1434</v>
      </c>
      <c r="H589" s="210" t="s">
        <v>1435</v>
      </c>
    </row>
    <row r="590" spans="7:8" ht="14.5" x14ac:dyDescent="0.35">
      <c r="G590" s="209" t="s">
        <v>1436</v>
      </c>
      <c r="H590" s="210" t="s">
        <v>1437</v>
      </c>
    </row>
    <row r="591" spans="7:8" ht="14.5" x14ac:dyDescent="0.35">
      <c r="G591" s="209" t="s">
        <v>1438</v>
      </c>
      <c r="H591" s="210" t="s">
        <v>1439</v>
      </c>
    </row>
    <row r="592" spans="7:8" ht="14.5" x14ac:dyDescent="0.35">
      <c r="G592" s="209" t="s">
        <v>1440</v>
      </c>
      <c r="H592" s="210" t="s">
        <v>1441</v>
      </c>
    </row>
    <row r="593" spans="7:8" ht="14.5" x14ac:dyDescent="0.35">
      <c r="G593" s="209" t="s">
        <v>1442</v>
      </c>
      <c r="H593" s="210" t="s">
        <v>1443</v>
      </c>
    </row>
    <row r="594" spans="7:8" ht="14.5" x14ac:dyDescent="0.35">
      <c r="G594" s="209" t="s">
        <v>1444</v>
      </c>
      <c r="H594" s="210" t="s">
        <v>1445</v>
      </c>
    </row>
    <row r="595" spans="7:8" ht="14.5" x14ac:dyDescent="0.35">
      <c r="G595" s="209" t="s">
        <v>1446</v>
      </c>
      <c r="H595" s="210" t="s">
        <v>1447</v>
      </c>
    </row>
    <row r="596" spans="7:8" ht="14.5" x14ac:dyDescent="0.35">
      <c r="G596" s="209" t="s">
        <v>1448</v>
      </c>
      <c r="H596" s="210" t="s">
        <v>1449</v>
      </c>
    </row>
    <row r="597" spans="7:8" ht="14.5" x14ac:dyDescent="0.35">
      <c r="G597" s="209" t="s">
        <v>1450</v>
      </c>
      <c r="H597" s="210" t="s">
        <v>1451</v>
      </c>
    </row>
    <row r="598" spans="7:8" ht="14.5" x14ac:dyDescent="0.35">
      <c r="G598" s="209" t="s">
        <v>1452</v>
      </c>
      <c r="H598" s="210" t="s">
        <v>1453</v>
      </c>
    </row>
    <row r="599" spans="7:8" ht="14.5" x14ac:dyDescent="0.35">
      <c r="G599" s="209" t="s">
        <v>1454</v>
      </c>
      <c r="H599" s="210" t="s">
        <v>1455</v>
      </c>
    </row>
    <row r="600" spans="7:8" ht="14.5" x14ac:dyDescent="0.35">
      <c r="G600" s="209" t="s">
        <v>1456</v>
      </c>
      <c r="H600" s="210" t="s">
        <v>1457</v>
      </c>
    </row>
    <row r="601" spans="7:8" ht="14.5" x14ac:dyDescent="0.35">
      <c r="G601" s="209" t="s">
        <v>1458</v>
      </c>
      <c r="H601" s="210" t="s">
        <v>1459</v>
      </c>
    </row>
    <row r="602" spans="7:8" ht="14.5" x14ac:dyDescent="0.35">
      <c r="G602" s="209" t="s">
        <v>1460</v>
      </c>
      <c r="H602" s="210" t="s">
        <v>1461</v>
      </c>
    </row>
    <row r="603" spans="7:8" ht="14.5" x14ac:dyDescent="0.35">
      <c r="G603" s="209" t="s">
        <v>1462</v>
      </c>
      <c r="H603" s="210" t="s">
        <v>1463</v>
      </c>
    </row>
    <row r="604" spans="7:8" ht="14.5" x14ac:dyDescent="0.35">
      <c r="G604" s="209" t="s">
        <v>1464</v>
      </c>
      <c r="H604" s="210" t="s">
        <v>1465</v>
      </c>
    </row>
    <row r="605" spans="7:8" ht="14.5" x14ac:dyDescent="0.35">
      <c r="G605" s="209" t="s">
        <v>1466</v>
      </c>
      <c r="H605" s="210" t="s">
        <v>1467</v>
      </c>
    </row>
    <row r="606" spans="7:8" ht="14.5" x14ac:dyDescent="0.35">
      <c r="G606" s="209" t="s">
        <v>1468</v>
      </c>
      <c r="H606" s="210" t="s">
        <v>1469</v>
      </c>
    </row>
    <row r="607" spans="7:8" ht="14.5" x14ac:dyDescent="0.35">
      <c r="G607" s="209" t="s">
        <v>1470</v>
      </c>
      <c r="H607" s="210" t="s">
        <v>1471</v>
      </c>
    </row>
    <row r="608" spans="7:8" ht="14.5" x14ac:dyDescent="0.35">
      <c r="G608" s="209" t="s">
        <v>1472</v>
      </c>
      <c r="H608" s="210" t="s">
        <v>1473</v>
      </c>
    </row>
    <row r="609" spans="7:8" ht="14.5" x14ac:dyDescent="0.35">
      <c r="G609" s="209" t="s">
        <v>1474</v>
      </c>
      <c r="H609" s="210" t="s">
        <v>1475</v>
      </c>
    </row>
    <row r="610" spans="7:8" ht="14.5" x14ac:dyDescent="0.35">
      <c r="G610" s="209" t="s">
        <v>1476</v>
      </c>
      <c r="H610" s="210" t="s">
        <v>1477</v>
      </c>
    </row>
    <row r="611" spans="7:8" ht="14.5" x14ac:dyDescent="0.35">
      <c r="G611" s="209" t="s">
        <v>1478</v>
      </c>
      <c r="H611" s="210" t="s">
        <v>1479</v>
      </c>
    </row>
    <row r="612" spans="7:8" ht="14.5" x14ac:dyDescent="0.35">
      <c r="G612" s="209" t="s">
        <v>1480</v>
      </c>
      <c r="H612" s="210" t="s">
        <v>1481</v>
      </c>
    </row>
    <row r="613" spans="7:8" ht="14.5" x14ac:dyDescent="0.35">
      <c r="G613" s="209" t="s">
        <v>1482</v>
      </c>
      <c r="H613" s="210" t="s">
        <v>1483</v>
      </c>
    </row>
    <row r="614" spans="7:8" ht="14.5" x14ac:dyDescent="0.35">
      <c r="G614" s="209" t="s">
        <v>1484</v>
      </c>
      <c r="H614" s="210" t="s">
        <v>1485</v>
      </c>
    </row>
    <row r="615" spans="7:8" ht="14.5" x14ac:dyDescent="0.35">
      <c r="G615" s="209" t="s">
        <v>1486</v>
      </c>
      <c r="H615" s="210" t="s">
        <v>1487</v>
      </c>
    </row>
    <row r="616" spans="7:8" ht="14.5" x14ac:dyDescent="0.35">
      <c r="G616" s="209" t="s">
        <v>1488</v>
      </c>
      <c r="H616" s="210" t="s">
        <v>1489</v>
      </c>
    </row>
    <row r="617" spans="7:8" ht="14.5" x14ac:dyDescent="0.35">
      <c r="G617" s="209" t="s">
        <v>1490</v>
      </c>
      <c r="H617" s="210" t="s">
        <v>1491</v>
      </c>
    </row>
    <row r="618" spans="7:8" ht="14.5" x14ac:dyDescent="0.35">
      <c r="G618" s="209" t="s">
        <v>1492</v>
      </c>
      <c r="H618" s="210" t="s">
        <v>1493</v>
      </c>
    </row>
    <row r="619" spans="7:8" ht="14.5" x14ac:dyDescent="0.35">
      <c r="G619" s="209" t="s">
        <v>1494</v>
      </c>
      <c r="H619" s="210" t="s">
        <v>1495</v>
      </c>
    </row>
    <row r="620" spans="7:8" ht="14.5" x14ac:dyDescent="0.35">
      <c r="G620" s="209" t="s">
        <v>1496</v>
      </c>
      <c r="H620" s="210" t="s">
        <v>1497</v>
      </c>
    </row>
    <row r="621" spans="7:8" ht="14.5" x14ac:dyDescent="0.35">
      <c r="G621" s="209" t="s">
        <v>1498</v>
      </c>
      <c r="H621" s="210" t="s">
        <v>1499</v>
      </c>
    </row>
    <row r="622" spans="7:8" ht="14.5" x14ac:dyDescent="0.35">
      <c r="G622" s="209" t="s">
        <v>1500</v>
      </c>
      <c r="H622" s="210" t="s">
        <v>1501</v>
      </c>
    </row>
    <row r="623" spans="7:8" ht="14.5" x14ac:dyDescent="0.35">
      <c r="G623" s="209" t="s">
        <v>1502</v>
      </c>
      <c r="H623" s="210" t="s">
        <v>1503</v>
      </c>
    </row>
    <row r="624" spans="7:8" ht="14.5" x14ac:dyDescent="0.35">
      <c r="G624" s="209" t="s">
        <v>1504</v>
      </c>
      <c r="H624" s="210" t="s">
        <v>1505</v>
      </c>
    </row>
    <row r="625" spans="7:8" ht="14.5" x14ac:dyDescent="0.35">
      <c r="G625" s="209" t="s">
        <v>1506</v>
      </c>
      <c r="H625" s="210" t="s">
        <v>1507</v>
      </c>
    </row>
    <row r="626" spans="7:8" ht="14.5" x14ac:dyDescent="0.35">
      <c r="G626" s="209" t="s">
        <v>1508</v>
      </c>
      <c r="H626" s="210" t="s">
        <v>1507</v>
      </c>
    </row>
    <row r="627" spans="7:8" ht="14.5" x14ac:dyDescent="0.35">
      <c r="G627" s="209" t="s">
        <v>1509</v>
      </c>
      <c r="H627" s="210" t="s">
        <v>1510</v>
      </c>
    </row>
    <row r="628" spans="7:8" ht="14.5" x14ac:dyDescent="0.35">
      <c r="G628" s="209" t="s">
        <v>1511</v>
      </c>
      <c r="H628" s="210" t="s">
        <v>1512</v>
      </c>
    </row>
    <row r="629" spans="7:8" ht="14.5" x14ac:dyDescent="0.35">
      <c r="G629" s="209" t="s">
        <v>1513</v>
      </c>
      <c r="H629" s="210" t="s">
        <v>1514</v>
      </c>
    </row>
    <row r="630" spans="7:8" ht="14.5" x14ac:dyDescent="0.35">
      <c r="G630" s="209" t="s">
        <v>1515</v>
      </c>
      <c r="H630" s="210" t="s">
        <v>1516</v>
      </c>
    </row>
    <row r="631" spans="7:8" ht="14.5" x14ac:dyDescent="0.35">
      <c r="G631" s="209" t="s">
        <v>1517</v>
      </c>
      <c r="H631" s="210" t="s">
        <v>1518</v>
      </c>
    </row>
    <row r="632" spans="7:8" ht="14.5" x14ac:dyDescent="0.35">
      <c r="G632" s="209" t="s">
        <v>1519</v>
      </c>
      <c r="H632" s="210" t="s">
        <v>1520</v>
      </c>
    </row>
    <row r="633" spans="7:8" ht="14.5" x14ac:dyDescent="0.35">
      <c r="G633" s="209" t="s">
        <v>1521</v>
      </c>
      <c r="H633" s="210" t="s">
        <v>1522</v>
      </c>
    </row>
    <row r="634" spans="7:8" ht="14.5" x14ac:dyDescent="0.35">
      <c r="G634" s="209" t="s">
        <v>1523</v>
      </c>
      <c r="H634" s="210" t="s">
        <v>1524</v>
      </c>
    </row>
    <row r="635" spans="7:8" ht="14.5" x14ac:dyDescent="0.35">
      <c r="G635" s="209" t="s">
        <v>1525</v>
      </c>
      <c r="H635" s="210" t="s">
        <v>1526</v>
      </c>
    </row>
    <row r="636" spans="7:8" ht="14.5" x14ac:dyDescent="0.35">
      <c r="G636" s="209" t="s">
        <v>1527</v>
      </c>
      <c r="H636" s="210" t="s">
        <v>1528</v>
      </c>
    </row>
    <row r="637" spans="7:8" ht="14.5" x14ac:dyDescent="0.35">
      <c r="G637" s="209" t="s">
        <v>1529</v>
      </c>
      <c r="H637" s="210" t="s">
        <v>1530</v>
      </c>
    </row>
    <row r="638" spans="7:8" ht="14.5" x14ac:dyDescent="0.35">
      <c r="G638" s="209" t="s">
        <v>1531</v>
      </c>
      <c r="H638" s="210" t="s">
        <v>1532</v>
      </c>
    </row>
    <row r="639" spans="7:8" ht="14.5" x14ac:dyDescent="0.35">
      <c r="G639" s="209" t="s">
        <v>1533</v>
      </c>
      <c r="H639" s="210" t="s">
        <v>1534</v>
      </c>
    </row>
    <row r="640" spans="7:8" ht="14.5" x14ac:dyDescent="0.35">
      <c r="G640" s="209" t="s">
        <v>1535</v>
      </c>
      <c r="H640" s="210" t="s">
        <v>1536</v>
      </c>
    </row>
    <row r="641" spans="7:8" ht="14.5" x14ac:dyDescent="0.35">
      <c r="G641" s="209" t="s">
        <v>1537</v>
      </c>
      <c r="H641" s="210" t="s">
        <v>1538</v>
      </c>
    </row>
    <row r="642" spans="7:8" ht="14.5" x14ac:dyDescent="0.35">
      <c r="G642" s="209" t="s">
        <v>1539</v>
      </c>
      <c r="H642" s="210" t="s">
        <v>1540</v>
      </c>
    </row>
    <row r="643" spans="7:8" ht="14.5" x14ac:dyDescent="0.35">
      <c r="G643" s="209" t="s">
        <v>1541</v>
      </c>
      <c r="H643" s="210" t="s">
        <v>1542</v>
      </c>
    </row>
    <row r="644" spans="7:8" ht="14.5" x14ac:dyDescent="0.35">
      <c r="G644" s="209" t="s">
        <v>1543</v>
      </c>
      <c r="H644" s="210" t="s">
        <v>1544</v>
      </c>
    </row>
    <row r="645" spans="7:8" ht="14.5" x14ac:dyDescent="0.35">
      <c r="G645" s="209" t="s">
        <v>1545</v>
      </c>
      <c r="H645" s="210" t="s">
        <v>1546</v>
      </c>
    </row>
    <row r="646" spans="7:8" ht="14.5" x14ac:dyDescent="0.35">
      <c r="G646" s="209" t="s">
        <v>1547</v>
      </c>
      <c r="H646" s="210" t="s">
        <v>1548</v>
      </c>
    </row>
    <row r="647" spans="7:8" ht="14.5" x14ac:dyDescent="0.35">
      <c r="G647" s="209" t="s">
        <v>1549</v>
      </c>
      <c r="H647" s="210" t="s">
        <v>1550</v>
      </c>
    </row>
    <row r="648" spans="7:8" ht="14.5" x14ac:dyDescent="0.35">
      <c r="G648" s="209" t="s">
        <v>1551</v>
      </c>
      <c r="H648" s="210" t="s">
        <v>1552</v>
      </c>
    </row>
    <row r="649" spans="7:8" ht="14.5" x14ac:dyDescent="0.35">
      <c r="G649" s="209" t="s">
        <v>1553</v>
      </c>
      <c r="H649" s="210" t="s">
        <v>1554</v>
      </c>
    </row>
    <row r="650" spans="7:8" ht="14.5" x14ac:dyDescent="0.35">
      <c r="G650" s="209" t="s">
        <v>1555</v>
      </c>
      <c r="H650" s="210" t="s">
        <v>1556</v>
      </c>
    </row>
    <row r="651" spans="7:8" ht="14.5" x14ac:dyDescent="0.35">
      <c r="G651" s="209" t="s">
        <v>1557</v>
      </c>
      <c r="H651" s="210" t="s">
        <v>1558</v>
      </c>
    </row>
    <row r="652" spans="7:8" ht="14.5" x14ac:dyDescent="0.35">
      <c r="G652" s="209" t="s">
        <v>1559</v>
      </c>
      <c r="H652" s="210" t="s">
        <v>1560</v>
      </c>
    </row>
    <row r="653" spans="7:8" ht="14.5" x14ac:dyDescent="0.35">
      <c r="G653" s="209" t="s">
        <v>1561</v>
      </c>
      <c r="H653" s="210" t="s">
        <v>1562</v>
      </c>
    </row>
    <row r="654" spans="7:8" ht="14.5" x14ac:dyDescent="0.35">
      <c r="G654" s="209" t="s">
        <v>1563</v>
      </c>
      <c r="H654" s="210" t="s">
        <v>1564</v>
      </c>
    </row>
    <row r="655" spans="7:8" ht="14.5" x14ac:dyDescent="0.35">
      <c r="G655" s="209" t="s">
        <v>1565</v>
      </c>
      <c r="H655" s="210" t="s">
        <v>1566</v>
      </c>
    </row>
    <row r="656" spans="7:8" ht="14.5" x14ac:dyDescent="0.35">
      <c r="G656" s="209" t="s">
        <v>1567</v>
      </c>
      <c r="H656" s="210" t="s">
        <v>1568</v>
      </c>
    </row>
    <row r="657" spans="7:8" ht="14.5" x14ac:dyDescent="0.35">
      <c r="G657" s="209" t="s">
        <v>1569</v>
      </c>
      <c r="H657" s="210" t="s">
        <v>1570</v>
      </c>
    </row>
    <row r="658" spans="7:8" ht="14.5" x14ac:dyDescent="0.35">
      <c r="G658" s="209" t="s">
        <v>1571</v>
      </c>
      <c r="H658" s="210" t="s">
        <v>1572</v>
      </c>
    </row>
    <row r="659" spans="7:8" ht="14.5" x14ac:dyDescent="0.35">
      <c r="G659" s="209" t="s">
        <v>1573</v>
      </c>
      <c r="H659" s="210" t="s">
        <v>1574</v>
      </c>
    </row>
    <row r="660" spans="7:8" ht="14.5" x14ac:dyDescent="0.35">
      <c r="G660" s="209" t="s">
        <v>1575</v>
      </c>
      <c r="H660" s="210" t="s">
        <v>1576</v>
      </c>
    </row>
    <row r="661" spans="7:8" ht="14.5" x14ac:dyDescent="0.35">
      <c r="G661" s="209" t="s">
        <v>1577</v>
      </c>
      <c r="H661" s="210" t="s">
        <v>1578</v>
      </c>
    </row>
    <row r="662" spans="7:8" ht="14.5" x14ac:dyDescent="0.35">
      <c r="G662" s="209" t="s">
        <v>1579</v>
      </c>
      <c r="H662" s="210" t="s">
        <v>1580</v>
      </c>
    </row>
    <row r="663" spans="7:8" ht="14.5" x14ac:dyDescent="0.35">
      <c r="G663" s="209" t="s">
        <v>1581</v>
      </c>
      <c r="H663" s="210" t="s">
        <v>1582</v>
      </c>
    </row>
    <row r="664" spans="7:8" ht="14.5" x14ac:dyDescent="0.35">
      <c r="G664" s="209" t="s">
        <v>1583</v>
      </c>
      <c r="H664" s="210" t="s">
        <v>1584</v>
      </c>
    </row>
    <row r="665" spans="7:8" ht="14.5" x14ac:dyDescent="0.35">
      <c r="G665" s="209" t="s">
        <v>1585</v>
      </c>
      <c r="H665" s="210" t="s">
        <v>1586</v>
      </c>
    </row>
    <row r="666" spans="7:8" ht="14.5" x14ac:dyDescent="0.35">
      <c r="G666" s="209" t="s">
        <v>1587</v>
      </c>
      <c r="H666" s="210" t="s">
        <v>1588</v>
      </c>
    </row>
    <row r="667" spans="7:8" ht="14.5" x14ac:dyDescent="0.35">
      <c r="G667" s="209" t="s">
        <v>1589</v>
      </c>
      <c r="H667" s="210" t="s">
        <v>1590</v>
      </c>
    </row>
    <row r="668" spans="7:8" ht="14.5" x14ac:dyDescent="0.35">
      <c r="G668" s="209" t="s">
        <v>1591</v>
      </c>
      <c r="H668" s="210" t="s">
        <v>1592</v>
      </c>
    </row>
    <row r="669" spans="7:8" ht="14.5" x14ac:dyDescent="0.35">
      <c r="G669" s="209" t="s">
        <v>1593</v>
      </c>
      <c r="H669" s="210" t="s">
        <v>1594</v>
      </c>
    </row>
    <row r="670" spans="7:8" ht="14.5" x14ac:dyDescent="0.35">
      <c r="G670" s="209" t="s">
        <v>1595</v>
      </c>
      <c r="H670" s="210" t="s">
        <v>1596</v>
      </c>
    </row>
    <row r="671" spans="7:8" ht="14.5" x14ac:dyDescent="0.35">
      <c r="G671" s="209" t="s">
        <v>1597</v>
      </c>
      <c r="H671" s="210" t="s">
        <v>1598</v>
      </c>
    </row>
    <row r="672" spans="7:8" ht="14.5" x14ac:dyDescent="0.35">
      <c r="G672" s="209" t="s">
        <v>1599</v>
      </c>
      <c r="H672" s="210" t="s">
        <v>1600</v>
      </c>
    </row>
    <row r="673" spans="7:8" ht="14.5" x14ac:dyDescent="0.35">
      <c r="G673" s="209" t="s">
        <v>1601</v>
      </c>
      <c r="H673" s="210" t="s">
        <v>1602</v>
      </c>
    </row>
    <row r="674" spans="7:8" ht="14.5" x14ac:dyDescent="0.35">
      <c r="G674" s="209" t="s">
        <v>1603</v>
      </c>
      <c r="H674" s="210" t="s">
        <v>1604</v>
      </c>
    </row>
    <row r="675" spans="7:8" ht="14.5" x14ac:dyDescent="0.35">
      <c r="G675" s="209" t="s">
        <v>1605</v>
      </c>
      <c r="H675" s="210" t="s">
        <v>1606</v>
      </c>
    </row>
    <row r="676" spans="7:8" ht="14.5" x14ac:dyDescent="0.35">
      <c r="G676" s="209" t="s">
        <v>1607</v>
      </c>
      <c r="H676" s="210" t="s">
        <v>1608</v>
      </c>
    </row>
    <row r="677" spans="7:8" ht="14.5" x14ac:dyDescent="0.35">
      <c r="G677" s="209" t="s">
        <v>1609</v>
      </c>
      <c r="H677" s="210" t="s">
        <v>1610</v>
      </c>
    </row>
    <row r="678" spans="7:8" ht="14.5" x14ac:dyDescent="0.35">
      <c r="G678" s="209" t="s">
        <v>1611</v>
      </c>
      <c r="H678" s="210" t="s">
        <v>1612</v>
      </c>
    </row>
    <row r="679" spans="7:8" ht="14.5" x14ac:dyDescent="0.35">
      <c r="G679" s="209" t="s">
        <v>1613</v>
      </c>
      <c r="H679" s="210" t="s">
        <v>1614</v>
      </c>
    </row>
    <row r="680" spans="7:8" ht="14.5" x14ac:dyDescent="0.35">
      <c r="G680" s="209" t="s">
        <v>1615</v>
      </c>
      <c r="H680" s="210" t="s">
        <v>1616</v>
      </c>
    </row>
    <row r="681" spans="7:8" ht="14.5" x14ac:dyDescent="0.35">
      <c r="G681" s="209" t="s">
        <v>1617</v>
      </c>
      <c r="H681" s="210" t="s">
        <v>1618</v>
      </c>
    </row>
    <row r="682" spans="7:8" ht="14.5" x14ac:dyDescent="0.35">
      <c r="G682" s="209" t="s">
        <v>1619</v>
      </c>
      <c r="H682" s="210" t="s">
        <v>1620</v>
      </c>
    </row>
    <row r="683" spans="7:8" ht="14.5" x14ac:dyDescent="0.35">
      <c r="G683" s="209" t="s">
        <v>1621</v>
      </c>
      <c r="H683" s="210" t="s">
        <v>1622</v>
      </c>
    </row>
    <row r="684" spans="7:8" ht="14.5" x14ac:dyDescent="0.35">
      <c r="G684" s="209" t="s">
        <v>1623</v>
      </c>
      <c r="H684" s="210" t="s">
        <v>1624</v>
      </c>
    </row>
    <row r="685" spans="7:8" ht="14.5" x14ac:dyDescent="0.35">
      <c r="G685" s="209" t="s">
        <v>1625</v>
      </c>
      <c r="H685" s="210" t="s">
        <v>1626</v>
      </c>
    </row>
    <row r="686" spans="7:8" ht="14.5" x14ac:dyDescent="0.35">
      <c r="G686" s="209" t="s">
        <v>1627</v>
      </c>
      <c r="H686" s="210" t="s">
        <v>1628</v>
      </c>
    </row>
    <row r="687" spans="7:8" ht="14.5" x14ac:dyDescent="0.35">
      <c r="G687" s="209" t="s">
        <v>1629</v>
      </c>
      <c r="H687" s="210" t="s">
        <v>1630</v>
      </c>
    </row>
    <row r="688" spans="7:8" ht="14.5" x14ac:dyDescent="0.35">
      <c r="G688" s="209" t="s">
        <v>1631</v>
      </c>
      <c r="H688" s="210" t="s">
        <v>1632</v>
      </c>
    </row>
    <row r="689" spans="7:8" ht="14.5" x14ac:dyDescent="0.35">
      <c r="G689" s="209" t="s">
        <v>1633</v>
      </c>
      <c r="H689" s="210" t="s">
        <v>1634</v>
      </c>
    </row>
    <row r="690" spans="7:8" ht="14.5" x14ac:dyDescent="0.35">
      <c r="G690" s="209" t="s">
        <v>1635</v>
      </c>
      <c r="H690" s="210" t="s">
        <v>1636</v>
      </c>
    </row>
    <row r="691" spans="7:8" ht="14.5" x14ac:dyDescent="0.35">
      <c r="G691" s="209" t="s">
        <v>1637</v>
      </c>
      <c r="H691" s="210" t="s">
        <v>1638</v>
      </c>
    </row>
    <row r="692" spans="7:8" ht="14.5" x14ac:dyDescent="0.35">
      <c r="G692" s="209" t="s">
        <v>1639</v>
      </c>
      <c r="H692" s="210" t="s">
        <v>1640</v>
      </c>
    </row>
    <row r="693" spans="7:8" ht="14.5" x14ac:dyDescent="0.35">
      <c r="G693" s="209" t="s">
        <v>1641</v>
      </c>
      <c r="H693" s="210" t="s">
        <v>1642</v>
      </c>
    </row>
    <row r="694" spans="7:8" ht="14.5" x14ac:dyDescent="0.35">
      <c r="G694" s="209" t="s">
        <v>1643</v>
      </c>
      <c r="H694" s="210" t="s">
        <v>1644</v>
      </c>
    </row>
    <row r="695" spans="7:8" ht="14.5" x14ac:dyDescent="0.35">
      <c r="G695" s="209" t="s">
        <v>1645</v>
      </c>
      <c r="H695" s="210" t="s">
        <v>1646</v>
      </c>
    </row>
    <row r="696" spans="7:8" ht="14.5" x14ac:dyDescent="0.35">
      <c r="G696" s="209" t="s">
        <v>1647</v>
      </c>
      <c r="H696" s="210" t="s">
        <v>1648</v>
      </c>
    </row>
    <row r="697" spans="7:8" ht="14.5" x14ac:dyDescent="0.35">
      <c r="G697" s="209" t="s">
        <v>1649</v>
      </c>
      <c r="H697" s="210" t="s">
        <v>1650</v>
      </c>
    </row>
    <row r="698" spans="7:8" ht="14.5" x14ac:dyDescent="0.35">
      <c r="G698" s="209" t="s">
        <v>1651</v>
      </c>
      <c r="H698" s="210" t="s">
        <v>1652</v>
      </c>
    </row>
    <row r="699" spans="7:8" ht="14.5" x14ac:dyDescent="0.35">
      <c r="G699" s="209" t="s">
        <v>1653</v>
      </c>
      <c r="H699" s="210" t="s">
        <v>1654</v>
      </c>
    </row>
    <row r="700" spans="7:8" ht="14.5" x14ac:dyDescent="0.35">
      <c r="G700" s="209" t="s">
        <v>1655</v>
      </c>
      <c r="H700" s="210" t="s">
        <v>1656</v>
      </c>
    </row>
    <row r="701" spans="7:8" ht="14.5" x14ac:dyDescent="0.35">
      <c r="G701" s="209" t="s">
        <v>1657</v>
      </c>
      <c r="H701" s="210" t="s">
        <v>1658</v>
      </c>
    </row>
    <row r="702" spans="7:8" ht="14.5" x14ac:dyDescent="0.35">
      <c r="G702" s="209" t="s">
        <v>1659</v>
      </c>
      <c r="H702" s="210" t="s">
        <v>1660</v>
      </c>
    </row>
    <row r="703" spans="7:8" ht="14.5" x14ac:dyDescent="0.35">
      <c r="G703" s="209" t="s">
        <v>1661</v>
      </c>
      <c r="H703" s="210" t="s">
        <v>1662</v>
      </c>
    </row>
    <row r="704" spans="7:8" ht="14.5" x14ac:dyDescent="0.35">
      <c r="G704" s="209" t="s">
        <v>1663</v>
      </c>
      <c r="H704" s="210" t="s">
        <v>1664</v>
      </c>
    </row>
    <row r="705" spans="7:8" ht="14.5" x14ac:dyDescent="0.35">
      <c r="G705" s="209" t="s">
        <v>1665</v>
      </c>
      <c r="H705" s="210" t="s">
        <v>1666</v>
      </c>
    </row>
    <row r="706" spans="7:8" ht="14.5" x14ac:dyDescent="0.35">
      <c r="G706" s="209" t="s">
        <v>1667</v>
      </c>
      <c r="H706" s="210" t="s">
        <v>1668</v>
      </c>
    </row>
    <row r="707" spans="7:8" ht="14.5" x14ac:dyDescent="0.35">
      <c r="G707" s="209" t="s">
        <v>1669</v>
      </c>
      <c r="H707" s="210" t="s">
        <v>1670</v>
      </c>
    </row>
    <row r="708" spans="7:8" ht="14.5" x14ac:dyDescent="0.35">
      <c r="G708" s="209" t="s">
        <v>1671</v>
      </c>
      <c r="H708" s="210" t="s">
        <v>1672</v>
      </c>
    </row>
    <row r="709" spans="7:8" ht="14.5" x14ac:dyDescent="0.35">
      <c r="G709" s="209" t="s">
        <v>1673</v>
      </c>
      <c r="H709" s="210" t="s">
        <v>1674</v>
      </c>
    </row>
    <row r="710" spans="7:8" ht="14.5" x14ac:dyDescent="0.35">
      <c r="G710" s="209" t="s">
        <v>1675</v>
      </c>
      <c r="H710" s="210" t="s">
        <v>1676</v>
      </c>
    </row>
    <row r="711" spans="7:8" ht="14.5" x14ac:dyDescent="0.35">
      <c r="G711" s="209" t="s">
        <v>1677</v>
      </c>
      <c r="H711" s="210" t="s">
        <v>1678</v>
      </c>
    </row>
    <row r="712" spans="7:8" ht="14.5" x14ac:dyDescent="0.35">
      <c r="G712" s="209" t="s">
        <v>1679</v>
      </c>
      <c r="H712" s="210" t="s">
        <v>1680</v>
      </c>
    </row>
    <row r="713" spans="7:8" ht="14.5" x14ac:dyDescent="0.35">
      <c r="G713" s="209" t="s">
        <v>1681</v>
      </c>
      <c r="H713" s="210" t="s">
        <v>1682</v>
      </c>
    </row>
    <row r="714" spans="7:8" ht="14.5" x14ac:dyDescent="0.35">
      <c r="G714" s="209" t="s">
        <v>1683</v>
      </c>
      <c r="H714" s="210" t="s">
        <v>1684</v>
      </c>
    </row>
    <row r="715" spans="7:8" ht="14.5" x14ac:dyDescent="0.35">
      <c r="G715" s="209" t="s">
        <v>1685</v>
      </c>
      <c r="H715" s="210" t="s">
        <v>1686</v>
      </c>
    </row>
    <row r="716" spans="7:8" ht="14.5" x14ac:dyDescent="0.35">
      <c r="G716" s="209" t="s">
        <v>1687</v>
      </c>
      <c r="H716" s="210" t="s">
        <v>1688</v>
      </c>
    </row>
    <row r="717" spans="7:8" ht="14.5" x14ac:dyDescent="0.35">
      <c r="G717" s="209" t="s">
        <v>1689</v>
      </c>
      <c r="H717" s="210" t="s">
        <v>1690</v>
      </c>
    </row>
    <row r="718" spans="7:8" ht="14.5" x14ac:dyDescent="0.35">
      <c r="G718" s="209" t="s">
        <v>1691</v>
      </c>
      <c r="H718" s="210" t="s">
        <v>1692</v>
      </c>
    </row>
    <row r="719" spans="7:8" ht="14.5" x14ac:dyDescent="0.35">
      <c r="G719" s="209" t="s">
        <v>1693</v>
      </c>
      <c r="H719" s="210" t="s">
        <v>1694</v>
      </c>
    </row>
    <row r="720" spans="7:8" ht="14.5" x14ac:dyDescent="0.35">
      <c r="G720" s="209" t="s">
        <v>1695</v>
      </c>
      <c r="H720" s="210" t="s">
        <v>1696</v>
      </c>
    </row>
    <row r="721" spans="7:8" ht="14.5" x14ac:dyDescent="0.35">
      <c r="G721" s="209" t="s">
        <v>1697</v>
      </c>
      <c r="H721" s="210" t="s">
        <v>1698</v>
      </c>
    </row>
    <row r="722" spans="7:8" ht="14.5" x14ac:dyDescent="0.35">
      <c r="G722" s="209" t="s">
        <v>1699</v>
      </c>
      <c r="H722" s="210" t="s">
        <v>1700</v>
      </c>
    </row>
    <row r="723" spans="7:8" ht="14.5" x14ac:dyDescent="0.35">
      <c r="G723" s="209" t="s">
        <v>1701</v>
      </c>
      <c r="H723" s="210" t="s">
        <v>1702</v>
      </c>
    </row>
    <row r="724" spans="7:8" ht="14.5" x14ac:dyDescent="0.35">
      <c r="G724" s="209" t="s">
        <v>1703</v>
      </c>
      <c r="H724" s="210" t="s">
        <v>1704</v>
      </c>
    </row>
    <row r="725" spans="7:8" ht="14.5" x14ac:dyDescent="0.35">
      <c r="G725" s="209" t="s">
        <v>1705</v>
      </c>
      <c r="H725" s="210" t="s">
        <v>1706</v>
      </c>
    </row>
    <row r="726" spans="7:8" ht="14.5" x14ac:dyDescent="0.35">
      <c r="G726" s="209" t="s">
        <v>1707</v>
      </c>
      <c r="H726" s="210" t="s">
        <v>1708</v>
      </c>
    </row>
    <row r="727" spans="7:8" ht="14.5" x14ac:dyDescent="0.35">
      <c r="G727" s="209" t="s">
        <v>1709</v>
      </c>
      <c r="H727" s="210" t="s">
        <v>1710</v>
      </c>
    </row>
    <row r="728" spans="7:8" ht="14.5" x14ac:dyDescent="0.35">
      <c r="G728" s="209" t="s">
        <v>1711</v>
      </c>
      <c r="H728" s="210" t="s">
        <v>1712</v>
      </c>
    </row>
    <row r="729" spans="7:8" ht="14.5" x14ac:dyDescent="0.35">
      <c r="G729" s="209" t="s">
        <v>1713</v>
      </c>
      <c r="H729" s="210" t="s">
        <v>1714</v>
      </c>
    </row>
    <row r="730" spans="7:8" ht="14.5" x14ac:dyDescent="0.35">
      <c r="G730" s="209" t="s">
        <v>1715</v>
      </c>
      <c r="H730" s="210" t="s">
        <v>1716</v>
      </c>
    </row>
    <row r="731" spans="7:8" ht="14.5" x14ac:dyDescent="0.35">
      <c r="G731" s="209" t="s">
        <v>1717</v>
      </c>
      <c r="H731" s="210" t="s">
        <v>1718</v>
      </c>
    </row>
    <row r="732" spans="7:8" ht="14.5" x14ac:dyDescent="0.35">
      <c r="G732" s="209" t="s">
        <v>1719</v>
      </c>
      <c r="H732" s="210" t="s">
        <v>1720</v>
      </c>
    </row>
    <row r="733" spans="7:8" ht="15" thickBot="1" x14ac:dyDescent="0.4">
      <c r="G733" s="211" t="s">
        <v>1721</v>
      </c>
      <c r="H733" s="212" t="s">
        <v>1722</v>
      </c>
    </row>
  </sheetData>
  <mergeCells count="4">
    <mergeCell ref="L2:L14"/>
    <mergeCell ref="C1:D1"/>
    <mergeCell ref="C2:D2"/>
    <mergeCell ref="AG1:A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441E-9A6D-43F7-B2D4-A56F55E34C6F}">
  <dimension ref="B1:R20"/>
  <sheetViews>
    <sheetView zoomScale="70" zoomScaleNormal="70" workbookViewId="0">
      <selection activeCell="F10" sqref="F10"/>
    </sheetView>
  </sheetViews>
  <sheetFormatPr baseColWidth="10" defaultColWidth="11.453125" defaultRowHeight="14.5" x14ac:dyDescent="0.35"/>
  <cols>
    <col min="1" max="1" width="1.54296875" customWidth="1"/>
    <col min="2" max="2" width="30.54296875" customWidth="1"/>
    <col min="3" max="8" width="7.26953125" bestFit="1" customWidth="1"/>
    <col min="9" max="9" width="6.81640625" bestFit="1" customWidth="1"/>
    <col min="10" max="18" width="7.26953125" bestFit="1" customWidth="1"/>
  </cols>
  <sheetData>
    <row r="1" spans="2:18" ht="15" thickBot="1" x14ac:dyDescent="0.4"/>
    <row r="2" spans="2:18" ht="18.5" x14ac:dyDescent="0.35">
      <c r="B2" s="400" t="s">
        <v>2136</v>
      </c>
      <c r="C2" s="401"/>
      <c r="D2" s="401"/>
      <c r="E2" s="401"/>
      <c r="F2" s="401"/>
      <c r="G2" s="401"/>
      <c r="H2" s="401"/>
      <c r="I2" s="401"/>
      <c r="J2" s="401"/>
      <c r="K2" s="401"/>
      <c r="L2" s="401"/>
      <c r="M2" s="401"/>
      <c r="N2" s="401"/>
      <c r="O2" s="401"/>
      <c r="P2" s="401"/>
      <c r="Q2" s="401"/>
      <c r="R2" s="402"/>
    </row>
    <row r="3" spans="2:18" ht="14.9" customHeight="1" x14ac:dyDescent="0.35">
      <c r="B3" s="397" t="s">
        <v>1723</v>
      </c>
      <c r="C3" s="398" t="s">
        <v>1724</v>
      </c>
      <c r="D3" s="398"/>
      <c r="E3" s="398"/>
      <c r="F3" s="398"/>
      <c r="G3" s="398"/>
      <c r="H3" s="398"/>
      <c r="I3" s="398"/>
      <c r="J3" s="398"/>
      <c r="K3" s="398"/>
      <c r="L3" s="398"/>
      <c r="M3" s="398"/>
      <c r="N3" s="398"/>
      <c r="O3" s="398"/>
      <c r="P3" s="398"/>
      <c r="Q3" s="398"/>
      <c r="R3" s="399"/>
    </row>
    <row r="4" spans="2:18" x14ac:dyDescent="0.35">
      <c r="B4" s="397"/>
      <c r="C4" s="312">
        <v>2025</v>
      </c>
      <c r="D4" s="312">
        <v>2026</v>
      </c>
      <c r="E4" s="312">
        <v>2027</v>
      </c>
      <c r="F4" s="312">
        <v>2028</v>
      </c>
      <c r="G4" s="312">
        <v>2029</v>
      </c>
      <c r="H4" s="312">
        <v>2030</v>
      </c>
      <c r="I4" s="312">
        <v>2031</v>
      </c>
      <c r="J4" s="312">
        <v>2032</v>
      </c>
      <c r="K4" s="312">
        <v>2033</v>
      </c>
      <c r="L4" s="312">
        <v>2034</v>
      </c>
      <c r="M4" s="312">
        <v>2035</v>
      </c>
      <c r="N4" s="312">
        <v>2036</v>
      </c>
      <c r="O4" s="312">
        <v>2037</v>
      </c>
      <c r="P4" s="312">
        <v>2038</v>
      </c>
      <c r="Q4" s="312">
        <v>2039</v>
      </c>
      <c r="R4" s="318">
        <v>2040</v>
      </c>
    </row>
    <row r="5" spans="2:18" x14ac:dyDescent="0.35">
      <c r="B5" s="319" t="s">
        <v>1725</v>
      </c>
      <c r="C5" s="313">
        <v>-3.1E-2</v>
      </c>
      <c r="D5" s="314">
        <v>-5.0000000000000001E-3</v>
      </c>
      <c r="E5" s="314">
        <v>2.3E-2</v>
      </c>
      <c r="F5" s="314">
        <v>1.0999999999999999E-2</v>
      </c>
      <c r="G5" s="314">
        <v>-7.0000000000000001E-3</v>
      </c>
      <c r="H5" s="315">
        <v>8.0000000000000002E-3</v>
      </c>
      <c r="I5" s="316">
        <v>3.4000000000000002E-2</v>
      </c>
      <c r="J5" s="316">
        <v>2.5000000000000001E-2</v>
      </c>
      <c r="K5" s="316">
        <v>2.4E-2</v>
      </c>
      <c r="L5" s="316">
        <v>2.3E-2</v>
      </c>
      <c r="M5" s="316">
        <v>1.4999999999999999E-2</v>
      </c>
      <c r="N5" s="316">
        <v>4.8000000000000001E-2</v>
      </c>
      <c r="O5" s="316">
        <v>1.9E-2</v>
      </c>
      <c r="P5" s="316">
        <v>1.7999999999999999E-2</v>
      </c>
      <c r="Q5" s="316">
        <v>1.7999999999999999E-2</v>
      </c>
      <c r="R5" s="320">
        <v>1.7000000000000001E-2</v>
      </c>
    </row>
    <row r="6" spans="2:18" ht="29" x14ac:dyDescent="0.35">
      <c r="B6" s="319" t="s">
        <v>1726</v>
      </c>
      <c r="C6" s="313">
        <v>0.155</v>
      </c>
      <c r="D6" s="314">
        <v>1.0999999999999999E-2</v>
      </c>
      <c r="E6" s="314">
        <v>1.0999999999999999E-2</v>
      </c>
      <c r="F6" s="314">
        <v>1.0999999999999999E-2</v>
      </c>
      <c r="G6" s="314">
        <v>1.0999999999999999E-2</v>
      </c>
      <c r="H6" s="315">
        <v>1.0999999999999999E-2</v>
      </c>
      <c r="I6" s="316">
        <v>2E-3</v>
      </c>
      <c r="J6" s="316">
        <v>2E-3</v>
      </c>
      <c r="K6" s="316">
        <v>1E-3</v>
      </c>
      <c r="L6" s="316">
        <v>1E-3</v>
      </c>
      <c r="M6" s="316">
        <v>0</v>
      </c>
      <c r="N6" s="316">
        <v>6.7000000000000004E-2</v>
      </c>
      <c r="O6" s="316">
        <v>6.5000000000000002E-2</v>
      </c>
      <c r="P6" s="316">
        <v>6.3E-2</v>
      </c>
      <c r="Q6" s="316">
        <v>6.0999999999999999E-2</v>
      </c>
      <c r="R6" s="320">
        <v>0.06</v>
      </c>
    </row>
    <row r="7" spans="2:18" ht="29" x14ac:dyDescent="0.35">
      <c r="B7" s="319" t="s">
        <v>1727</v>
      </c>
      <c r="C7" s="313">
        <v>-3.5000000000000003E-2</v>
      </c>
      <c r="D7" s="314">
        <v>4.4999999999999998E-2</v>
      </c>
      <c r="E7" s="314">
        <v>4.3999999999999997E-2</v>
      </c>
      <c r="F7" s="314">
        <v>4.3999999999999997E-2</v>
      </c>
      <c r="G7" s="314">
        <v>4.2999999999999997E-2</v>
      </c>
      <c r="H7" s="315">
        <v>4.2000000000000003E-2</v>
      </c>
      <c r="I7" s="316">
        <v>4.2000000000000003E-2</v>
      </c>
      <c r="J7" s="316">
        <v>4.2000000000000003E-2</v>
      </c>
      <c r="K7" s="316">
        <v>4.1000000000000002E-2</v>
      </c>
      <c r="L7" s="316">
        <v>4.1000000000000002E-2</v>
      </c>
      <c r="M7" s="316">
        <v>0.04</v>
      </c>
      <c r="N7" s="316">
        <v>2.5000000000000001E-2</v>
      </c>
      <c r="O7" s="316">
        <v>2.5000000000000001E-2</v>
      </c>
      <c r="P7" s="316">
        <v>2.5000000000000001E-2</v>
      </c>
      <c r="Q7" s="316">
        <v>2.5000000000000001E-2</v>
      </c>
      <c r="R7" s="320">
        <v>2.5000000000000001E-2</v>
      </c>
    </row>
    <row r="8" spans="2:18" ht="29" x14ac:dyDescent="0.35">
      <c r="B8" s="319" t="s">
        <v>1728</v>
      </c>
      <c r="C8" s="313">
        <v>0.02</v>
      </c>
      <c r="D8" s="314">
        <v>1.4999999999999999E-2</v>
      </c>
      <c r="E8" s="314">
        <v>1.4999999999999999E-2</v>
      </c>
      <c r="F8" s="314">
        <v>1.4999999999999999E-2</v>
      </c>
      <c r="G8" s="314">
        <v>1.4999999999999999E-2</v>
      </c>
      <c r="H8" s="315">
        <v>1.4999999999999999E-2</v>
      </c>
      <c r="I8" s="316">
        <v>0.01</v>
      </c>
      <c r="J8" s="316">
        <v>0.01</v>
      </c>
      <c r="K8" s="316">
        <v>0.01</v>
      </c>
      <c r="L8" s="316">
        <v>8.9999999999999993E-3</v>
      </c>
      <c r="M8" s="316">
        <v>8.9999999999999993E-3</v>
      </c>
      <c r="N8" s="316">
        <v>0.02</v>
      </c>
      <c r="O8" s="316">
        <v>0.02</v>
      </c>
      <c r="P8" s="316">
        <v>0.02</v>
      </c>
      <c r="Q8" s="316">
        <v>0.02</v>
      </c>
      <c r="R8" s="320">
        <v>0.02</v>
      </c>
    </row>
    <row r="9" spans="2:18" ht="58" x14ac:dyDescent="0.35">
      <c r="B9" s="319" t="s">
        <v>1729</v>
      </c>
      <c r="C9" s="317">
        <v>0.02</v>
      </c>
      <c r="D9" s="317">
        <v>0.02</v>
      </c>
      <c r="E9" s="317">
        <v>0.02</v>
      </c>
      <c r="F9" s="317">
        <v>0.02</v>
      </c>
      <c r="G9" s="317">
        <v>0.02</v>
      </c>
      <c r="H9" s="317">
        <v>0.02</v>
      </c>
      <c r="I9" s="317">
        <v>0.02</v>
      </c>
      <c r="J9" s="317">
        <v>0.02</v>
      </c>
      <c r="K9" s="317">
        <v>0.02</v>
      </c>
      <c r="L9" s="317">
        <v>0.02</v>
      </c>
      <c r="M9" s="317">
        <v>0.02</v>
      </c>
      <c r="N9" s="317">
        <v>0.02</v>
      </c>
      <c r="O9" s="317">
        <v>0.02</v>
      </c>
      <c r="P9" s="317">
        <v>0.02</v>
      </c>
      <c r="Q9" s="317">
        <v>0.02</v>
      </c>
      <c r="R9" s="321">
        <v>0.02</v>
      </c>
    </row>
    <row r="10" spans="2:18" ht="15" thickBot="1" x14ac:dyDescent="0.4">
      <c r="B10" s="322" t="s">
        <v>1730</v>
      </c>
      <c r="C10" s="323"/>
      <c r="D10" s="323"/>
      <c r="E10" s="323"/>
      <c r="F10" s="323"/>
      <c r="G10" s="323"/>
      <c r="H10" s="323"/>
      <c r="I10" s="323"/>
      <c r="J10" s="323"/>
      <c r="K10" s="323"/>
      <c r="L10" s="323"/>
      <c r="M10" s="323"/>
      <c r="N10" s="323"/>
      <c r="O10" s="323"/>
      <c r="P10" s="323"/>
      <c r="Q10" s="323"/>
      <c r="R10" s="324"/>
    </row>
    <row r="11" spans="2:18" x14ac:dyDescent="0.35">
      <c r="E11" s="183"/>
      <c r="F11" s="183"/>
      <c r="G11" s="183"/>
      <c r="H11" s="183"/>
      <c r="I11" s="183"/>
    </row>
    <row r="12" spans="2:18" x14ac:dyDescent="0.35">
      <c r="E12" s="183"/>
      <c r="F12" s="183"/>
      <c r="G12" s="183"/>
      <c r="H12" s="183"/>
      <c r="I12" s="183"/>
    </row>
    <row r="13" spans="2:18" x14ac:dyDescent="0.35">
      <c r="E13" s="183"/>
      <c r="F13" s="183"/>
      <c r="G13" s="183"/>
      <c r="H13" s="183"/>
      <c r="I13" s="183"/>
    </row>
    <row r="14" spans="2:18" x14ac:dyDescent="0.35">
      <c r="E14" s="183"/>
      <c r="F14" s="183"/>
      <c r="G14" s="183"/>
      <c r="H14" s="183"/>
      <c r="I14" s="183"/>
    </row>
    <row r="15" spans="2:18" x14ac:dyDescent="0.35">
      <c r="E15" s="183"/>
      <c r="F15" s="183"/>
      <c r="G15" s="183"/>
      <c r="H15" s="183"/>
      <c r="I15" s="183"/>
    </row>
    <row r="16" spans="2:18" x14ac:dyDescent="0.35">
      <c r="E16" s="183"/>
      <c r="F16" s="183"/>
      <c r="G16" s="183"/>
      <c r="H16" s="183"/>
      <c r="I16" s="183"/>
    </row>
    <row r="17" spans="5:9" x14ac:dyDescent="0.35">
      <c r="E17" s="183"/>
      <c r="F17" s="183"/>
      <c r="G17" s="183"/>
      <c r="H17" s="183"/>
      <c r="I17" s="183"/>
    </row>
    <row r="18" spans="5:9" x14ac:dyDescent="0.35">
      <c r="E18" s="183"/>
      <c r="F18" s="183"/>
      <c r="G18" s="183"/>
      <c r="H18" s="183"/>
      <c r="I18" s="183"/>
    </row>
    <row r="19" spans="5:9" x14ac:dyDescent="0.35">
      <c r="E19" s="183"/>
      <c r="F19" s="183"/>
      <c r="G19" s="183"/>
      <c r="H19" s="183"/>
      <c r="I19" s="183"/>
    </row>
    <row r="20" spans="5:9" x14ac:dyDescent="0.35">
      <c r="E20" s="183"/>
      <c r="F20" s="183"/>
      <c r="G20" s="183"/>
      <c r="H20" s="183"/>
      <c r="I20" s="183"/>
    </row>
  </sheetData>
  <mergeCells count="3">
    <mergeCell ref="B3:B4"/>
    <mergeCell ref="C3:R3"/>
    <mergeCell ref="B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FBA0-E9EA-448C-8FB3-111CCCCA0259}">
  <dimension ref="A1:E37"/>
  <sheetViews>
    <sheetView workbookViewId="0">
      <selection activeCell="F10" sqref="F10"/>
    </sheetView>
  </sheetViews>
  <sheetFormatPr baseColWidth="10" defaultRowHeight="14.5" x14ac:dyDescent="0.35"/>
  <cols>
    <col min="1" max="1" width="83.54296875" customWidth="1"/>
    <col min="4" max="4" width="122" customWidth="1"/>
  </cols>
  <sheetData>
    <row r="1" spans="1:5" x14ac:dyDescent="0.35">
      <c r="A1" s="299" t="s">
        <v>2025</v>
      </c>
      <c r="B1" s="299" t="s">
        <v>1847</v>
      </c>
      <c r="C1" s="207"/>
      <c r="D1" s="299" t="s">
        <v>2026</v>
      </c>
      <c r="E1" s="299" t="s">
        <v>1847</v>
      </c>
    </row>
    <row r="2" spans="1:5" x14ac:dyDescent="0.35">
      <c r="A2" t="s">
        <v>2027</v>
      </c>
      <c r="B2" s="300">
        <v>5</v>
      </c>
      <c r="C2" s="207"/>
      <c r="D2" s="301" t="s">
        <v>2028</v>
      </c>
      <c r="E2" s="300">
        <v>5</v>
      </c>
    </row>
    <row r="3" spans="1:5" x14ac:dyDescent="0.35">
      <c r="A3" t="s">
        <v>2029</v>
      </c>
      <c r="B3" s="302">
        <v>5</v>
      </c>
      <c r="C3" s="207"/>
      <c r="D3" s="301" t="s">
        <v>2030</v>
      </c>
      <c r="E3" s="300">
        <v>4</v>
      </c>
    </row>
    <row r="4" spans="1:5" x14ac:dyDescent="0.35">
      <c r="A4" t="s">
        <v>2031</v>
      </c>
      <c r="B4" s="302">
        <v>5</v>
      </c>
      <c r="C4" s="207"/>
      <c r="D4" s="301" t="s">
        <v>2032</v>
      </c>
      <c r="E4" s="300">
        <v>3</v>
      </c>
    </row>
    <row r="5" spans="1:5" x14ac:dyDescent="0.35">
      <c r="A5" t="s">
        <v>2033</v>
      </c>
      <c r="B5" s="300">
        <v>3</v>
      </c>
      <c r="C5" s="207"/>
      <c r="D5" s="301" t="s">
        <v>2011</v>
      </c>
      <c r="E5" s="300">
        <v>0</v>
      </c>
    </row>
    <row r="6" spans="1:5" x14ac:dyDescent="0.35">
      <c r="A6" t="s">
        <v>2034</v>
      </c>
      <c r="B6" s="300">
        <v>3</v>
      </c>
      <c r="C6" s="207"/>
      <c r="D6" s="38"/>
      <c r="E6" s="38"/>
    </row>
    <row r="7" spans="1:5" x14ac:dyDescent="0.35">
      <c r="A7" t="s">
        <v>2035</v>
      </c>
      <c r="B7" s="300">
        <v>3</v>
      </c>
      <c r="C7" s="207"/>
      <c r="D7" s="299" t="s">
        <v>2036</v>
      </c>
      <c r="E7" s="299" t="s">
        <v>1847</v>
      </c>
    </row>
    <row r="8" spans="1:5" x14ac:dyDescent="0.35">
      <c r="A8" t="s">
        <v>2037</v>
      </c>
      <c r="B8" s="300">
        <v>1</v>
      </c>
      <c r="C8" s="207"/>
      <c r="D8" s="301" t="s">
        <v>2038</v>
      </c>
      <c r="E8" s="300">
        <v>5</v>
      </c>
    </row>
    <row r="9" spans="1:5" x14ac:dyDescent="0.35">
      <c r="A9" t="s">
        <v>2039</v>
      </c>
      <c r="B9" s="300">
        <v>3</v>
      </c>
      <c r="C9" s="207"/>
      <c r="D9" s="301" t="s">
        <v>2040</v>
      </c>
      <c r="E9" s="300">
        <v>4</v>
      </c>
    </row>
    <row r="10" spans="1:5" x14ac:dyDescent="0.35">
      <c r="A10" t="s">
        <v>2041</v>
      </c>
      <c r="B10" s="300">
        <v>1</v>
      </c>
      <c r="C10" s="207"/>
      <c r="D10" s="301" t="s">
        <v>2042</v>
      </c>
      <c r="E10" s="300">
        <v>3</v>
      </c>
    </row>
    <row r="11" spans="1:5" x14ac:dyDescent="0.35">
      <c r="A11" t="s">
        <v>2043</v>
      </c>
      <c r="B11" s="300">
        <v>1</v>
      </c>
      <c r="C11" s="207"/>
      <c r="D11" s="301" t="s">
        <v>2014</v>
      </c>
      <c r="E11" s="300">
        <v>0</v>
      </c>
    </row>
    <row r="12" spans="1:5" x14ac:dyDescent="0.35">
      <c r="A12" t="s">
        <v>1998</v>
      </c>
      <c r="B12" s="300">
        <v>1</v>
      </c>
      <c r="C12" s="207"/>
      <c r="D12" s="38"/>
      <c r="E12" s="38"/>
    </row>
    <row r="13" spans="1:5" x14ac:dyDescent="0.35">
      <c r="A13" t="s">
        <v>2044</v>
      </c>
      <c r="B13" s="302">
        <v>1</v>
      </c>
      <c r="C13" s="207"/>
      <c r="D13" s="299" t="s">
        <v>2045</v>
      </c>
      <c r="E13" s="299" t="s">
        <v>1847</v>
      </c>
    </row>
    <row r="14" spans="1:5" x14ac:dyDescent="0.35">
      <c r="A14" t="s">
        <v>2046</v>
      </c>
      <c r="B14" s="302">
        <v>1</v>
      </c>
      <c r="C14" s="207"/>
      <c r="D14" s="301" t="s">
        <v>2047</v>
      </c>
      <c r="E14" s="300">
        <v>10</v>
      </c>
    </row>
    <row r="15" spans="1:5" x14ac:dyDescent="0.35">
      <c r="B15" s="207"/>
      <c r="C15" s="207"/>
      <c r="D15" s="301" t="s">
        <v>2048</v>
      </c>
      <c r="E15" s="300">
        <v>7</v>
      </c>
    </row>
    <row r="16" spans="1:5" x14ac:dyDescent="0.35">
      <c r="A16" s="299" t="s">
        <v>2049</v>
      </c>
      <c r="B16" s="299" t="s">
        <v>1847</v>
      </c>
      <c r="C16" s="38"/>
      <c r="D16" s="301" t="s">
        <v>2050</v>
      </c>
      <c r="E16" s="300">
        <v>3</v>
      </c>
    </row>
    <row r="17" spans="1:5" ht="39" customHeight="1" x14ac:dyDescent="0.35">
      <c r="A17" s="303" t="s">
        <v>2051</v>
      </c>
      <c r="B17" s="300">
        <v>10</v>
      </c>
      <c r="C17" s="38"/>
      <c r="D17" s="301" t="s">
        <v>2017</v>
      </c>
      <c r="E17" s="300">
        <v>0</v>
      </c>
    </row>
    <row r="18" spans="1:5" x14ac:dyDescent="0.35">
      <c r="A18" t="s">
        <v>2052</v>
      </c>
      <c r="B18" s="300">
        <v>7</v>
      </c>
      <c r="C18" s="38"/>
      <c r="D18" s="38"/>
      <c r="E18" s="38"/>
    </row>
    <row r="19" spans="1:5" x14ac:dyDescent="0.35">
      <c r="A19" t="s">
        <v>2053</v>
      </c>
      <c r="B19" s="300">
        <v>3</v>
      </c>
      <c r="C19" s="38"/>
      <c r="D19" s="299" t="s">
        <v>2054</v>
      </c>
      <c r="E19" s="299" t="s">
        <v>1847</v>
      </c>
    </row>
    <row r="20" spans="1:5" x14ac:dyDescent="0.35">
      <c r="A20" t="s">
        <v>2001</v>
      </c>
      <c r="B20" s="300">
        <v>1</v>
      </c>
      <c r="C20" s="38"/>
      <c r="D20" s="301" t="s">
        <v>2055</v>
      </c>
      <c r="E20" s="300">
        <v>10</v>
      </c>
    </row>
    <row r="21" spans="1:5" x14ac:dyDescent="0.35">
      <c r="A21" s="38"/>
      <c r="B21" s="38"/>
      <c r="C21" s="38"/>
      <c r="D21" s="301" t="s">
        <v>2056</v>
      </c>
      <c r="E21" s="300">
        <v>7</v>
      </c>
    </row>
    <row r="22" spans="1:5" x14ac:dyDescent="0.35">
      <c r="A22" s="299" t="s">
        <v>2057</v>
      </c>
      <c r="B22" s="299" t="s">
        <v>1847</v>
      </c>
      <c r="C22" s="38"/>
      <c r="D22" s="301" t="s">
        <v>2058</v>
      </c>
      <c r="E22" s="300">
        <v>3</v>
      </c>
    </row>
    <row r="23" spans="1:5" x14ac:dyDescent="0.35">
      <c r="A23" s="300" t="s">
        <v>2071</v>
      </c>
      <c r="B23" s="300">
        <v>5</v>
      </c>
      <c r="C23" s="38"/>
      <c r="D23" s="301" t="s">
        <v>2020</v>
      </c>
      <c r="E23" s="300">
        <v>0</v>
      </c>
    </row>
    <row r="24" spans="1:5" x14ac:dyDescent="0.35">
      <c r="A24" s="300" t="s">
        <v>2073</v>
      </c>
      <c r="B24" s="300">
        <v>3</v>
      </c>
      <c r="C24" s="38"/>
      <c r="D24" s="38"/>
      <c r="E24" s="38"/>
    </row>
    <row r="25" spans="1:5" x14ac:dyDescent="0.35">
      <c r="A25" s="300" t="s">
        <v>2072</v>
      </c>
      <c r="B25" s="300">
        <v>1</v>
      </c>
      <c r="C25" s="38"/>
      <c r="D25" s="299" t="s">
        <v>2059</v>
      </c>
      <c r="E25" s="299" t="s">
        <v>1847</v>
      </c>
    </row>
    <row r="26" spans="1:5" x14ac:dyDescent="0.35">
      <c r="A26" s="38"/>
      <c r="B26" s="38"/>
      <c r="C26" s="38"/>
      <c r="D26" s="301" t="s">
        <v>2060</v>
      </c>
      <c r="E26" s="300">
        <v>10</v>
      </c>
    </row>
    <row r="27" spans="1:5" x14ac:dyDescent="0.35">
      <c r="A27" s="299" t="s">
        <v>2061</v>
      </c>
      <c r="B27" s="299" t="s">
        <v>1847</v>
      </c>
      <c r="C27" s="38"/>
      <c r="D27" s="301" t="s">
        <v>2062</v>
      </c>
      <c r="E27" s="300">
        <v>7</v>
      </c>
    </row>
    <row r="28" spans="1:5" ht="30" customHeight="1" x14ac:dyDescent="0.35">
      <c r="A28" s="183" t="s">
        <v>2063</v>
      </c>
      <c r="B28" s="300">
        <v>10</v>
      </c>
      <c r="C28" s="38"/>
      <c r="D28" s="301" t="s">
        <v>2064</v>
      </c>
      <c r="E28" s="300">
        <v>3</v>
      </c>
    </row>
    <row r="29" spans="1:5" ht="41.25" customHeight="1" x14ac:dyDescent="0.35">
      <c r="A29" s="183" t="s">
        <v>2065</v>
      </c>
      <c r="B29" s="300">
        <v>7</v>
      </c>
      <c r="C29" s="38"/>
      <c r="D29" s="301" t="s">
        <v>2023</v>
      </c>
      <c r="E29" s="300">
        <v>0</v>
      </c>
    </row>
    <row r="30" spans="1:5" ht="44.25" customHeight="1" x14ac:dyDescent="0.35">
      <c r="A30" s="183" t="s">
        <v>2066</v>
      </c>
      <c r="B30" s="300">
        <v>3</v>
      </c>
      <c r="C30" s="38"/>
      <c r="D30" s="38"/>
      <c r="E30" s="38"/>
    </row>
    <row r="31" spans="1:5" ht="39" customHeight="1" x14ac:dyDescent="0.35">
      <c r="A31" s="183" t="s">
        <v>2005</v>
      </c>
      <c r="B31" s="300">
        <v>0</v>
      </c>
      <c r="C31" s="207"/>
      <c r="D31" s="38"/>
      <c r="E31" s="38"/>
    </row>
    <row r="32" spans="1:5" x14ac:dyDescent="0.35">
      <c r="A32" s="38"/>
      <c r="B32" s="207"/>
      <c r="C32" s="207"/>
      <c r="D32" s="38"/>
      <c r="E32" s="38"/>
    </row>
    <row r="33" spans="1:5" x14ac:dyDescent="0.35">
      <c r="A33" s="299" t="s">
        <v>2067</v>
      </c>
      <c r="B33" s="299" t="s">
        <v>1847</v>
      </c>
      <c r="C33" s="207"/>
      <c r="D33" s="38"/>
      <c r="E33" s="38"/>
    </row>
    <row r="34" spans="1:5" x14ac:dyDescent="0.35">
      <c r="A34" t="s">
        <v>2068</v>
      </c>
      <c r="B34" s="300">
        <v>10</v>
      </c>
      <c r="C34" s="207"/>
      <c r="D34" s="38"/>
      <c r="E34" s="38"/>
    </row>
    <row r="35" spans="1:5" ht="31.5" customHeight="1" x14ac:dyDescent="0.35">
      <c r="A35" s="183" t="s">
        <v>2069</v>
      </c>
      <c r="B35" s="300">
        <v>7</v>
      </c>
      <c r="C35" s="207"/>
      <c r="D35" s="38"/>
      <c r="E35" s="38"/>
    </row>
    <row r="36" spans="1:5" x14ac:dyDescent="0.35">
      <c r="A36" t="s">
        <v>2070</v>
      </c>
      <c r="B36" s="300">
        <v>3</v>
      </c>
      <c r="C36" s="207"/>
      <c r="D36" s="38"/>
      <c r="E36" s="38"/>
    </row>
    <row r="37" spans="1:5" x14ac:dyDescent="0.35">
      <c r="A37" t="s">
        <v>2008</v>
      </c>
      <c r="B37" s="300">
        <v>0</v>
      </c>
      <c r="C37" s="207"/>
      <c r="D37" s="38"/>
      <c r="E37"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7F00-C127-48FA-AADF-F567D697A5C2}">
  <sheetPr>
    <tabColor rgb="FF002060"/>
  </sheetPr>
  <dimension ref="B1:M45"/>
  <sheetViews>
    <sheetView showGridLines="0" tabSelected="1" zoomScale="70" zoomScaleNormal="70" workbookViewId="0">
      <selection activeCell="J11" sqref="J11"/>
    </sheetView>
  </sheetViews>
  <sheetFormatPr baseColWidth="10" defaultColWidth="11.453125" defaultRowHeight="14.5" x14ac:dyDescent="0.35"/>
  <cols>
    <col min="1" max="2" width="3.54296875" customWidth="1"/>
    <col min="3" max="3" width="67.81640625" style="46" customWidth="1"/>
    <col min="4" max="5" width="40.54296875" style="33" customWidth="1"/>
    <col min="6" max="6" width="3.54296875" customWidth="1"/>
    <col min="7" max="7" width="11.54296875" customWidth="1"/>
  </cols>
  <sheetData>
    <row r="1" spans="2:13" ht="15" thickBot="1" x14ac:dyDescent="0.4">
      <c r="B1" s="53"/>
      <c r="C1" s="54"/>
      <c r="D1" s="55"/>
      <c r="E1" s="55"/>
      <c r="F1" s="56"/>
    </row>
    <row r="2" spans="2:13" x14ac:dyDescent="0.35">
      <c r="B2" s="131"/>
      <c r="C2" s="132"/>
      <c r="D2" s="133"/>
      <c r="E2" s="134"/>
      <c r="F2" s="135"/>
    </row>
    <row r="3" spans="2:13" x14ac:dyDescent="0.35">
      <c r="B3" s="136"/>
      <c r="E3" s="57"/>
      <c r="F3" s="137"/>
    </row>
    <row r="4" spans="2:13" ht="15.65" customHeight="1" x14ac:dyDescent="0.35">
      <c r="B4" s="136"/>
      <c r="E4" s="57"/>
      <c r="F4" s="137"/>
    </row>
    <row r="5" spans="2:13" ht="15.65" customHeight="1" x14ac:dyDescent="0.35">
      <c r="B5" s="136"/>
      <c r="E5" s="57"/>
      <c r="F5" s="137"/>
    </row>
    <row r="6" spans="2:13" x14ac:dyDescent="0.35">
      <c r="B6" s="136"/>
      <c r="E6" s="57"/>
      <c r="F6" s="137"/>
    </row>
    <row r="7" spans="2:13" x14ac:dyDescent="0.35">
      <c r="B7" s="136"/>
      <c r="E7" s="57"/>
      <c r="F7" s="137"/>
    </row>
    <row r="8" spans="2:13" ht="30" customHeight="1" x14ac:dyDescent="0.35">
      <c r="B8" s="136"/>
      <c r="E8" s="57"/>
      <c r="F8" s="137"/>
    </row>
    <row r="9" spans="2:13" ht="35.15" customHeight="1" x14ac:dyDescent="0.35">
      <c r="B9" s="136"/>
      <c r="C9" s="403" t="s">
        <v>1731</v>
      </c>
      <c r="D9" s="403"/>
      <c r="E9" s="404"/>
      <c r="F9" s="137"/>
    </row>
    <row r="10" spans="2:13" ht="14.9" customHeight="1" x14ac:dyDescent="0.35">
      <c r="B10" s="136"/>
      <c r="E10" s="57"/>
      <c r="F10" s="137"/>
    </row>
    <row r="11" spans="2:13" ht="35.15" customHeight="1" thickBot="1" x14ac:dyDescent="0.4">
      <c r="B11" s="136"/>
      <c r="C11" s="409" t="s">
        <v>1732</v>
      </c>
      <c r="D11" s="410"/>
      <c r="E11" s="411"/>
      <c r="F11" s="137"/>
    </row>
    <row r="12" spans="2:13" ht="30" customHeight="1" x14ac:dyDescent="0.35">
      <c r="B12" s="136"/>
      <c r="C12" s="47" t="s">
        <v>1733</v>
      </c>
      <c r="D12" s="419"/>
      <c r="E12" s="419"/>
      <c r="F12" s="137"/>
      <c r="H12" s="422" t="s">
        <v>1734</v>
      </c>
      <c r="I12" s="426" t="s">
        <v>1735</v>
      </c>
      <c r="J12" s="426"/>
      <c r="K12" s="426"/>
      <c r="L12" s="426"/>
      <c r="M12" s="427"/>
    </row>
    <row r="13" spans="2:13" ht="30" customHeight="1" thickBot="1" x14ac:dyDescent="0.4">
      <c r="B13" s="136"/>
      <c r="C13" s="412" t="s">
        <v>1736</v>
      </c>
      <c r="D13" s="64" t="s">
        <v>1737</v>
      </c>
      <c r="E13" s="228"/>
      <c r="F13" s="137"/>
      <c r="H13" s="423"/>
      <c r="I13" s="424" t="s">
        <v>1738</v>
      </c>
      <c r="J13" s="424"/>
      <c r="K13" s="424"/>
      <c r="L13" s="424"/>
      <c r="M13" s="425"/>
    </row>
    <row r="14" spans="2:13" ht="30" customHeight="1" x14ac:dyDescent="0.35">
      <c r="B14" s="136"/>
      <c r="C14" s="413"/>
      <c r="D14" s="64" t="s">
        <v>1739</v>
      </c>
      <c r="E14" s="228"/>
      <c r="F14" s="137"/>
    </row>
    <row r="15" spans="2:13" ht="30" customHeight="1" x14ac:dyDescent="0.35">
      <c r="B15" s="136"/>
      <c r="C15" s="413"/>
      <c r="D15" s="64" t="s">
        <v>1740</v>
      </c>
      <c r="E15" s="228"/>
      <c r="F15" s="137"/>
    </row>
    <row r="16" spans="2:13" ht="30" customHeight="1" x14ac:dyDescent="0.35">
      <c r="B16" s="136"/>
      <c r="C16" s="413"/>
      <c r="D16" s="64" t="s">
        <v>1741</v>
      </c>
      <c r="E16" s="228"/>
      <c r="F16" s="137"/>
    </row>
    <row r="17" spans="2:6" ht="30" customHeight="1" x14ac:dyDescent="0.35">
      <c r="B17" s="136"/>
      <c r="C17" s="414"/>
      <c r="D17" s="64" t="s">
        <v>246</v>
      </c>
      <c r="E17" s="228"/>
      <c r="F17" s="137"/>
    </row>
    <row r="18" spans="2:6" ht="30" customHeight="1" x14ac:dyDescent="0.35">
      <c r="B18" s="136"/>
      <c r="C18" s="47" t="s">
        <v>1742</v>
      </c>
      <c r="D18" s="419"/>
      <c r="E18" s="419"/>
      <c r="F18" s="137"/>
    </row>
    <row r="19" spans="2:6" ht="14.9" customHeight="1" x14ac:dyDescent="0.35">
      <c r="B19" s="136"/>
      <c r="E19" s="57"/>
      <c r="F19" s="137"/>
    </row>
    <row r="20" spans="2:6" ht="35.15" customHeight="1" x14ac:dyDescent="0.35">
      <c r="B20" s="136"/>
      <c r="C20" s="197"/>
      <c r="D20" s="198" t="s">
        <v>1743</v>
      </c>
      <c r="E20" s="199" t="s">
        <v>1744</v>
      </c>
      <c r="F20" s="137"/>
    </row>
    <row r="21" spans="2:6" ht="30" customHeight="1" x14ac:dyDescent="0.35">
      <c r="B21" s="136"/>
      <c r="C21" s="47" t="s">
        <v>1745</v>
      </c>
      <c r="D21" s="418"/>
      <c r="E21" s="406"/>
      <c r="F21" s="137"/>
    </row>
    <row r="22" spans="2:6" ht="30" customHeight="1" x14ac:dyDescent="0.35">
      <c r="B22" s="136"/>
      <c r="C22" s="47" t="s">
        <v>1746</v>
      </c>
      <c r="D22" s="230"/>
      <c r="E22" s="231"/>
      <c r="F22" s="137"/>
    </row>
    <row r="23" spans="2:6" ht="30" customHeight="1" x14ac:dyDescent="0.35">
      <c r="B23" s="136"/>
      <c r="C23" s="47" t="s">
        <v>1747</v>
      </c>
      <c r="D23" s="232"/>
      <c r="E23" s="231"/>
      <c r="F23" s="137"/>
    </row>
    <row r="24" spans="2:6" ht="30" customHeight="1" x14ac:dyDescent="0.35">
      <c r="B24" s="136"/>
      <c r="C24" s="47" t="s">
        <v>2142</v>
      </c>
      <c r="D24" s="233"/>
      <c r="E24" s="234"/>
      <c r="F24" s="137"/>
    </row>
    <row r="25" spans="2:6" ht="30" customHeight="1" x14ac:dyDescent="0.35">
      <c r="B25" s="136"/>
      <c r="C25" s="47" t="s">
        <v>1748</v>
      </c>
      <c r="D25" s="230"/>
      <c r="E25" s="235"/>
      <c r="F25" s="137"/>
    </row>
    <row r="26" spans="2:6" ht="30" customHeight="1" x14ac:dyDescent="0.35">
      <c r="B26" s="136"/>
      <c r="C26" s="47" t="s">
        <v>4</v>
      </c>
      <c r="D26" s="236"/>
      <c r="E26" s="231"/>
      <c r="F26" s="137"/>
    </row>
    <row r="27" spans="2:6" ht="30" customHeight="1" x14ac:dyDescent="0.35">
      <c r="B27" s="136"/>
      <c r="C27" s="47" t="s">
        <v>2</v>
      </c>
      <c r="D27" s="236"/>
      <c r="E27" s="235"/>
      <c r="F27" s="137"/>
    </row>
    <row r="28" spans="2:6" ht="30" customHeight="1" x14ac:dyDescent="0.35">
      <c r="B28" s="136"/>
      <c r="C28" s="47" t="s">
        <v>1749</v>
      </c>
      <c r="D28" s="236"/>
      <c r="E28" s="239" t="str">
        <f>IFERROR(VLOOKUP(E27,'Data 1'!G2:H733,2,FALSE),"")</f>
        <v/>
      </c>
      <c r="F28" s="137"/>
    </row>
    <row r="29" spans="2:6" x14ac:dyDescent="0.35">
      <c r="B29" s="136"/>
      <c r="E29" s="57"/>
      <c r="F29" s="137"/>
    </row>
    <row r="30" spans="2:6" ht="35.15" customHeight="1" x14ac:dyDescent="0.35">
      <c r="B30" s="136"/>
      <c r="C30" s="415" t="s">
        <v>1750</v>
      </c>
      <c r="D30" s="416"/>
      <c r="E30" s="417"/>
      <c r="F30" s="137"/>
    </row>
    <row r="31" spans="2:6" ht="30" customHeight="1" x14ac:dyDescent="0.35">
      <c r="B31" s="136"/>
      <c r="C31" s="412" t="s">
        <v>1751</v>
      </c>
      <c r="D31" s="47" t="s">
        <v>1752</v>
      </c>
      <c r="E31" s="237"/>
      <c r="F31" s="137"/>
    </row>
    <row r="32" spans="2:6" ht="30" customHeight="1" x14ac:dyDescent="0.35">
      <c r="B32" s="136"/>
      <c r="C32" s="413"/>
      <c r="D32" s="47" t="s">
        <v>1753</v>
      </c>
      <c r="E32" s="229"/>
      <c r="F32" s="137"/>
    </row>
    <row r="33" spans="2:6" ht="30" customHeight="1" x14ac:dyDescent="0.35">
      <c r="B33" s="136"/>
      <c r="C33" s="414"/>
      <c r="D33" s="47" t="s">
        <v>1754</v>
      </c>
      <c r="E33" s="229"/>
      <c r="F33" s="137"/>
    </row>
    <row r="34" spans="2:6" ht="30" customHeight="1" x14ac:dyDescent="0.35">
      <c r="B34" s="136"/>
      <c r="C34" s="47" t="s">
        <v>1755</v>
      </c>
      <c r="D34" s="418"/>
      <c r="E34" s="406"/>
      <c r="F34" s="137"/>
    </row>
    <row r="35" spans="2:6" ht="30" customHeight="1" x14ac:dyDescent="0.35">
      <c r="B35" s="136"/>
      <c r="C35" s="47" t="s">
        <v>2143</v>
      </c>
      <c r="D35" s="405"/>
      <c r="E35" s="406"/>
      <c r="F35" s="137"/>
    </row>
    <row r="36" spans="2:6" ht="30" customHeight="1" x14ac:dyDescent="0.35">
      <c r="B36" s="136"/>
      <c r="C36" s="47" t="s">
        <v>1756</v>
      </c>
      <c r="D36" s="405"/>
      <c r="E36" s="406"/>
      <c r="F36" s="137"/>
    </row>
    <row r="37" spans="2:6" ht="30" customHeight="1" x14ac:dyDescent="0.35">
      <c r="B37" s="136"/>
      <c r="C37" s="47" t="s">
        <v>1757</v>
      </c>
      <c r="D37" s="405"/>
      <c r="E37" s="406"/>
      <c r="F37" s="137"/>
    </row>
    <row r="38" spans="2:6" ht="30" customHeight="1" x14ac:dyDescent="0.35">
      <c r="B38" s="136"/>
      <c r="C38" s="47" t="s">
        <v>1758</v>
      </c>
      <c r="D38" s="237"/>
      <c r="E38" s="238" t="str">
        <f>IFERROR(VLOOKUP(D38,'Data 1'!AG3:AH56,2,FALSE),"")</f>
        <v/>
      </c>
      <c r="F38" s="137"/>
    </row>
    <row r="39" spans="2:6" ht="30" customHeight="1" x14ac:dyDescent="0.35">
      <c r="B39" s="136"/>
      <c r="C39" s="47" t="s">
        <v>1759</v>
      </c>
      <c r="D39" s="405"/>
      <c r="E39" s="406"/>
      <c r="F39" s="137"/>
    </row>
    <row r="40" spans="2:6" ht="30" customHeight="1" x14ac:dyDescent="0.35">
      <c r="B40" s="136"/>
      <c r="C40" s="47" t="s">
        <v>1760</v>
      </c>
      <c r="D40" s="407"/>
      <c r="E40" s="408"/>
      <c r="F40" s="137"/>
    </row>
    <row r="41" spans="2:6" ht="30" customHeight="1" x14ac:dyDescent="0.35">
      <c r="B41" s="136"/>
      <c r="C41" s="47" t="s">
        <v>1761</v>
      </c>
      <c r="D41" s="407"/>
      <c r="E41" s="408"/>
      <c r="F41" s="137"/>
    </row>
    <row r="42" spans="2:6" ht="30" customHeight="1" x14ac:dyDescent="0.35">
      <c r="B42" s="136"/>
      <c r="C42" s="47" t="s">
        <v>1762</v>
      </c>
      <c r="D42" s="405"/>
      <c r="E42" s="406"/>
      <c r="F42" s="137"/>
    </row>
    <row r="43" spans="2:6" ht="30" customHeight="1" x14ac:dyDescent="0.35">
      <c r="B43" s="136"/>
      <c r="C43" s="297" t="s">
        <v>1982</v>
      </c>
      <c r="D43" s="407"/>
      <c r="E43" s="408"/>
      <c r="F43" s="137"/>
    </row>
    <row r="44" spans="2:6" ht="30" customHeight="1" x14ac:dyDescent="0.35">
      <c r="B44" s="136"/>
      <c r="C44" s="297" t="s">
        <v>1983</v>
      </c>
      <c r="D44" s="420"/>
      <c r="E44" s="421"/>
      <c r="F44" s="137"/>
    </row>
    <row r="45" spans="2:6" ht="15" customHeight="1" thickBot="1" x14ac:dyDescent="0.4">
      <c r="B45" s="138"/>
      <c r="C45" s="139"/>
      <c r="D45" s="140"/>
      <c r="E45" s="141"/>
      <c r="F45" s="142"/>
    </row>
  </sheetData>
  <sheetProtection sheet="1" objects="1" scenarios="1"/>
  <dataConsolidate/>
  <mergeCells count="21">
    <mergeCell ref="D43:E43"/>
    <mergeCell ref="D44:E44"/>
    <mergeCell ref="H12:H13"/>
    <mergeCell ref="I13:M13"/>
    <mergeCell ref="I12:M12"/>
    <mergeCell ref="D18:E18"/>
    <mergeCell ref="C9:E9"/>
    <mergeCell ref="D42:E42"/>
    <mergeCell ref="D41:E41"/>
    <mergeCell ref="D39:E39"/>
    <mergeCell ref="C11:E11"/>
    <mergeCell ref="C13:C17"/>
    <mergeCell ref="D36:E36"/>
    <mergeCell ref="D40:E40"/>
    <mergeCell ref="D35:E35"/>
    <mergeCell ref="C30:E30"/>
    <mergeCell ref="D21:E21"/>
    <mergeCell ref="D34:E34"/>
    <mergeCell ref="D12:E12"/>
    <mergeCell ref="C31:C33"/>
    <mergeCell ref="D37:E37"/>
  </mergeCells>
  <conditionalFormatting sqref="C37:E38">
    <cfRule type="expression" dxfId="7" priority="1">
      <formula>$D$36="NON"</formula>
    </cfRule>
  </conditionalFormatting>
  <conditionalFormatting sqref="D20 D22:D28">
    <cfRule type="expression" dxfId="6" priority="5">
      <formula>$D$21="OUI"</formula>
    </cfRule>
  </conditionalFormatting>
  <dataValidations count="1">
    <dataValidation type="list" allowBlank="1" showInputMessage="1" showErrorMessage="1" sqref="E31" xr:uid="{1A0FBC42-59C1-4F4A-A78E-085836F3F4EF}">
      <formula1>Listerégions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BF85E6E6-C335-4CF3-A92E-D3B5309A4D32}">
          <x14:formula1>
            <xm:f>'Data 1'!$AE$2:$AE$102</xm:f>
          </x14:formula1>
          <xm:sqref>E32</xm:sqref>
        </x14:dataValidation>
        <x14:dataValidation type="list" allowBlank="1" showInputMessage="1" showErrorMessage="1" xr:uid="{379BC849-9E11-4E43-8A6E-64FD46C6E790}">
          <x14:formula1>
            <xm:f>'Data 1'!$A$6:$A$8</xm:f>
          </x14:formula1>
          <xm:sqref>D25:E25</xm:sqref>
        </x14:dataValidation>
        <x14:dataValidation type="list" allowBlank="1" showInputMessage="1" showErrorMessage="1" xr:uid="{CA63B4D4-EE67-408C-8444-19697E3AF608}">
          <x14:formula1>
            <xm:f>'Data 1'!$A$2:$A$3</xm:f>
          </x14:formula1>
          <xm:sqref>D21:E21 E13:E16 D39:D41 D36</xm:sqref>
        </x14:dataValidation>
        <x14:dataValidation type="list" allowBlank="1" showInputMessage="1" showErrorMessage="1" xr:uid="{BC54FC12-1453-4F13-8353-E138C2461C45}">
          <x14:formula1>
            <xm:f>'Data 1'!$G$2:$G$733</xm:f>
          </x14:formula1>
          <xm:sqref>E27</xm:sqref>
        </x14:dataValidation>
        <x14:dataValidation type="list" allowBlank="1" showInputMessage="1" showErrorMessage="1" xr:uid="{9DC18669-1EE6-4533-A63F-FC15EDC8A5EA}">
          <x14:formula1>
            <xm:f>'Data 1'!$J$2:$J$21</xm:f>
          </x14:formula1>
          <xm:sqref>E26</xm:sqref>
        </x14:dataValidation>
        <x14:dataValidation type="list" allowBlank="1" showInputMessage="1" showErrorMessage="1" xr:uid="{64E3E375-F294-4984-9CD3-0436A42DC008}">
          <x14:formula1>
            <xm:f>'Data 1'!$A$13:$A$15</xm:f>
          </x14:formula1>
          <xm:sqref>D34:E34</xm:sqref>
        </x14:dataValidation>
        <x14:dataValidation type="list" allowBlank="1" showInputMessage="1" showErrorMessage="1" xr:uid="{548FD419-C2BF-41B2-A129-3E0BB6FF8760}">
          <x14:formula1>
            <xm:f>'Data 1'!$AG$3:$AG$56</xm:f>
          </x14:formula1>
          <xm:sqref>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5C48-1D18-4B23-9D33-C76D55BE48DC}">
  <sheetPr>
    <tabColor theme="0"/>
    <pageSetUpPr fitToPage="1"/>
  </sheetPr>
  <dimension ref="A1:AE185"/>
  <sheetViews>
    <sheetView zoomScale="70" zoomScaleNormal="70" workbookViewId="0">
      <selection activeCell="B6" sqref="B6:G6"/>
    </sheetView>
  </sheetViews>
  <sheetFormatPr baseColWidth="10" defaultColWidth="11.453125" defaultRowHeight="12.5" x14ac:dyDescent="0.35"/>
  <cols>
    <col min="1" max="1" width="7.54296875" style="16" customWidth="1"/>
    <col min="2" max="3" width="50.54296875" style="17" customWidth="1"/>
    <col min="4" max="4" width="32.54296875" style="17" customWidth="1"/>
    <col min="5" max="5" width="30" style="17" customWidth="1"/>
    <col min="6" max="6" width="35.54296875" style="17" customWidth="1"/>
    <col min="7" max="7" width="30.54296875" style="16" customWidth="1"/>
    <col min="8" max="8" width="15.453125" style="16" bestFit="1" customWidth="1"/>
    <col min="9" max="9" width="3.54296875" style="16" customWidth="1"/>
    <col min="10" max="26" width="11.453125" style="16"/>
    <col min="27" max="16384" width="11.453125" style="17"/>
  </cols>
  <sheetData>
    <row r="1" spans="1:31" s="10" customFormat="1" ht="58.5" customHeight="1" x14ac:dyDescent="0.35">
      <c r="H1" s="258"/>
      <c r="I1" s="258"/>
      <c r="J1" s="258"/>
      <c r="K1" s="258"/>
      <c r="L1" s="258"/>
      <c r="M1" s="258"/>
      <c r="N1" s="258"/>
      <c r="O1" s="258"/>
      <c r="P1" s="258"/>
      <c r="Q1" s="258"/>
      <c r="R1" s="258"/>
      <c r="S1" s="258"/>
      <c r="T1" s="258"/>
      <c r="U1" s="258"/>
      <c r="V1" s="258"/>
      <c r="W1" s="258"/>
      <c r="X1" s="258"/>
      <c r="Y1" s="258"/>
      <c r="Z1" s="258"/>
      <c r="AA1" s="258"/>
      <c r="AB1" s="258"/>
      <c r="AC1" s="258"/>
      <c r="AD1" s="258"/>
      <c r="AE1" s="258"/>
    </row>
    <row r="2" spans="1:31" s="10" customFormat="1" ht="87.75" customHeight="1" x14ac:dyDescent="0.35">
      <c r="A2" s="14"/>
      <c r="H2" s="258"/>
      <c r="I2" s="258"/>
      <c r="J2" s="258"/>
      <c r="K2" s="258"/>
      <c r="L2" s="258"/>
      <c r="M2" s="258"/>
      <c r="N2" s="258"/>
      <c r="O2" s="258"/>
      <c r="P2" s="258"/>
      <c r="Q2" s="258"/>
      <c r="R2" s="258"/>
      <c r="S2" s="258"/>
      <c r="T2" s="258"/>
      <c r="U2" s="258"/>
      <c r="V2" s="258"/>
      <c r="W2" s="258"/>
      <c r="X2" s="258"/>
      <c r="Y2" s="258"/>
      <c r="Z2" s="258"/>
      <c r="AA2" s="258"/>
      <c r="AB2" s="258"/>
      <c r="AC2" s="258"/>
      <c r="AD2" s="258"/>
      <c r="AE2" s="258"/>
    </row>
    <row r="3" spans="1:31" s="10" customFormat="1" ht="37.4" customHeight="1" x14ac:dyDescent="0.35">
      <c r="A3" s="14"/>
      <c r="H3" s="258"/>
      <c r="I3" s="258"/>
      <c r="J3" s="258"/>
      <c r="K3" s="258"/>
      <c r="L3" s="258"/>
      <c r="M3" s="258"/>
      <c r="N3" s="258"/>
      <c r="O3" s="258"/>
      <c r="P3" s="258"/>
      <c r="Q3" s="258"/>
      <c r="R3" s="258"/>
      <c r="S3" s="258"/>
      <c r="T3" s="258"/>
      <c r="U3" s="258"/>
      <c r="V3" s="258"/>
      <c r="W3" s="258"/>
      <c r="X3" s="258"/>
      <c r="Y3" s="258"/>
      <c r="Z3" s="258"/>
      <c r="AA3" s="258"/>
      <c r="AB3" s="258"/>
      <c r="AC3" s="258"/>
      <c r="AD3" s="258"/>
      <c r="AE3" s="258"/>
    </row>
    <row r="4" spans="1:31" s="10" customFormat="1" ht="37.4" customHeight="1" x14ac:dyDescent="0.35">
      <c r="A4" s="14"/>
      <c r="H4" s="258"/>
      <c r="I4" s="258"/>
      <c r="J4" s="258"/>
      <c r="K4" s="258"/>
      <c r="L4" s="258"/>
      <c r="M4" s="258"/>
      <c r="N4" s="258"/>
      <c r="O4" s="258"/>
      <c r="P4" s="258"/>
      <c r="Q4" s="258"/>
      <c r="R4" s="258"/>
      <c r="S4" s="258"/>
      <c r="T4" s="258"/>
      <c r="U4" s="258"/>
      <c r="V4" s="258"/>
      <c r="W4" s="258"/>
      <c r="X4" s="258"/>
      <c r="Y4" s="258"/>
      <c r="Z4" s="258"/>
      <c r="AA4" s="258"/>
      <c r="AB4" s="258"/>
      <c r="AC4" s="258"/>
      <c r="AD4" s="258"/>
      <c r="AE4" s="258"/>
    </row>
    <row r="5" spans="1:31" s="10" customFormat="1" ht="29.15" customHeight="1" x14ac:dyDescent="0.35">
      <c r="A5" s="258"/>
      <c r="B5" s="403" t="s">
        <v>1763</v>
      </c>
      <c r="C5" s="403"/>
      <c r="D5" s="403"/>
      <c r="E5" s="403"/>
      <c r="F5" s="403"/>
      <c r="G5" s="403"/>
      <c r="H5" s="258"/>
      <c r="I5" s="258"/>
      <c r="J5" s="258"/>
      <c r="K5" s="258"/>
      <c r="L5" s="258"/>
      <c r="M5" s="258"/>
      <c r="N5" s="258"/>
      <c r="O5" s="258"/>
      <c r="P5" s="258"/>
      <c r="Q5" s="258"/>
      <c r="R5" s="258"/>
      <c r="S5" s="258"/>
      <c r="T5" s="258"/>
      <c r="U5" s="258"/>
      <c r="V5" s="258"/>
      <c r="W5" s="258"/>
      <c r="X5" s="258"/>
      <c r="Y5" s="258"/>
      <c r="Z5" s="258"/>
      <c r="AA5" s="258"/>
      <c r="AB5" s="258"/>
      <c r="AC5" s="258"/>
      <c r="AD5" s="258"/>
      <c r="AE5" s="258"/>
    </row>
    <row r="6" spans="1:31" s="10" customFormat="1" ht="100.4" customHeight="1" x14ac:dyDescent="0.35">
      <c r="A6" s="258"/>
      <c r="B6" s="428" t="s">
        <v>1979</v>
      </c>
      <c r="C6" s="428"/>
      <c r="D6" s="428"/>
      <c r="E6" s="428"/>
      <c r="F6" s="428"/>
      <c r="G6" s="428"/>
      <c r="H6" s="258"/>
      <c r="I6" s="258"/>
      <c r="J6" s="258"/>
      <c r="K6" s="258"/>
      <c r="L6" s="258"/>
      <c r="M6" s="258"/>
      <c r="N6" s="258"/>
      <c r="O6" s="258"/>
      <c r="P6" s="258"/>
      <c r="Q6" s="258"/>
      <c r="R6" s="258"/>
      <c r="S6" s="258"/>
      <c r="T6" s="258"/>
      <c r="U6" s="258"/>
      <c r="V6" s="258"/>
      <c r="W6" s="258"/>
      <c r="X6" s="258"/>
      <c r="Y6" s="258"/>
      <c r="Z6" s="258"/>
      <c r="AA6" s="258"/>
      <c r="AB6" s="258"/>
      <c r="AC6" s="258"/>
      <c r="AD6" s="258"/>
      <c r="AE6" s="258"/>
    </row>
    <row r="7" spans="1:31" s="10" customFormat="1" ht="18" customHeight="1" thickBot="1" x14ac:dyDescent="0.4">
      <c r="A7" s="258"/>
      <c r="B7" s="18"/>
      <c r="C7" s="18"/>
      <c r="D7" s="18"/>
      <c r="E7" s="18"/>
      <c r="F7" s="18"/>
      <c r="H7" s="258"/>
      <c r="I7" s="258"/>
      <c r="J7" s="258"/>
      <c r="K7" s="258"/>
      <c r="L7" s="258"/>
      <c r="M7" s="258"/>
      <c r="N7" s="258"/>
      <c r="O7" s="258"/>
      <c r="P7" s="258"/>
      <c r="Q7" s="258"/>
      <c r="R7" s="258"/>
      <c r="S7" s="258"/>
      <c r="T7" s="258"/>
      <c r="U7" s="258"/>
      <c r="V7" s="258"/>
      <c r="W7" s="258"/>
      <c r="X7" s="258"/>
      <c r="Y7" s="258"/>
      <c r="Z7" s="258"/>
      <c r="AA7" s="258"/>
      <c r="AB7" s="258"/>
      <c r="AC7" s="258"/>
      <c r="AD7" s="258"/>
      <c r="AE7" s="258"/>
    </row>
    <row r="8" spans="1:31" s="10" customFormat="1" ht="30" customHeight="1" x14ac:dyDescent="0.35">
      <c r="A8" s="258"/>
      <c r="B8" s="433" t="s">
        <v>1734</v>
      </c>
      <c r="C8" s="437" t="s">
        <v>1735</v>
      </c>
      <c r="D8" s="438"/>
      <c r="E8" s="18"/>
      <c r="F8" s="18"/>
      <c r="H8" s="258"/>
      <c r="I8" s="258"/>
      <c r="J8" s="258"/>
      <c r="K8" s="258"/>
      <c r="L8" s="258"/>
      <c r="M8" s="258"/>
      <c r="N8" s="258"/>
      <c r="O8" s="258"/>
      <c r="P8" s="258"/>
      <c r="Q8" s="258"/>
      <c r="R8" s="258"/>
      <c r="S8" s="258"/>
      <c r="T8" s="258"/>
      <c r="U8" s="258"/>
      <c r="V8" s="258"/>
      <c r="W8" s="258"/>
      <c r="X8" s="258"/>
      <c r="Y8" s="258"/>
      <c r="Z8" s="258"/>
      <c r="AA8" s="258"/>
      <c r="AB8" s="258"/>
      <c r="AC8" s="258"/>
      <c r="AD8" s="258"/>
      <c r="AE8" s="258"/>
    </row>
    <row r="9" spans="1:31" s="10" customFormat="1" ht="30" customHeight="1" thickBot="1" x14ac:dyDescent="0.4">
      <c r="A9" s="258"/>
      <c r="B9" s="434"/>
      <c r="C9" s="439" t="s">
        <v>1738</v>
      </c>
      <c r="D9" s="440"/>
      <c r="E9" s="18"/>
      <c r="F9" s="18"/>
      <c r="H9" s="258"/>
      <c r="I9" s="258"/>
      <c r="J9" s="258"/>
      <c r="K9" s="258"/>
      <c r="L9" s="258"/>
      <c r="M9" s="258"/>
      <c r="N9" s="258"/>
      <c r="O9" s="258"/>
      <c r="P9" s="258"/>
      <c r="Q9" s="258"/>
      <c r="R9" s="258"/>
      <c r="S9" s="258"/>
      <c r="T9" s="258"/>
      <c r="U9" s="258"/>
      <c r="V9" s="258"/>
      <c r="W9" s="258"/>
      <c r="X9" s="258"/>
      <c r="Y9" s="258"/>
      <c r="Z9" s="258"/>
      <c r="AA9" s="258"/>
      <c r="AB9" s="258"/>
      <c r="AC9" s="258"/>
      <c r="AD9" s="258"/>
      <c r="AE9" s="258"/>
    </row>
    <row r="10" spans="1:31" s="10" customFormat="1" ht="18" customHeight="1" x14ac:dyDescent="0.35">
      <c r="A10" s="258"/>
      <c r="B10" s="18"/>
      <c r="C10" s="18"/>
      <c r="D10" s="18"/>
      <c r="E10" s="18"/>
      <c r="F10" s="1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row>
    <row r="11" spans="1:31" s="10" customFormat="1" ht="23" x14ac:dyDescent="0.35">
      <c r="A11" s="258"/>
      <c r="B11" s="435" t="s">
        <v>1764</v>
      </c>
      <c r="C11" s="435"/>
      <c r="D11" s="435"/>
      <c r="E11" s="435"/>
      <c r="F11" s="435"/>
      <c r="G11" s="435"/>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row>
    <row r="12" spans="1:31" s="10" customFormat="1" ht="18" customHeight="1" x14ac:dyDescent="0.35">
      <c r="A12" s="258"/>
      <c r="B12" s="18"/>
      <c r="C12" s="18"/>
      <c r="D12" s="18"/>
      <c r="E12" s="18"/>
      <c r="F12" s="1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row>
    <row r="13" spans="1:31" s="10" customFormat="1" ht="40.4" customHeight="1" x14ac:dyDescent="0.35">
      <c r="A13" s="258"/>
      <c r="B13" s="114" t="s">
        <v>1765</v>
      </c>
      <c r="C13" s="258"/>
      <c r="D13" s="114" t="s">
        <v>1766</v>
      </c>
      <c r="E13" s="43"/>
      <c r="F13" s="114" t="s">
        <v>1767</v>
      </c>
      <c r="G13" s="16"/>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row>
    <row r="14" spans="1:31" s="16" customFormat="1" ht="40.4" customHeight="1" x14ac:dyDescent="0.35">
      <c r="A14" s="258"/>
      <c r="B14" s="240"/>
      <c r="C14" s="258"/>
      <c r="D14" s="241"/>
      <c r="E14" s="42"/>
      <c r="F14" s="240"/>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row>
    <row r="15" spans="1:31" s="16" customFormat="1" ht="18" customHeight="1" x14ac:dyDescent="0.35">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row>
    <row r="16" spans="1:31" s="16" customFormat="1" ht="18" customHeight="1" x14ac:dyDescent="0.35">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row>
    <row r="17" spans="1:31" s="3" customFormat="1" ht="23" x14ac:dyDescent="0.35">
      <c r="A17" s="258"/>
      <c r="B17" s="435" t="s">
        <v>1768</v>
      </c>
      <c r="C17" s="435"/>
      <c r="D17" s="435"/>
      <c r="E17" s="435"/>
      <c r="F17" s="435"/>
      <c r="G17" s="435"/>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row>
    <row r="18" spans="1:31" s="3" customFormat="1" ht="18" customHeight="1" x14ac:dyDescent="0.35">
      <c r="A18" s="258"/>
      <c r="B18" s="10"/>
      <c r="C18" s="10"/>
      <c r="D18" s="10"/>
      <c r="E18" s="10"/>
      <c r="F18" s="10"/>
      <c r="G18" s="10"/>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row>
    <row r="19" spans="1:31" s="3" customFormat="1" ht="181.4" customHeight="1" x14ac:dyDescent="0.35">
      <c r="A19" s="258"/>
      <c r="B19" s="444" t="s">
        <v>1769</v>
      </c>
      <c r="C19" s="444"/>
      <c r="D19" s="444"/>
      <c r="E19" s="444"/>
      <c r="F19" s="444"/>
      <c r="G19" s="444"/>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row>
    <row r="20" spans="1:31" s="19" customFormat="1" ht="18" customHeight="1" x14ac:dyDescent="0.35">
      <c r="A20" s="258"/>
      <c r="C20" s="20"/>
      <c r="D20" s="22"/>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row>
    <row r="21" spans="1:31" s="22" customFormat="1" ht="18" customHeight="1" x14ac:dyDescent="0.35">
      <c r="A21" s="258"/>
      <c r="B21" s="116" t="s">
        <v>1770</v>
      </c>
      <c r="C21" s="203" t="s">
        <v>1771</v>
      </c>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row>
    <row r="22" spans="1:31" s="19" customFormat="1" ht="18" customHeight="1" x14ac:dyDescent="0.35">
      <c r="A22" s="258"/>
      <c r="C22" s="20"/>
      <c r="D22" s="21"/>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row>
    <row r="23" spans="1:31" ht="18" customHeight="1" x14ac:dyDescent="0.35">
      <c r="A23" s="258"/>
      <c r="B23" s="441" t="s">
        <v>1772</v>
      </c>
      <c r="C23" s="442"/>
      <c r="D23" s="436" t="s">
        <v>1773</v>
      </c>
      <c r="E23" s="436" t="s">
        <v>1774</v>
      </c>
      <c r="F23" s="436" t="s">
        <v>1775</v>
      </c>
      <c r="G23" s="436" t="s">
        <v>1776</v>
      </c>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row>
    <row r="24" spans="1:31" ht="18" customHeight="1" x14ac:dyDescent="0.35">
      <c r="A24" s="258"/>
      <c r="B24" s="115" t="s">
        <v>1777</v>
      </c>
      <c r="C24" s="115" t="s">
        <v>1778</v>
      </c>
      <c r="D24" s="436"/>
      <c r="E24" s="436"/>
      <c r="F24" s="436"/>
      <c r="G24" s="436"/>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row>
    <row r="25" spans="1:31" ht="14" x14ac:dyDescent="0.35">
      <c r="A25" s="258"/>
      <c r="B25" s="113"/>
      <c r="C25" s="113"/>
      <c r="D25" s="203" t="s">
        <v>1771</v>
      </c>
      <c r="E25" s="204"/>
      <c r="F25" s="242">
        <v>0</v>
      </c>
      <c r="G25" s="243"/>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row>
    <row r="26" spans="1:31" ht="18" customHeight="1" x14ac:dyDescent="0.35">
      <c r="A26" s="258"/>
      <c r="B26" s="113"/>
      <c r="C26" s="113"/>
      <c r="D26" s="203" t="s">
        <v>1771</v>
      </c>
      <c r="E26" s="200"/>
      <c r="F26" s="242">
        <v>0</v>
      </c>
      <c r="G26" s="243"/>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row>
    <row r="27" spans="1:31" ht="18" customHeight="1" x14ac:dyDescent="0.35">
      <c r="A27" s="258"/>
      <c r="B27" s="113"/>
      <c r="C27" s="113"/>
      <c r="D27" s="203" t="s">
        <v>1771</v>
      </c>
      <c r="E27" s="200"/>
      <c r="F27" s="242">
        <v>0</v>
      </c>
      <c r="G27" s="243"/>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row>
    <row r="28" spans="1:31" ht="18" customHeight="1" x14ac:dyDescent="0.35">
      <c r="A28" s="258"/>
      <c r="B28" s="113"/>
      <c r="C28" s="113"/>
      <c r="D28" s="203" t="s">
        <v>1771</v>
      </c>
      <c r="E28" s="200"/>
      <c r="F28" s="242">
        <v>0</v>
      </c>
      <c r="G28" s="243"/>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row>
    <row r="29" spans="1:31" ht="18" customHeight="1" x14ac:dyDescent="0.35">
      <c r="A29" s="258"/>
      <c r="B29" s="113"/>
      <c r="C29" s="113"/>
      <c r="D29" s="203" t="s">
        <v>1771</v>
      </c>
      <c r="E29" s="200"/>
      <c r="F29" s="242">
        <v>0</v>
      </c>
      <c r="G29" s="243"/>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row>
    <row r="30" spans="1:31" ht="18" customHeight="1" x14ac:dyDescent="0.35">
      <c r="A30" s="258"/>
      <c r="B30" s="113"/>
      <c r="C30" s="113"/>
      <c r="D30" s="203" t="s">
        <v>1771</v>
      </c>
      <c r="E30" s="200"/>
      <c r="F30" s="242">
        <v>0</v>
      </c>
      <c r="G30" s="243"/>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row>
    <row r="31" spans="1:31" ht="18" customHeight="1" x14ac:dyDescent="0.35">
      <c r="A31" s="258"/>
      <c r="B31" s="113"/>
      <c r="C31" s="113"/>
      <c r="D31" s="203" t="s">
        <v>1771</v>
      </c>
      <c r="E31" s="200"/>
      <c r="F31" s="242">
        <v>0</v>
      </c>
      <c r="G31" s="243"/>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row>
    <row r="32" spans="1:31" ht="18" customHeight="1" x14ac:dyDescent="0.35">
      <c r="A32" s="258"/>
      <c r="B32" s="113"/>
      <c r="C32" s="113"/>
      <c r="D32" s="203" t="s">
        <v>1771</v>
      </c>
      <c r="E32" s="200"/>
      <c r="F32" s="242">
        <v>0</v>
      </c>
      <c r="G32" s="243"/>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row>
    <row r="33" spans="1:31" ht="18" customHeight="1" x14ac:dyDescent="0.35">
      <c r="A33" s="258"/>
      <c r="B33" s="113"/>
      <c r="C33" s="113"/>
      <c r="D33" s="203" t="s">
        <v>1771</v>
      </c>
      <c r="E33" s="200"/>
      <c r="F33" s="242">
        <v>0</v>
      </c>
      <c r="G33" s="243"/>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row>
    <row r="34" spans="1:31" ht="18" customHeight="1" x14ac:dyDescent="0.35">
      <c r="A34" s="258"/>
      <c r="B34" s="113"/>
      <c r="C34" s="113"/>
      <c r="D34" s="203" t="s">
        <v>1771</v>
      </c>
      <c r="E34" s="200"/>
      <c r="F34" s="242">
        <v>0</v>
      </c>
      <c r="G34" s="243"/>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row>
    <row r="35" spans="1:31" ht="18" customHeight="1" x14ac:dyDescent="0.35">
      <c r="A35" s="258"/>
      <c r="B35" s="113"/>
      <c r="C35" s="113"/>
      <c r="D35" s="203" t="s">
        <v>1771</v>
      </c>
      <c r="E35" s="200"/>
      <c r="F35" s="242">
        <v>0</v>
      </c>
      <c r="G35" s="243"/>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row>
    <row r="36" spans="1:31" ht="18" customHeight="1" x14ac:dyDescent="0.35">
      <c r="A36" s="258"/>
      <c r="B36" s="113"/>
      <c r="C36" s="113"/>
      <c r="D36" s="203" t="s">
        <v>1771</v>
      </c>
      <c r="E36" s="200"/>
      <c r="F36" s="242">
        <v>0</v>
      </c>
      <c r="G36" s="243"/>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row>
    <row r="37" spans="1:31" ht="18" customHeight="1" x14ac:dyDescent="0.35">
      <c r="A37" s="258"/>
      <c r="B37" s="113"/>
      <c r="C37" s="113"/>
      <c r="D37" s="203" t="s">
        <v>1771</v>
      </c>
      <c r="E37" s="200"/>
      <c r="F37" s="242">
        <v>0</v>
      </c>
      <c r="G37" s="243"/>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row>
    <row r="38" spans="1:31" ht="18" customHeight="1" x14ac:dyDescent="0.35">
      <c r="A38" s="258"/>
      <c r="B38" s="113"/>
      <c r="C38" s="113"/>
      <c r="D38" s="203" t="s">
        <v>1771</v>
      </c>
      <c r="E38" s="200"/>
      <c r="F38" s="242">
        <v>0</v>
      </c>
      <c r="G38" s="243"/>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row>
    <row r="39" spans="1:31" ht="18" customHeight="1" x14ac:dyDescent="0.35">
      <c r="A39" s="258"/>
      <c r="B39" s="113"/>
      <c r="C39" s="113"/>
      <c r="D39" s="203" t="s">
        <v>1771</v>
      </c>
      <c r="E39" s="200"/>
      <c r="F39" s="242">
        <v>0</v>
      </c>
      <c r="G39" s="243"/>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row>
    <row r="40" spans="1:31" ht="18" customHeight="1" x14ac:dyDescent="0.35">
      <c r="A40" s="258"/>
      <c r="B40" s="113"/>
      <c r="C40" s="113"/>
      <c r="D40" s="203" t="s">
        <v>1771</v>
      </c>
      <c r="E40" s="200"/>
      <c r="F40" s="242">
        <v>0</v>
      </c>
      <c r="G40" s="243"/>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row>
    <row r="41" spans="1:31" ht="18" customHeight="1" x14ac:dyDescent="0.35">
      <c r="A41" s="258"/>
      <c r="B41" s="113"/>
      <c r="C41" s="113"/>
      <c r="D41" s="203" t="s">
        <v>1771</v>
      </c>
      <c r="E41" s="200"/>
      <c r="F41" s="242">
        <v>0</v>
      </c>
      <c r="G41" s="243"/>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row>
    <row r="42" spans="1:31" ht="18" customHeight="1" x14ac:dyDescent="0.35">
      <c r="A42" s="258"/>
      <c r="B42" s="113"/>
      <c r="C42" s="113"/>
      <c r="D42" s="203" t="s">
        <v>1771</v>
      </c>
      <c r="E42" s="200"/>
      <c r="F42" s="242">
        <v>0</v>
      </c>
      <c r="G42" s="243"/>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row>
    <row r="43" spans="1:31" ht="18" customHeight="1" x14ac:dyDescent="0.35">
      <c r="A43" s="258"/>
      <c r="B43" s="113"/>
      <c r="C43" s="113"/>
      <c r="D43" s="203" t="s">
        <v>1771</v>
      </c>
      <c r="E43" s="200"/>
      <c r="F43" s="242">
        <v>0</v>
      </c>
      <c r="G43" s="243"/>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row>
    <row r="44" spans="1:31" ht="18" customHeight="1" x14ac:dyDescent="0.35">
      <c r="A44" s="258"/>
      <c r="B44" s="113"/>
      <c r="C44" s="113"/>
      <c r="D44" s="203" t="s">
        <v>1771</v>
      </c>
      <c r="E44" s="200"/>
      <c r="F44" s="242">
        <v>0</v>
      </c>
      <c r="G44" s="243"/>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row>
    <row r="45" spans="1:31" ht="18" customHeight="1" x14ac:dyDescent="0.35">
      <c r="A45" s="258"/>
      <c r="B45" s="113"/>
      <c r="C45" s="113"/>
      <c r="D45" s="203" t="s">
        <v>1771</v>
      </c>
      <c r="E45" s="200"/>
      <c r="F45" s="242">
        <v>0</v>
      </c>
      <c r="G45" s="243"/>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row>
    <row r="46" spans="1:31" ht="18" customHeight="1" x14ac:dyDescent="0.35">
      <c r="A46" s="258"/>
      <c r="B46" s="113"/>
      <c r="C46" s="113"/>
      <c r="D46" s="203" t="s">
        <v>1771</v>
      </c>
      <c r="E46" s="200"/>
      <c r="F46" s="242">
        <v>0</v>
      </c>
      <c r="G46" s="243"/>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row>
    <row r="47" spans="1:31" ht="18" customHeight="1" x14ac:dyDescent="0.35">
      <c r="A47" s="258"/>
      <c r="B47" s="113"/>
      <c r="C47" s="113"/>
      <c r="D47" s="203" t="s">
        <v>1771</v>
      </c>
      <c r="E47" s="200"/>
      <c r="F47" s="242">
        <v>0</v>
      </c>
      <c r="G47" s="243"/>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row>
    <row r="48" spans="1:31" ht="18" customHeight="1" x14ac:dyDescent="0.35">
      <c r="A48" s="258"/>
      <c r="B48" s="113"/>
      <c r="C48" s="113"/>
      <c r="D48" s="203" t="s">
        <v>1771</v>
      </c>
      <c r="E48" s="200"/>
      <c r="F48" s="242">
        <v>0</v>
      </c>
      <c r="G48" s="243"/>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row>
    <row r="49" spans="1:31" ht="18" customHeight="1" x14ac:dyDescent="0.35">
      <c r="A49" s="258"/>
      <c r="B49" s="113"/>
      <c r="C49" s="113"/>
      <c r="D49" s="203" t="s">
        <v>1771</v>
      </c>
      <c r="E49" s="200"/>
      <c r="F49" s="242">
        <v>0</v>
      </c>
      <c r="G49" s="243"/>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row>
    <row r="50" spans="1:31" ht="18" customHeight="1" x14ac:dyDescent="0.35">
      <c r="A50" s="258"/>
      <c r="B50" s="113"/>
      <c r="C50" s="113"/>
      <c r="D50" s="203" t="s">
        <v>1771</v>
      </c>
      <c r="E50" s="200"/>
      <c r="F50" s="242">
        <v>0</v>
      </c>
      <c r="G50" s="243"/>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row>
    <row r="51" spans="1:31" ht="18" customHeight="1" x14ac:dyDescent="0.35">
      <c r="A51" s="258"/>
      <c r="B51" s="113"/>
      <c r="C51" s="113"/>
      <c r="D51" s="203" t="s">
        <v>1771</v>
      </c>
      <c r="E51" s="200"/>
      <c r="F51" s="242">
        <v>0</v>
      </c>
      <c r="G51" s="243"/>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row>
    <row r="52" spans="1:31" ht="18" customHeight="1" x14ac:dyDescent="0.35">
      <c r="A52" s="258"/>
      <c r="B52" s="113"/>
      <c r="C52" s="113"/>
      <c r="D52" s="203" t="s">
        <v>1771</v>
      </c>
      <c r="E52" s="200"/>
      <c r="F52" s="242">
        <v>0</v>
      </c>
      <c r="G52" s="243"/>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row>
    <row r="53" spans="1:31" ht="18" customHeight="1" x14ac:dyDescent="0.35">
      <c r="A53" s="258"/>
      <c r="B53" s="113"/>
      <c r="C53" s="113"/>
      <c r="D53" s="203" t="s">
        <v>1771</v>
      </c>
      <c r="E53" s="200"/>
      <c r="F53" s="242">
        <v>0</v>
      </c>
      <c r="G53" s="243"/>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row>
    <row r="54" spans="1:31" ht="18" customHeight="1" x14ac:dyDescent="0.35">
      <c r="A54" s="258"/>
      <c r="B54" s="113"/>
      <c r="C54" s="113"/>
      <c r="D54" s="203" t="s">
        <v>1771</v>
      </c>
      <c r="E54" s="200"/>
      <c r="F54" s="242">
        <v>0</v>
      </c>
      <c r="G54" s="243"/>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row>
    <row r="55" spans="1:31" ht="18" customHeight="1" x14ac:dyDescent="0.35">
      <c r="A55" s="258"/>
      <c r="B55" s="113"/>
      <c r="C55" s="113"/>
      <c r="D55" s="203" t="s">
        <v>1771</v>
      </c>
      <c r="E55" s="200"/>
      <c r="F55" s="242">
        <v>0</v>
      </c>
      <c r="G55" s="243"/>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row>
    <row r="56" spans="1:31" ht="18" customHeight="1" x14ac:dyDescent="0.35">
      <c r="A56" s="258"/>
      <c r="B56" s="445" t="s">
        <v>1779</v>
      </c>
      <c r="C56" s="446"/>
      <c r="D56" s="446"/>
      <c r="E56" s="446"/>
      <c r="F56" s="445"/>
      <c r="G56" s="445"/>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row>
    <row r="57" spans="1:31" ht="18" customHeight="1" x14ac:dyDescent="0.35">
      <c r="A57" s="258"/>
      <c r="B57" s="16"/>
      <c r="C57" s="443" t="s">
        <v>1780</v>
      </c>
      <c r="D57" s="443"/>
      <c r="E57" s="443"/>
      <c r="F57" s="202">
        <f>SUM(F25:F55)</f>
        <v>0</v>
      </c>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row>
    <row r="58" spans="1:31" s="16" customFormat="1" ht="18" customHeight="1" x14ac:dyDescent="0.35">
      <c r="A58" s="258"/>
      <c r="B58" s="23"/>
      <c r="C58" s="23" t="s">
        <v>1959</v>
      </c>
      <c r="D58" s="24"/>
      <c r="E58" s="25"/>
      <c r="F58" s="26"/>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row>
    <row r="59" spans="1:31" s="16" customFormat="1" ht="18" customHeight="1" x14ac:dyDescent="0.35">
      <c r="A59" s="258"/>
      <c r="B59" s="23"/>
      <c r="C59" s="23"/>
      <c r="D59" s="23"/>
      <c r="E59" s="23"/>
      <c r="F59" s="23"/>
      <c r="G59" s="23"/>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1:31" s="3" customFormat="1" ht="23" x14ac:dyDescent="0.35">
      <c r="A60" s="258"/>
      <c r="B60" s="435" t="s">
        <v>1781</v>
      </c>
      <c r="C60" s="435"/>
      <c r="D60" s="435"/>
      <c r="E60" s="435"/>
      <c r="F60" s="435"/>
      <c r="G60" s="435"/>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row>
    <row r="61" spans="1:31" s="3" customFormat="1" ht="18" customHeight="1" x14ac:dyDescent="0.35">
      <c r="A61" s="258"/>
      <c r="B61" s="10"/>
      <c r="C61" s="10"/>
      <c r="D61" s="10"/>
      <c r="E61" s="10"/>
      <c r="F61" s="10"/>
      <c r="G61" s="10"/>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row>
    <row r="62" spans="1:31" s="3" customFormat="1" ht="108" customHeight="1" x14ac:dyDescent="0.35">
      <c r="A62" s="258"/>
      <c r="B62" s="432" t="s">
        <v>2145</v>
      </c>
      <c r="C62" s="432"/>
      <c r="D62" s="432"/>
      <c r="E62" s="432"/>
      <c r="F62" s="432"/>
      <c r="G62" s="432"/>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row>
    <row r="63" spans="1:31" s="3" customFormat="1" ht="18" customHeight="1" x14ac:dyDescent="0.35">
      <c r="A63" s="258"/>
      <c r="B63" s="27"/>
      <c r="C63" s="27"/>
      <c r="D63" s="27"/>
      <c r="E63" s="27"/>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row>
    <row r="64" spans="1:31" ht="18" customHeight="1" x14ac:dyDescent="0.35">
      <c r="A64" s="258"/>
      <c r="B64" s="441" t="s">
        <v>1782</v>
      </c>
      <c r="C64" s="442"/>
      <c r="D64" s="436" t="s">
        <v>1775</v>
      </c>
      <c r="E64" s="447" t="s">
        <v>1776</v>
      </c>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row>
    <row r="65" spans="1:31" ht="18" customHeight="1" x14ac:dyDescent="0.35">
      <c r="A65" s="258"/>
      <c r="B65" s="115" t="s">
        <v>1777</v>
      </c>
      <c r="C65" s="115" t="s">
        <v>1778</v>
      </c>
      <c r="D65" s="436"/>
      <c r="E65" s="44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row>
    <row r="66" spans="1:31" ht="18" customHeight="1" x14ac:dyDescent="0.35">
      <c r="A66" s="258"/>
      <c r="B66" s="200"/>
      <c r="C66" s="200"/>
      <c r="D66" s="242">
        <v>0</v>
      </c>
      <c r="E66" s="244"/>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row>
    <row r="67" spans="1:31" ht="18" customHeight="1" x14ac:dyDescent="0.35">
      <c r="A67" s="258"/>
      <c r="B67" s="200"/>
      <c r="C67" s="200"/>
      <c r="D67" s="242">
        <v>0</v>
      </c>
      <c r="E67" s="244"/>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row>
    <row r="68" spans="1:31" ht="18" customHeight="1" x14ac:dyDescent="0.35">
      <c r="A68" s="258"/>
      <c r="B68" s="200"/>
      <c r="C68" s="200"/>
      <c r="D68" s="242">
        <v>0</v>
      </c>
      <c r="E68" s="244"/>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row>
    <row r="69" spans="1:31" ht="18" customHeight="1" x14ac:dyDescent="0.35">
      <c r="A69" s="258"/>
      <c r="B69" s="200"/>
      <c r="C69" s="200"/>
      <c r="D69" s="242">
        <v>0</v>
      </c>
      <c r="E69" s="244"/>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row>
    <row r="70" spans="1:31" ht="18" customHeight="1" x14ac:dyDescent="0.35">
      <c r="A70" s="258"/>
      <c r="B70" s="200"/>
      <c r="C70" s="200"/>
      <c r="D70" s="242">
        <v>0</v>
      </c>
      <c r="E70" s="244"/>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row>
    <row r="71" spans="1:31" ht="18" customHeight="1" x14ac:dyDescent="0.35">
      <c r="A71" s="258"/>
      <c r="B71" s="200"/>
      <c r="C71" s="200"/>
      <c r="D71" s="242">
        <v>0</v>
      </c>
      <c r="E71" s="244"/>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row>
    <row r="72" spans="1:31" ht="18" customHeight="1" x14ac:dyDescent="0.35">
      <c r="A72" s="258"/>
      <c r="B72" s="200"/>
      <c r="C72" s="200"/>
      <c r="D72" s="242">
        <v>0</v>
      </c>
      <c r="E72" s="244"/>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row>
    <row r="73" spans="1:31" ht="18" customHeight="1" x14ac:dyDescent="0.35">
      <c r="A73" s="258"/>
      <c r="B73" s="200"/>
      <c r="C73" s="200"/>
      <c r="D73" s="242">
        <v>0</v>
      </c>
      <c r="E73" s="244"/>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row>
    <row r="74" spans="1:31" ht="18" customHeight="1" x14ac:dyDescent="0.35">
      <c r="A74" s="258"/>
      <c r="B74" s="200"/>
      <c r="C74" s="200"/>
      <c r="D74" s="242">
        <v>0</v>
      </c>
      <c r="E74" s="244"/>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row>
    <row r="75" spans="1:31" ht="18" customHeight="1" x14ac:dyDescent="0.35">
      <c r="A75" s="258"/>
      <c r="B75" s="200"/>
      <c r="C75" s="200"/>
      <c r="D75" s="242">
        <v>0</v>
      </c>
      <c r="E75" s="244"/>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row>
    <row r="76" spans="1:31" ht="18" customHeight="1" x14ac:dyDescent="0.35">
      <c r="A76" s="258"/>
      <c r="B76" s="200"/>
      <c r="C76" s="200"/>
      <c r="D76" s="242">
        <v>0</v>
      </c>
      <c r="E76" s="244"/>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row>
    <row r="77" spans="1:31" ht="18" customHeight="1" x14ac:dyDescent="0.35">
      <c r="A77" s="258"/>
      <c r="B77" s="200"/>
      <c r="C77" s="200"/>
      <c r="D77" s="242">
        <v>0</v>
      </c>
      <c r="E77" s="244"/>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row>
    <row r="78" spans="1:31" ht="18" customHeight="1" x14ac:dyDescent="0.35">
      <c r="A78" s="258"/>
      <c r="B78" s="200"/>
      <c r="C78" s="200"/>
      <c r="D78" s="242">
        <v>0</v>
      </c>
      <c r="E78" s="244"/>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row>
    <row r="79" spans="1:31" ht="18" customHeight="1" x14ac:dyDescent="0.35">
      <c r="A79" s="258"/>
      <c r="B79" s="200"/>
      <c r="C79" s="200"/>
      <c r="D79" s="242">
        <v>0</v>
      </c>
      <c r="E79" s="244"/>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row>
    <row r="80" spans="1:31" ht="18" customHeight="1" x14ac:dyDescent="0.35">
      <c r="A80" s="258"/>
      <c r="B80" s="200"/>
      <c r="C80" s="200"/>
      <c r="D80" s="242">
        <v>0</v>
      </c>
      <c r="E80" s="244"/>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row>
    <row r="81" spans="1:31" ht="18" customHeight="1" x14ac:dyDescent="0.35">
      <c r="A81" s="258"/>
      <c r="B81" s="200"/>
      <c r="C81" s="200"/>
      <c r="D81" s="242">
        <v>0</v>
      </c>
      <c r="E81" s="244"/>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row>
    <row r="82" spans="1:31" ht="18" customHeight="1" x14ac:dyDescent="0.35">
      <c r="A82" s="258"/>
      <c r="B82" s="200"/>
      <c r="C82" s="200"/>
      <c r="D82" s="242">
        <v>0</v>
      </c>
      <c r="E82" s="244"/>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row>
    <row r="83" spans="1:31" ht="18" customHeight="1" x14ac:dyDescent="0.35">
      <c r="A83" s="258"/>
      <c r="B83" s="200"/>
      <c r="C83" s="200"/>
      <c r="D83" s="242">
        <v>0</v>
      </c>
      <c r="E83" s="244"/>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row>
    <row r="84" spans="1:31" ht="18" customHeight="1" x14ac:dyDescent="0.35">
      <c r="A84" s="258"/>
      <c r="B84" s="429" t="s">
        <v>1779</v>
      </c>
      <c r="C84" s="430"/>
      <c r="D84" s="430"/>
      <c r="E84" s="431"/>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row>
    <row r="85" spans="1:31" ht="18" customHeight="1" x14ac:dyDescent="0.35">
      <c r="A85" s="258"/>
      <c r="B85" s="258"/>
      <c r="C85" s="117" t="s">
        <v>1783</v>
      </c>
      <c r="D85" s="201">
        <f>SUM(D66:D83)</f>
        <v>0</v>
      </c>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row>
    <row r="86" spans="1:31" ht="18" customHeight="1" x14ac:dyDescent="0.35">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row>
    <row r="87" spans="1:31" ht="18" customHeight="1" x14ac:dyDescent="0.35">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row>
    <row r="88" spans="1:31" s="3" customFormat="1" ht="23" x14ac:dyDescent="0.35">
      <c r="A88" s="258"/>
      <c r="B88" s="435" t="s">
        <v>1784</v>
      </c>
      <c r="C88" s="435"/>
      <c r="D88" s="435"/>
      <c r="E88" s="435"/>
      <c r="F88" s="435"/>
      <c r="G88" s="435"/>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row>
    <row r="89" spans="1:31" s="10" customFormat="1" ht="18" customHeight="1" x14ac:dyDescent="0.35">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row>
    <row r="90" spans="1:31" s="3" customFormat="1" ht="123.65" customHeight="1" x14ac:dyDescent="0.35">
      <c r="A90" s="258"/>
      <c r="B90" s="432" t="s">
        <v>2146</v>
      </c>
      <c r="C90" s="432"/>
      <c r="D90" s="432"/>
      <c r="E90" s="432"/>
      <c r="F90" s="432"/>
      <c r="G90" s="432"/>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row>
    <row r="91" spans="1:31" s="3" customFormat="1" ht="18" customHeight="1" x14ac:dyDescent="0.35">
      <c r="A91" s="258"/>
      <c r="B91" s="10"/>
      <c r="C91" s="10"/>
      <c r="D91" s="10"/>
      <c r="E91" s="10"/>
      <c r="F91" s="10"/>
      <c r="G91" s="10"/>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row>
    <row r="92" spans="1:31" s="3" customFormat="1" ht="25.5" customHeight="1" x14ac:dyDescent="0.35">
      <c r="A92" s="258"/>
      <c r="B92" s="149" t="s">
        <v>1785</v>
      </c>
      <c r="C92" s="149" t="s">
        <v>1786</v>
      </c>
      <c r="D92" s="150" t="s">
        <v>1787</v>
      </c>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row>
    <row r="93" spans="1:31" s="3" customFormat="1" ht="18" customHeight="1" x14ac:dyDescent="0.35">
      <c r="A93" s="258"/>
      <c r="B93" s="456" t="s">
        <v>1788</v>
      </c>
      <c r="C93" s="118" t="s">
        <v>1789</v>
      </c>
      <c r="D93" s="124"/>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row>
    <row r="94" spans="1:31" s="3" customFormat="1" ht="18" customHeight="1" x14ac:dyDescent="0.35">
      <c r="A94" s="258"/>
      <c r="B94" s="450"/>
      <c r="C94" s="30" t="s">
        <v>1790</v>
      </c>
      <c r="D94" s="120"/>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row>
    <row r="95" spans="1:31" s="3" customFormat="1" ht="18" customHeight="1" thickBot="1" x14ac:dyDescent="0.4">
      <c r="A95" s="258"/>
      <c r="B95" s="457"/>
      <c r="C95" s="245" t="s">
        <v>1791</v>
      </c>
      <c r="D95" s="121"/>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row>
    <row r="96" spans="1:31" s="3" customFormat="1" ht="18" customHeight="1" thickTop="1" x14ac:dyDescent="0.35">
      <c r="A96" s="258"/>
      <c r="B96" s="456" t="s">
        <v>1792</v>
      </c>
      <c r="C96" s="118" t="s">
        <v>1793</v>
      </c>
      <c r="D96" s="119">
        <f>B14</f>
        <v>0</v>
      </c>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row>
    <row r="97" spans="1:31" s="3" customFormat="1" ht="18" customHeight="1" x14ac:dyDescent="0.35">
      <c r="A97" s="258"/>
      <c r="B97" s="450"/>
      <c r="C97" s="30" t="s">
        <v>1794</v>
      </c>
      <c r="D97" s="122"/>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row>
    <row r="98" spans="1:31" s="3" customFormat="1" ht="18" customHeight="1" x14ac:dyDescent="0.35">
      <c r="A98" s="258"/>
      <c r="B98" s="450"/>
      <c r="C98" s="30" t="s">
        <v>1752</v>
      </c>
      <c r="D98" s="122"/>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row>
    <row r="99" spans="1:31" s="3" customFormat="1" ht="18" customHeight="1" x14ac:dyDescent="0.35">
      <c r="A99" s="258"/>
      <c r="B99" s="450"/>
      <c r="C99" s="30" t="s">
        <v>2147</v>
      </c>
      <c r="D99" s="122"/>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row>
    <row r="100" spans="1:31" s="3" customFormat="1" ht="33" customHeight="1" x14ac:dyDescent="0.35">
      <c r="A100" s="258"/>
      <c r="B100" s="458"/>
      <c r="C100" s="366" t="s">
        <v>2154</v>
      </c>
      <c r="D100" s="365"/>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row>
    <row r="101" spans="1:31" s="3" customFormat="1" ht="18" customHeight="1" thickBot="1" x14ac:dyDescent="0.4">
      <c r="A101" s="258"/>
      <c r="B101" s="458"/>
      <c r="C101" s="245" t="s">
        <v>1791</v>
      </c>
      <c r="D101" s="123"/>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row>
    <row r="102" spans="1:31" s="3" customFormat="1" ht="18" customHeight="1" thickTop="1" x14ac:dyDescent="0.35">
      <c r="A102" s="258"/>
      <c r="B102" s="449" t="s">
        <v>1795</v>
      </c>
      <c r="C102" s="118" t="s">
        <v>1796</v>
      </c>
      <c r="D102" s="213">
        <f>'Attestation CEE'!$F$26</f>
        <v>0</v>
      </c>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row>
    <row r="103" spans="1:31" s="3" customFormat="1" ht="18" customHeight="1" x14ac:dyDescent="0.35">
      <c r="A103" s="258"/>
      <c r="B103" s="450"/>
      <c r="C103" s="246" t="s">
        <v>1791</v>
      </c>
      <c r="D103" s="125"/>
      <c r="E103" s="258"/>
      <c r="F103" s="148" t="s">
        <v>1797</v>
      </c>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row>
    <row r="104" spans="1:31" s="29" customFormat="1" ht="25.4" customHeight="1" x14ac:dyDescent="0.35">
      <c r="A104" s="258"/>
      <c r="B104" s="28"/>
      <c r="C104" s="451" t="s">
        <v>1798</v>
      </c>
      <c r="D104" s="452">
        <f>SUM(D93:D103)</f>
        <v>0</v>
      </c>
      <c r="E104" s="258"/>
      <c r="F104" s="454" t="str">
        <f>IF($D$104=$F$57,"Bonne cohérence","Attention, le total du plan de financement n'est pas égal au total des dépenses nécessaires à l'opération")</f>
        <v>Bonne cohérence</v>
      </c>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row>
    <row r="105" spans="1:31" s="3" customFormat="1" ht="25.4" customHeight="1" thickBot="1" x14ac:dyDescent="0.4">
      <c r="A105" s="258"/>
      <c r="B105" s="31"/>
      <c r="C105" s="451"/>
      <c r="D105" s="453"/>
      <c r="E105" s="258"/>
      <c r="F105" s="455"/>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row>
    <row r="106" spans="1:31" s="3" customFormat="1" ht="18" customHeight="1" x14ac:dyDescent="0.35">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row>
    <row r="107" spans="1:31" s="10" customFormat="1" ht="18" customHeight="1" x14ac:dyDescent="0.35">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row>
    <row r="108" spans="1:31" ht="18" customHeight="1" x14ac:dyDescent="0.35">
      <c r="A108" s="258"/>
      <c r="B108" s="15"/>
      <c r="C108" s="15"/>
      <c r="D108" s="15"/>
      <c r="E108" s="15"/>
      <c r="F108" s="32" t="s">
        <v>1799</v>
      </c>
      <c r="G108" s="10"/>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row>
    <row r="109" spans="1:31" s="16" customFormat="1" ht="14" x14ac:dyDescent="0.35">
      <c r="A109" s="258"/>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row>
    <row r="110" spans="1:31" s="16" customFormat="1" ht="14" x14ac:dyDescent="0.35">
      <c r="A110" s="258"/>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row>
    <row r="111" spans="1:31" s="16" customFormat="1" ht="14" x14ac:dyDescent="0.35">
      <c r="A111" s="258"/>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row>
    <row r="112" spans="1:31" s="16" customFormat="1" ht="14" x14ac:dyDescent="0.35">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row>
    <row r="113" spans="1:31" s="16" customFormat="1" ht="14" x14ac:dyDescent="0.35">
      <c r="A113" s="258"/>
      <c r="B113" s="258"/>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row>
    <row r="114" spans="1:31" s="16" customFormat="1" ht="14" x14ac:dyDescent="0.35">
      <c r="A114" s="258"/>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row>
    <row r="115" spans="1:31" s="16" customFormat="1" ht="14" x14ac:dyDescent="0.35">
      <c r="A115" s="258"/>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row>
    <row r="116" spans="1:31" s="16" customFormat="1" ht="14" x14ac:dyDescent="0.35">
      <c r="A116" s="258"/>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row>
    <row r="117" spans="1:31" s="16" customFormat="1" ht="14" x14ac:dyDescent="0.35">
      <c r="A117" s="258"/>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row>
    <row r="118" spans="1:31" s="16" customFormat="1" ht="14" x14ac:dyDescent="0.35">
      <c r="A118" s="258"/>
      <c r="B118" s="258"/>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row>
    <row r="119" spans="1:31" s="16" customFormat="1" ht="14" x14ac:dyDescent="0.35">
      <c r="A119" s="258"/>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row>
    <row r="120" spans="1:31" s="16" customFormat="1" ht="14" x14ac:dyDescent="0.35">
      <c r="A120" s="258"/>
      <c r="B120" s="258"/>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row>
    <row r="121" spans="1:31" s="16" customFormat="1" ht="14" x14ac:dyDescent="0.35">
      <c r="A121" s="258"/>
      <c r="B121" s="258"/>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row>
    <row r="122" spans="1:31" s="16" customFormat="1" ht="14" x14ac:dyDescent="0.35">
      <c r="A122" s="258"/>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row>
    <row r="123" spans="1:31" s="16" customFormat="1" ht="14" x14ac:dyDescent="0.35">
      <c r="A123" s="258"/>
      <c r="B123" s="258"/>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row>
    <row r="124" spans="1:31" s="16" customFormat="1" ht="14" x14ac:dyDescent="0.35">
      <c r="A124" s="258"/>
      <c r="B124" s="258"/>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row>
    <row r="125" spans="1:31" s="16" customFormat="1" ht="14" x14ac:dyDescent="0.35">
      <c r="A125" s="258"/>
      <c r="B125" s="258"/>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row>
    <row r="126" spans="1:31" s="16" customFormat="1" ht="14" x14ac:dyDescent="0.35">
      <c r="A126" s="258"/>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row>
    <row r="127" spans="1:31" s="16" customFormat="1" ht="14" x14ac:dyDescent="0.35">
      <c r="A127" s="258"/>
      <c r="B127" s="258"/>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row>
    <row r="128" spans="1:31" s="16" customFormat="1" ht="14" x14ac:dyDescent="0.35">
      <c r="A128" s="258"/>
      <c r="B128" s="258"/>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row>
    <row r="129" spans="1:31" s="16" customFormat="1" ht="14" x14ac:dyDescent="0.35">
      <c r="A129" s="258"/>
      <c r="B129" s="258"/>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row>
    <row r="130" spans="1:31" s="16" customFormat="1" ht="14" x14ac:dyDescent="0.35">
      <c r="A130" s="258"/>
      <c r="B130" s="258"/>
      <c r="C130" s="258"/>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c r="AA130" s="258"/>
      <c r="AB130" s="258"/>
      <c r="AC130" s="258"/>
      <c r="AD130" s="258"/>
      <c r="AE130" s="258"/>
    </row>
    <row r="131" spans="1:31" s="16" customFormat="1" ht="14" x14ac:dyDescent="0.35">
      <c r="A131" s="258"/>
      <c r="B131" s="258"/>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row>
    <row r="132" spans="1:31" s="16" customFormat="1" ht="14" x14ac:dyDescent="0.35">
      <c r="A132" s="258"/>
      <c r="B132" s="258"/>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row>
    <row r="133" spans="1:31" s="16" customFormat="1" ht="14" x14ac:dyDescent="0.35">
      <c r="A133" s="258"/>
      <c r="B133" s="258"/>
      <c r="C133" s="258"/>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row>
    <row r="134" spans="1:31" s="16" customFormat="1" ht="14" x14ac:dyDescent="0.3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row>
    <row r="135" spans="1:31" s="16" customFormat="1" ht="14" x14ac:dyDescent="0.35">
      <c r="A135" s="258"/>
      <c r="B135" s="258"/>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row>
    <row r="136" spans="1:31" s="16" customFormat="1" ht="14" x14ac:dyDescent="0.35">
      <c r="A136" s="258"/>
      <c r="B136" s="258"/>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row>
    <row r="137" spans="1:31" s="16" customFormat="1" ht="14" x14ac:dyDescent="0.35">
      <c r="A137" s="258"/>
      <c r="B137" s="258"/>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258"/>
      <c r="AE137" s="258"/>
    </row>
    <row r="138" spans="1:31" s="16" customFormat="1" ht="14" x14ac:dyDescent="0.35">
      <c r="A138" s="258"/>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row>
    <row r="139" spans="1:31" s="16" customFormat="1" ht="14" x14ac:dyDescent="0.35">
      <c r="A139" s="258"/>
      <c r="B139" s="258"/>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row>
    <row r="140" spans="1:31" s="16" customFormat="1" ht="14" x14ac:dyDescent="0.35">
      <c r="A140" s="258"/>
      <c r="B140" s="258"/>
      <c r="C140" s="258"/>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c r="AA140" s="258"/>
      <c r="AB140" s="258"/>
      <c r="AC140" s="258"/>
      <c r="AD140" s="258"/>
      <c r="AE140" s="258"/>
    </row>
    <row r="141" spans="1:31" s="16" customFormat="1" ht="14" x14ac:dyDescent="0.35">
      <c r="A141" s="258"/>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row>
    <row r="142" spans="1:31" s="16" customFormat="1" ht="14" x14ac:dyDescent="0.35">
      <c r="A142" s="258"/>
      <c r="B142" s="258"/>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row>
    <row r="143" spans="1:31" s="16" customFormat="1" ht="14" x14ac:dyDescent="0.35">
      <c r="A143" s="258"/>
      <c r="B143" s="258"/>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row>
    <row r="144" spans="1:31" s="16" customFormat="1" ht="14" x14ac:dyDescent="0.35">
      <c r="A144" s="258"/>
      <c r="B144" s="258"/>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row>
    <row r="145" spans="1:31" s="16" customFormat="1" ht="14" x14ac:dyDescent="0.35">
      <c r="A145" s="258"/>
      <c r="B145" s="258"/>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row>
    <row r="146" spans="1:31" s="16" customFormat="1" ht="14" x14ac:dyDescent="0.35">
      <c r="A146" s="258"/>
      <c r="B146" s="258"/>
      <c r="C146" s="258"/>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8"/>
    </row>
    <row r="147" spans="1:31" s="16" customFormat="1" ht="14" x14ac:dyDescent="0.35">
      <c r="A147" s="258"/>
      <c r="B147" s="258"/>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row>
    <row r="148" spans="1:31" s="16" customFormat="1" ht="14" x14ac:dyDescent="0.35">
      <c r="A148" s="258"/>
      <c r="B148" s="258"/>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c r="AA148" s="258"/>
      <c r="AB148" s="258"/>
      <c r="AC148" s="258"/>
      <c r="AD148" s="258"/>
      <c r="AE148" s="258"/>
    </row>
    <row r="149" spans="1:31" s="16" customFormat="1" ht="14" x14ac:dyDescent="0.35">
      <c r="A149" s="258"/>
      <c r="B149" s="258"/>
      <c r="C149" s="258"/>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row>
    <row r="150" spans="1:31" s="16" customFormat="1" ht="14" x14ac:dyDescent="0.35">
      <c r="A150" s="258"/>
      <c r="B150" s="258"/>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row>
    <row r="151" spans="1:31" s="16" customFormat="1" ht="14" x14ac:dyDescent="0.35">
      <c r="A151" s="258"/>
      <c r="B151" s="258"/>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row>
    <row r="152" spans="1:31" s="16" customFormat="1" ht="14" x14ac:dyDescent="0.35">
      <c r="A152" s="258"/>
      <c r="B152" s="258"/>
      <c r="C152" s="258"/>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c r="AA152" s="258"/>
      <c r="AB152" s="258"/>
      <c r="AC152" s="258"/>
      <c r="AD152" s="258"/>
      <c r="AE152" s="258"/>
    </row>
    <row r="153" spans="1:31" s="16" customFormat="1" ht="14" x14ac:dyDescent="0.35">
      <c r="A153" s="258"/>
      <c r="B153" s="258"/>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row>
    <row r="154" spans="1:31" s="16" customFormat="1" ht="14" x14ac:dyDescent="0.35">
      <c r="A154" s="258"/>
      <c r="B154" s="258"/>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row>
    <row r="155" spans="1:31" s="16" customFormat="1" ht="14" x14ac:dyDescent="0.35">
      <c r="A155" s="258"/>
      <c r="B155" s="258"/>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row>
    <row r="156" spans="1:31" s="16" customFormat="1" ht="14" x14ac:dyDescent="0.35">
      <c r="A156" s="258"/>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c r="Z156" s="258"/>
      <c r="AA156" s="258"/>
      <c r="AB156" s="258"/>
      <c r="AC156" s="258"/>
      <c r="AD156" s="258"/>
      <c r="AE156" s="258"/>
    </row>
    <row r="157" spans="1:31" s="16" customFormat="1" ht="14" x14ac:dyDescent="0.35">
      <c r="A157" s="258"/>
      <c r="B157" s="258"/>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row>
    <row r="158" spans="1:31" s="16" customFormat="1" ht="14" x14ac:dyDescent="0.35">
      <c r="A158" s="258"/>
      <c r="B158" s="258"/>
      <c r="C158" s="258"/>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c r="AA158" s="258"/>
      <c r="AB158" s="258"/>
      <c r="AC158" s="258"/>
      <c r="AD158" s="258"/>
      <c r="AE158" s="258"/>
    </row>
    <row r="159" spans="1:31" s="16" customFormat="1" ht="14" x14ac:dyDescent="0.35">
      <c r="A159" s="258"/>
      <c r="B159" s="258"/>
      <c r="C159" s="258"/>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row>
    <row r="160" spans="1:31" s="16" customFormat="1" ht="14" x14ac:dyDescent="0.35">
      <c r="A160" s="258"/>
      <c r="B160" s="258"/>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row>
    <row r="161" spans="1:31" s="16" customFormat="1" ht="14" x14ac:dyDescent="0.35">
      <c r="A161" s="258"/>
      <c r="B161" s="258"/>
      <c r="C161" s="258"/>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row>
    <row r="162" spans="1:31" s="16" customFormat="1" ht="14" x14ac:dyDescent="0.35">
      <c r="A162" s="258"/>
      <c r="B162" s="258"/>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row>
    <row r="163" spans="1:31" s="16" customFormat="1" ht="14" x14ac:dyDescent="0.35">
      <c r="A163" s="258"/>
      <c r="B163" s="258"/>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row>
    <row r="164" spans="1:31" s="16" customFormat="1" ht="14" x14ac:dyDescent="0.35">
      <c r="A164" s="258"/>
      <c r="B164" s="258"/>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row>
    <row r="165" spans="1:31" s="16" customFormat="1" ht="14" x14ac:dyDescent="0.35">
      <c r="A165" s="258"/>
      <c r="B165" s="258"/>
      <c r="C165" s="258"/>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row>
    <row r="166" spans="1:31" s="16" customFormat="1" ht="14" x14ac:dyDescent="0.35">
      <c r="A166" s="258"/>
      <c r="B166" s="258"/>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row>
    <row r="167" spans="1:31" s="16" customFormat="1" ht="14" x14ac:dyDescent="0.35">
      <c r="A167" s="258"/>
      <c r="B167" s="258"/>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row>
    <row r="168" spans="1:31" s="16" customFormat="1" ht="14" x14ac:dyDescent="0.35">
      <c r="A168" s="258"/>
      <c r="B168" s="258"/>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row>
    <row r="169" spans="1:31" s="16" customFormat="1" ht="14" x14ac:dyDescent="0.35">
      <c r="A169" s="258"/>
      <c r="B169" s="258"/>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row>
    <row r="170" spans="1:31" s="16" customFormat="1" ht="14" x14ac:dyDescent="0.35">
      <c r="A170" s="258"/>
      <c r="B170" s="258"/>
      <c r="C170" s="258"/>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row>
    <row r="171" spans="1:31" s="16" customFormat="1" ht="14" x14ac:dyDescent="0.35">
      <c r="A171" s="258"/>
      <c r="B171" s="258"/>
      <c r="C171" s="258"/>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258"/>
    </row>
    <row r="172" spans="1:31" s="16" customFormat="1" ht="14" x14ac:dyDescent="0.35">
      <c r="A172" s="258"/>
      <c r="B172" s="258"/>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row>
    <row r="173" spans="1:31" s="16" customFormat="1" ht="14" x14ac:dyDescent="0.35">
      <c r="A173" s="258"/>
      <c r="B173" s="258"/>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258"/>
    </row>
    <row r="174" spans="1:31" s="16" customFormat="1" ht="14" x14ac:dyDescent="0.35">
      <c r="A174" s="258"/>
      <c r="B174" s="258"/>
      <c r="C174" s="258"/>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258"/>
    </row>
    <row r="175" spans="1:31" s="16" customFormat="1" ht="14" x14ac:dyDescent="0.35">
      <c r="A175" s="258"/>
      <c r="B175" s="258"/>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row>
    <row r="176" spans="1:31" s="16" customFormat="1" ht="14" x14ac:dyDescent="0.35">
      <c r="A176" s="258"/>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row>
    <row r="177" spans="1:31" s="16" customFormat="1" ht="14" x14ac:dyDescent="0.35">
      <c r="A177" s="258"/>
      <c r="B177" s="258"/>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row>
    <row r="178" spans="1:31" s="16" customFormat="1" ht="14" x14ac:dyDescent="0.35">
      <c r="A178" s="258"/>
      <c r="B178" s="258"/>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row>
    <row r="179" spans="1:31" s="16" customFormat="1" ht="14" x14ac:dyDescent="0.35">
      <c r="A179" s="258"/>
      <c r="B179" s="258"/>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8"/>
      <c r="AB179" s="258"/>
    </row>
    <row r="180" spans="1:31" s="16" customFormat="1" ht="14" x14ac:dyDescent="0.35">
      <c r="A180" s="258"/>
      <c r="B180" s="258"/>
      <c r="C180" s="258"/>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B180" s="258"/>
    </row>
    <row r="181" spans="1:31" s="16" customFormat="1" x14ac:dyDescent="0.35"/>
    <row r="182" spans="1:31" s="16" customFormat="1" x14ac:dyDescent="0.35"/>
    <row r="183" spans="1:31" s="16" customFormat="1" x14ac:dyDescent="0.35"/>
    <row r="184" spans="1:31" s="16" customFormat="1" x14ac:dyDescent="0.35"/>
    <row r="185" spans="1:31" s="16" customFormat="1" x14ac:dyDescent="0.35"/>
  </sheetData>
  <mergeCells count="29">
    <mergeCell ref="B102:B103"/>
    <mergeCell ref="C104:C105"/>
    <mergeCell ref="D104:D105"/>
    <mergeCell ref="F104:F105"/>
    <mergeCell ref="B88:G88"/>
    <mergeCell ref="B93:B95"/>
    <mergeCell ref="B96:B101"/>
    <mergeCell ref="B5:G5"/>
    <mergeCell ref="B17:G17"/>
    <mergeCell ref="D64:D65"/>
    <mergeCell ref="D23:D24"/>
    <mergeCell ref="E23:E24"/>
    <mergeCell ref="F23:F24"/>
    <mergeCell ref="C8:D8"/>
    <mergeCell ref="C9:D9"/>
    <mergeCell ref="G23:G24"/>
    <mergeCell ref="B23:C23"/>
    <mergeCell ref="C57:E57"/>
    <mergeCell ref="B19:G19"/>
    <mergeCell ref="B56:G56"/>
    <mergeCell ref="B64:C64"/>
    <mergeCell ref="E64:E65"/>
    <mergeCell ref="B60:G60"/>
    <mergeCell ref="B6:G6"/>
    <mergeCell ref="B84:E84"/>
    <mergeCell ref="B90:G90"/>
    <mergeCell ref="B8:B9"/>
    <mergeCell ref="B11:G11"/>
    <mergeCell ref="B62:G62"/>
  </mergeCells>
  <conditionalFormatting sqref="F104">
    <cfRule type="expression" dxfId="5" priority="19">
      <formula>$F$104="Attention, le total du plan de financement n'est pas égal au total des dépenses nécessaires à l'opération"</formula>
    </cfRule>
    <cfRule type="expression" dxfId="4" priority="20">
      <formula>$F$104="Bonne cohérence"</formula>
    </cfRule>
  </conditionalFormatting>
  <dataValidations count="3">
    <dataValidation type="list" allowBlank="1" showInputMessage="1" showErrorMessage="1" sqref="C21" xr:uid="{A1A20B0D-2428-42D2-970D-6C0EA57EB783}">
      <formula1>"Choisir une valeur,Assujetti à la TVA,Non assujetti à la TVA,Soumis au régime du FCTVA,Assujetti partiel à la TVA"</formula1>
    </dataValidation>
    <dataValidation type="list" allowBlank="1" showInputMessage="1" showErrorMessage="1" sqref="D25:D55" xr:uid="{ECD45D16-19F2-422E-9BFD-9A67AA494462}">
      <formula1>"Choisir une valeur,Acquisition neuf,Acquisition occasion,Crédit-bail, Location"</formula1>
    </dataValidation>
    <dataValidation type="list" allowBlank="1" showInputMessage="1" showErrorMessage="1" sqref="D22" xr:uid="{561768C7-4C31-4893-821B-52A1720B6D64}">
      <formula1>"Choisir une valeur,Assujetti,Assujetti partiel,Non assujetti"</formula1>
    </dataValidation>
  </dataValidations>
  <hyperlinks>
    <hyperlink ref="F108" location="top" display="Retour haut de page" xr:uid="{2859DD6D-ED5F-4747-8D10-2C9280392898}"/>
  </hyperlinks>
  <pageMargins left="0.23622047244094491" right="0.23622047244094491" top="0.74803149606299213" bottom="0.74803149606299213" header="0.31496062992125984" footer="0.31496062992125984"/>
  <pageSetup paperSize="9" scale="57" fitToHeight="0" orientation="portrait" r:id="rId1"/>
  <headerFooter>
    <oddFooter>&amp;L06/12/2018&amp;C&amp;F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B10254-2F47-4131-8667-97D3341E3CC1}">
          <x14:formula1>
            <xm:f>'Data 1'!$A$18:$A$22</xm:f>
          </x14:formula1>
          <xm:sqref>E66:E83 G25:G55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D32A5-7148-4757-9328-7B8445AE80C5}">
  <sheetPr>
    <tabColor rgb="FFFF0000"/>
  </sheetPr>
  <dimension ref="A1:BT286"/>
  <sheetViews>
    <sheetView zoomScale="70" zoomScaleNormal="70" workbookViewId="0">
      <selection activeCell="H38" sqref="H38"/>
    </sheetView>
  </sheetViews>
  <sheetFormatPr baseColWidth="10" defaultColWidth="11.453125" defaultRowHeight="14" x14ac:dyDescent="0.35"/>
  <cols>
    <col min="1" max="1" width="7.54296875" style="10" customWidth="1"/>
    <col min="2" max="2" width="30.54296875" style="15" customWidth="1"/>
    <col min="3" max="3" width="17.453125" style="10" customWidth="1"/>
    <col min="4" max="4" width="23.54296875" style="10" customWidth="1"/>
    <col min="5" max="5" width="20.54296875" style="10" customWidth="1"/>
    <col min="6" max="6" width="18.453125" style="10" customWidth="1"/>
    <col min="7" max="7" width="20.54296875" style="10" customWidth="1"/>
    <col min="8" max="8" width="18.453125" style="10" bestFit="1" customWidth="1"/>
    <col min="9" max="9" width="20.54296875" style="10" customWidth="1"/>
    <col min="10" max="10" width="18.453125" style="10" bestFit="1" customWidth="1"/>
    <col min="11" max="11" width="20.54296875" style="10" customWidth="1"/>
    <col min="12" max="12" width="18.453125" style="10" bestFit="1" customWidth="1"/>
    <col min="13" max="13" width="20.54296875" style="15" customWidth="1"/>
    <col min="14" max="14" width="18.453125" style="10" bestFit="1" customWidth="1"/>
    <col min="15" max="15" width="20.54296875" style="10" customWidth="1"/>
    <col min="16" max="16" width="18.453125" style="10" bestFit="1" customWidth="1"/>
    <col min="17" max="17" width="20.54296875" style="10" customWidth="1"/>
    <col min="18" max="18" width="18.453125" style="10" bestFit="1" customWidth="1"/>
    <col min="19" max="19" width="20.54296875" style="10" customWidth="1"/>
    <col min="20" max="20" width="17" style="10" customWidth="1"/>
    <col min="21" max="21" width="20.54296875" style="10" customWidth="1"/>
    <col min="22" max="22" width="17" style="10" customWidth="1"/>
    <col min="23" max="23" width="20.54296875" style="10" customWidth="1"/>
    <col min="24" max="24" width="17" style="10" customWidth="1"/>
    <col min="25" max="32" width="20.54296875" style="10" customWidth="1"/>
    <col min="33" max="16384" width="11.453125" style="10"/>
  </cols>
  <sheetData>
    <row r="1" spans="30:72" ht="14.9" customHeight="1" x14ac:dyDescent="0.35">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row>
    <row r="2" spans="30:72" ht="14.9" customHeight="1" x14ac:dyDescent="0.35">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row>
    <row r="3" spans="30:72" ht="14.9" customHeight="1" x14ac:dyDescent="0.35">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row>
    <row r="4" spans="30:72" ht="14.9" customHeight="1" x14ac:dyDescent="0.35">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row>
    <row r="5" spans="30:72" ht="14.9" customHeight="1" x14ac:dyDescent="0.35">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row>
    <row r="6" spans="30:72" ht="14.9" customHeight="1" x14ac:dyDescent="0.35">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row>
    <row r="7" spans="30:72" ht="14.9" customHeight="1" x14ac:dyDescent="0.35">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row>
    <row r="8" spans="30:72" ht="14.9" customHeight="1" x14ac:dyDescent="0.35">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row>
    <row r="9" spans="30:72" ht="14.9" customHeight="1" x14ac:dyDescent="0.35">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row>
    <row r="10" spans="30:72" ht="14.9" customHeight="1" x14ac:dyDescent="0.35">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row>
    <row r="11" spans="30:72" ht="14.9" customHeight="1" x14ac:dyDescent="0.35">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row>
    <row r="12" spans="30:72" ht="14.9" customHeight="1" x14ac:dyDescent="0.35">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row>
    <row r="13" spans="30:72" ht="14.9" customHeight="1" x14ac:dyDescent="0.35">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row>
    <row r="14" spans="30:72" ht="14.9" customHeight="1" x14ac:dyDescent="0.35">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row>
    <row r="15" spans="30:72" ht="14.9" customHeight="1" x14ac:dyDescent="0.35">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row>
    <row r="16" spans="30:72" ht="14.9" customHeight="1" x14ac:dyDescent="0.35">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row>
    <row r="17" spans="2:72" ht="14.9" customHeight="1" x14ac:dyDescent="0.35">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row>
    <row r="18" spans="2:72" ht="14.9" customHeight="1" x14ac:dyDescent="0.35">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row>
    <row r="19" spans="2:72" ht="14.9" customHeight="1" x14ac:dyDescent="0.35">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row>
    <row r="20" spans="2:72" ht="14.9" customHeight="1" x14ac:dyDescent="0.35">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row>
    <row r="21" spans="2:72" ht="14.9" customHeight="1" x14ac:dyDescent="0.35">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row>
    <row r="22" spans="2:72" ht="14.9" customHeight="1" x14ac:dyDescent="0.35">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row>
    <row r="23" spans="2:72" ht="14.9" customHeight="1" x14ac:dyDescent="0.35">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row>
    <row r="24" spans="2:72" ht="23" x14ac:dyDescent="0.35">
      <c r="B24" s="403" t="s">
        <v>1988</v>
      </c>
      <c r="C24" s="403"/>
      <c r="D24" s="403"/>
      <c r="E24" s="403"/>
      <c r="F24" s="403"/>
      <c r="G24" s="403"/>
      <c r="H24" s="403"/>
      <c r="I24" s="403"/>
      <c r="J24" s="403"/>
      <c r="K24" s="403"/>
      <c r="L24" s="403"/>
      <c r="M24" s="403"/>
      <c r="N24" s="403"/>
      <c r="O24" s="403"/>
      <c r="P24" s="403"/>
      <c r="Q24" s="403"/>
      <c r="R24" s="403"/>
      <c r="S24" s="403"/>
      <c r="T24" s="403"/>
      <c r="U24" s="403"/>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row>
    <row r="25" spans="2:72" ht="100.4" customHeight="1" x14ac:dyDescent="0.35">
      <c r="B25" s="428" t="s">
        <v>1980</v>
      </c>
      <c r="C25" s="428"/>
      <c r="D25" s="428"/>
      <c r="E25" s="428"/>
      <c r="F25" s="428"/>
      <c r="G25" s="428"/>
      <c r="H25" s="428"/>
      <c r="I25" s="428"/>
      <c r="J25" s="428"/>
      <c r="K25" s="428"/>
      <c r="L25" s="428"/>
      <c r="M25" s="428"/>
      <c r="N25" s="428"/>
      <c r="O25" s="428"/>
      <c r="P25" s="428"/>
      <c r="Q25" s="428"/>
      <c r="R25" s="428"/>
      <c r="S25" s="428"/>
      <c r="T25" s="428"/>
      <c r="U25" s="428"/>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row>
    <row r="26" spans="2:72" ht="14.9" customHeight="1" thickBot="1" x14ac:dyDescent="0.4">
      <c r="G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row>
    <row r="27" spans="2:72" ht="30" customHeight="1" x14ac:dyDescent="0.35">
      <c r="B27" s="470" t="s">
        <v>1734</v>
      </c>
      <c r="C27" s="507" t="s">
        <v>1735</v>
      </c>
      <c r="D27" s="507"/>
      <c r="E27" s="508"/>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row>
    <row r="28" spans="2:72" ht="30" customHeight="1" thickBot="1" x14ac:dyDescent="0.4">
      <c r="B28" s="471"/>
      <c r="C28" s="465" t="s">
        <v>1738</v>
      </c>
      <c r="D28" s="465"/>
      <c r="E28" s="466"/>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row>
    <row r="29" spans="2:72" x14ac:dyDescent="0.35">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row>
    <row r="30" spans="2:72" x14ac:dyDescent="0.35">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row>
    <row r="31" spans="2:72" ht="14.5" thickBot="1" x14ac:dyDescent="0.4">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row>
    <row r="32" spans="2:72" ht="58.4" customHeight="1" thickBot="1" x14ac:dyDescent="0.4">
      <c r="B32" s="504" t="s">
        <v>1800</v>
      </c>
      <c r="C32" s="502" t="s">
        <v>1801</v>
      </c>
      <c r="D32" s="127" t="s">
        <v>1802</v>
      </c>
      <c r="E32" s="500" t="s">
        <v>1803</v>
      </c>
      <c r="F32" s="501"/>
      <c r="G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row>
    <row r="33" spans="1:72" ht="30" customHeight="1" x14ac:dyDescent="0.35">
      <c r="B33" s="505"/>
      <c r="C33" s="472"/>
      <c r="D33" s="467"/>
      <c r="E33" s="468"/>
      <c r="F33" s="469"/>
      <c r="G33" s="259"/>
      <c r="H33" s="494" t="s">
        <v>1804</v>
      </c>
      <c r="I33" s="495"/>
      <c r="J33" s="83" t="s">
        <v>1805</v>
      </c>
      <c r="K33" s="227"/>
      <c r="L33" s="84" t="s">
        <v>1806</v>
      </c>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row>
    <row r="34" spans="1:72" ht="30" customHeight="1" x14ac:dyDescent="0.35">
      <c r="B34" s="505"/>
      <c r="C34" s="472" t="s">
        <v>1807</v>
      </c>
      <c r="D34" s="87" t="s">
        <v>1808</v>
      </c>
      <c r="E34" s="272"/>
      <c r="F34" s="128" t="s">
        <v>1809</v>
      </c>
      <c r="G34" s="259"/>
      <c r="H34" s="496"/>
      <c r="I34" s="497"/>
      <c r="J34" s="81" t="s">
        <v>1810</v>
      </c>
      <c r="K34" s="226"/>
      <c r="L34" s="85" t="s">
        <v>1806</v>
      </c>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row>
    <row r="35" spans="1:72" ht="30" customHeight="1" thickBot="1" x14ac:dyDescent="0.4">
      <c r="B35" s="505"/>
      <c r="C35" s="472"/>
      <c r="D35" s="87" t="s">
        <v>1811</v>
      </c>
      <c r="E35" s="272"/>
      <c r="F35" s="128" t="s">
        <v>1812</v>
      </c>
      <c r="G35" s="259"/>
      <c r="H35" s="498"/>
      <c r="I35" s="499"/>
      <c r="J35" s="82" t="s">
        <v>1813</v>
      </c>
      <c r="K35" s="88" t="str">
        <f>IFERROR(100*(K34-K33)/K33,"")</f>
        <v/>
      </c>
      <c r="L35" s="86" t="s">
        <v>1814</v>
      </c>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row>
    <row r="36" spans="1:72" ht="30" customHeight="1" x14ac:dyDescent="0.35">
      <c r="B36" s="505"/>
      <c r="C36" s="472" t="s">
        <v>1815</v>
      </c>
      <c r="D36" s="87" t="s">
        <v>1808</v>
      </c>
      <c r="E36" s="270">
        <f>Z43</f>
        <v>0</v>
      </c>
      <c r="F36" s="128" t="s">
        <v>1809</v>
      </c>
      <c r="G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row>
    <row r="37" spans="1:72" ht="30" customHeight="1" thickBot="1" x14ac:dyDescent="0.4">
      <c r="B37" s="506"/>
      <c r="C37" s="473"/>
      <c r="D37" s="129" t="s">
        <v>1811</v>
      </c>
      <c r="E37" s="271">
        <f>AB44</f>
        <v>0</v>
      </c>
      <c r="F37" s="130" t="s">
        <v>1812</v>
      </c>
      <c r="G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row>
    <row r="38" spans="1:72" ht="14.15" customHeight="1" x14ac:dyDescent="0.35">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row>
    <row r="39" spans="1:72" ht="29.9" customHeight="1" thickBot="1" x14ac:dyDescent="0.45">
      <c r="B39" s="257" t="s">
        <v>1816</v>
      </c>
      <c r="C39" s="220"/>
      <c r="D39" s="220"/>
      <c r="E39" s="220"/>
      <c r="F39" s="220"/>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row>
    <row r="40" spans="1:72" s="38" customFormat="1" ht="30" customHeight="1" x14ac:dyDescent="0.35">
      <c r="B40" s="483" t="s">
        <v>1817</v>
      </c>
      <c r="C40" s="474" t="s">
        <v>1818</v>
      </c>
      <c r="D40" s="474"/>
      <c r="E40" s="503" t="s">
        <v>1819</v>
      </c>
      <c r="F40" s="503"/>
      <c r="G40" s="462" t="s">
        <v>1820</v>
      </c>
      <c r="H40" s="462"/>
      <c r="I40" s="462"/>
      <c r="J40" s="462"/>
      <c r="K40" s="462" t="s">
        <v>1821</v>
      </c>
      <c r="L40" s="462"/>
      <c r="M40" s="462"/>
      <c r="N40" s="462"/>
      <c r="O40" s="462" t="s">
        <v>1822</v>
      </c>
      <c r="P40" s="462"/>
      <c r="Q40" s="462"/>
      <c r="R40" s="462"/>
      <c r="S40" s="460" t="s">
        <v>260</v>
      </c>
      <c r="T40" s="460"/>
      <c r="U40" s="460"/>
      <c r="V40" s="460"/>
      <c r="W40" s="460"/>
      <c r="X40" s="460"/>
      <c r="Y40" s="477" t="s">
        <v>1823</v>
      </c>
      <c r="Z40" s="474" t="s">
        <v>1824</v>
      </c>
      <c r="AA40" s="475"/>
      <c r="AB40" s="474" t="s">
        <v>1825</v>
      </c>
      <c r="AC40" s="48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row>
    <row r="41" spans="1:72" s="38" customFormat="1" ht="30" customHeight="1" x14ac:dyDescent="0.35">
      <c r="B41" s="484"/>
      <c r="C41" s="493" t="s">
        <v>1826</v>
      </c>
      <c r="D41" s="493"/>
      <c r="E41" s="463"/>
      <c r="F41" s="463"/>
      <c r="G41" s="463"/>
      <c r="H41" s="463"/>
      <c r="I41" s="463"/>
      <c r="J41" s="463"/>
      <c r="K41" s="463"/>
      <c r="L41" s="463"/>
      <c r="M41" s="463"/>
      <c r="N41" s="463"/>
      <c r="O41" s="463"/>
      <c r="P41" s="463"/>
      <c r="Q41" s="463"/>
      <c r="R41" s="463"/>
      <c r="S41" s="461"/>
      <c r="T41" s="461"/>
      <c r="U41" s="461"/>
      <c r="V41" s="461"/>
      <c r="W41" s="461"/>
      <c r="X41" s="461"/>
      <c r="Y41" s="478"/>
      <c r="Z41" s="476"/>
      <c r="AA41" s="476"/>
      <c r="AB41" s="476"/>
      <c r="AC41" s="490"/>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row>
    <row r="42" spans="1:72" ht="30" customHeight="1" x14ac:dyDescent="0.35">
      <c r="B42" s="484"/>
      <c r="C42" s="493" t="s">
        <v>1827</v>
      </c>
      <c r="D42" s="493"/>
      <c r="E42" s="265" t="str">
        <f>IFERROR(VLOOKUP(E41,'Data 1'!C3:D9,2,FALSE),"")</f>
        <v/>
      </c>
      <c r="F42" s="30" t="s">
        <v>1828</v>
      </c>
      <c r="G42" s="265" t="str">
        <f>IFERROR(VLOOKUP(G41,'Data 1'!D12:E34,2,FALSE),"")</f>
        <v/>
      </c>
      <c r="H42" s="30" t="s">
        <v>1829</v>
      </c>
      <c r="I42" s="265" t="str">
        <f>IFERROR(VLOOKUP(I41,'Data 1'!D12:E34,2,FALSE),"")</f>
        <v/>
      </c>
      <c r="J42" s="30" t="s">
        <v>1829</v>
      </c>
      <c r="K42" s="265" t="str">
        <f>IFERROR(VLOOKUP(K41,'Data 1'!D12:E34,2,FALSE),"")</f>
        <v/>
      </c>
      <c r="L42" s="30" t="s">
        <v>1829</v>
      </c>
      <c r="M42" s="265" t="str">
        <f>IFERROR(VLOOKUP(M41,'Data 1'!D12:E34,2,FALSE),"")</f>
        <v/>
      </c>
      <c r="N42" s="30" t="s">
        <v>1829</v>
      </c>
      <c r="O42" s="265" t="str">
        <f>IFERROR(VLOOKUP(O41,'Data 1'!D12:E34,2,FALSE),"")</f>
        <v/>
      </c>
      <c r="P42" s="30" t="s">
        <v>1829</v>
      </c>
      <c r="Q42" s="265" t="str">
        <f>IFERROR(VLOOKUP(Q41,'Data 1'!D12:E34,2,FALSE),"")</f>
        <v/>
      </c>
      <c r="R42" s="30" t="s">
        <v>1829</v>
      </c>
      <c r="S42" s="266"/>
      <c r="T42" s="223" t="str">
        <f>IF(S40="Combustible","tCO2e / MWh PCI","Unité à compléter")</f>
        <v>tCO2e / MWh PCI</v>
      </c>
      <c r="U42" s="266"/>
      <c r="V42" s="223" t="str">
        <f>IF(U40="Combustible","tCO2e / MWh PCI","Unité à compléter")</f>
        <v>Unité à compléter</v>
      </c>
      <c r="W42" s="266"/>
      <c r="X42" s="223" t="str">
        <f>IF(W40="Combustible","tCO2e / MWh PCI","Unité à compléter")</f>
        <v>Unité à compléter</v>
      </c>
      <c r="Y42" s="478"/>
      <c r="Z42" s="476"/>
      <c r="AA42" s="476"/>
      <c r="AB42" s="476"/>
      <c r="AC42" s="490"/>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row>
    <row r="43" spans="1:72" ht="30" customHeight="1" x14ac:dyDescent="0.35">
      <c r="B43" s="484"/>
      <c r="C43" s="493" t="s">
        <v>1805</v>
      </c>
      <c r="D43" s="99" t="s">
        <v>1830</v>
      </c>
      <c r="E43" s="267"/>
      <c r="F43" s="30" t="s">
        <v>1831</v>
      </c>
      <c r="G43" s="267"/>
      <c r="H43" s="30" t="s">
        <v>1832</v>
      </c>
      <c r="I43" s="267"/>
      <c r="J43" s="30" t="s">
        <v>1832</v>
      </c>
      <c r="K43" s="267"/>
      <c r="L43" s="30" t="s">
        <v>1832</v>
      </c>
      <c r="M43" s="267"/>
      <c r="N43" s="30" t="s">
        <v>1832</v>
      </c>
      <c r="O43" s="267"/>
      <c r="P43" s="30" t="s">
        <v>1832</v>
      </c>
      <c r="Q43" s="267"/>
      <c r="R43" s="30" t="s">
        <v>1832</v>
      </c>
      <c r="S43" s="267"/>
      <c r="T43" s="223" t="str">
        <f>IF(S40="Combustible","MWh PCI / an","Unité à compléter")</f>
        <v>MWh PCI / an</v>
      </c>
      <c r="U43" s="267"/>
      <c r="V43" s="223" t="str">
        <f>IF(U40="Combustible","MWh PCI / an","Unité à compléter")</f>
        <v>Unité à compléter</v>
      </c>
      <c r="W43" s="224"/>
      <c r="X43" s="223" t="str">
        <f>IF(W40="Combustible","MWh PCI / an","Unité à compléter")</f>
        <v>Unité à compléter</v>
      </c>
      <c r="Y43" s="478"/>
      <c r="Z43" s="111">
        <f>SUM(E43*2.3,G43,I43,K43,M43,O43,Q43,IF(T43="MWh PCI / an",S43,0),IF(V43="MWh PCI / an",U43,0),IF(X43="MWh PCI / an",W43,0))</f>
        <v>0</v>
      </c>
      <c r="AA43" s="100" t="s">
        <v>1809</v>
      </c>
      <c r="AB43" s="481"/>
      <c r="AC43" s="482"/>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row>
    <row r="44" spans="1:72" ht="30" customHeight="1" x14ac:dyDescent="0.35">
      <c r="B44" s="484"/>
      <c r="C44" s="493"/>
      <c r="D44" s="101" t="s">
        <v>1811</v>
      </c>
      <c r="E44" s="268" t="str">
        <f>IFERROR(E43*E42,"")</f>
        <v/>
      </c>
      <c r="F44" s="30" t="s">
        <v>1812</v>
      </c>
      <c r="G44" s="268" t="str">
        <f>IFERROR(G43*G42,"")</f>
        <v/>
      </c>
      <c r="H44" s="30" t="s">
        <v>1812</v>
      </c>
      <c r="I44" s="268" t="str">
        <f>IFERROR(I43*I42,"")</f>
        <v/>
      </c>
      <c r="J44" s="30" t="s">
        <v>1812</v>
      </c>
      <c r="K44" s="268" t="str">
        <f>IFERROR(K43*K42,"")</f>
        <v/>
      </c>
      <c r="L44" s="30" t="s">
        <v>1812</v>
      </c>
      <c r="M44" s="268" t="str">
        <f>IFERROR(M43*M42,"")</f>
        <v/>
      </c>
      <c r="N44" s="30" t="s">
        <v>1812</v>
      </c>
      <c r="O44" s="268" t="str">
        <f>IFERROR(O43*O42,"")</f>
        <v/>
      </c>
      <c r="P44" s="30" t="s">
        <v>1812</v>
      </c>
      <c r="Q44" s="268" t="str">
        <f>IFERROR(Q43*Q42,"")</f>
        <v/>
      </c>
      <c r="R44" s="30" t="s">
        <v>1812</v>
      </c>
      <c r="S44" s="268">
        <f>IFERROR(S43*S42,"")</f>
        <v>0</v>
      </c>
      <c r="T44" s="30" t="s">
        <v>1812</v>
      </c>
      <c r="U44" s="268">
        <f>IFERROR(U43*U42,"")</f>
        <v>0</v>
      </c>
      <c r="V44" s="30" t="s">
        <v>1812</v>
      </c>
      <c r="W44" s="268">
        <f>IFERROR(W43*W42,"")</f>
        <v>0</v>
      </c>
      <c r="X44" s="30" t="s">
        <v>1812</v>
      </c>
      <c r="Y44" s="478"/>
      <c r="Z44" s="481"/>
      <c r="AA44" s="481"/>
      <c r="AB44" s="111">
        <f>SUM(E44,G44,I44,K44,M44,O44,Q44,S44,U44,W44)</f>
        <v>0</v>
      </c>
      <c r="AC44" s="103" t="s">
        <v>1812</v>
      </c>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row>
    <row r="45" spans="1:72" ht="30" customHeight="1" x14ac:dyDescent="0.3">
      <c r="B45" s="484"/>
      <c r="C45" s="493" t="s">
        <v>1810</v>
      </c>
      <c r="D45" s="99" t="s">
        <v>1830</v>
      </c>
      <c r="E45" s="267"/>
      <c r="F45" s="30" t="s">
        <v>1831</v>
      </c>
      <c r="G45" s="267"/>
      <c r="H45" s="30" t="s">
        <v>1832</v>
      </c>
      <c r="I45" s="267"/>
      <c r="J45" s="30" t="s">
        <v>1832</v>
      </c>
      <c r="K45" s="267"/>
      <c r="L45" s="30" t="s">
        <v>1832</v>
      </c>
      <c r="M45" s="267"/>
      <c r="N45" s="30" t="s">
        <v>1832</v>
      </c>
      <c r="O45" s="267"/>
      <c r="P45" s="30" t="s">
        <v>1832</v>
      </c>
      <c r="Q45" s="267"/>
      <c r="R45" s="30" t="s">
        <v>1832</v>
      </c>
      <c r="S45" s="267"/>
      <c r="T45" s="107" t="str">
        <f>IF($T$43="Unité à compléter","",$T$43)</f>
        <v>MWh PCI / an</v>
      </c>
      <c r="U45" s="267"/>
      <c r="V45" s="107" t="str">
        <f>IF($V$43="Unité à compléter","",$V$43)</f>
        <v/>
      </c>
      <c r="W45" s="225"/>
      <c r="X45" s="107" t="str">
        <f>IF($X$43="Unité à compléter","",$X$43)</f>
        <v/>
      </c>
      <c r="Y45" s="478"/>
      <c r="Z45" s="111">
        <f>SUM(E45*2.3,G45,I45,K45,M45,O45,Q45,IF(T45="MWh PCI / an",S45,0),IF(V45="MWh PCI / an",U45,0),IF(X45="MWh PCI / an",W45,0))</f>
        <v>0</v>
      </c>
      <c r="AA45" s="100" t="s">
        <v>1809</v>
      </c>
      <c r="AB45" s="481"/>
      <c r="AC45" s="482"/>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row>
    <row r="46" spans="1:72" ht="30" customHeight="1" x14ac:dyDescent="0.35">
      <c r="B46" s="484"/>
      <c r="C46" s="493"/>
      <c r="D46" s="101" t="s">
        <v>1811</v>
      </c>
      <c r="E46" s="268" t="str">
        <f>IFERROR(E45*E42,"")</f>
        <v/>
      </c>
      <c r="F46" s="30" t="s">
        <v>1812</v>
      </c>
      <c r="G46" s="268" t="str">
        <f>IFERROR(G45*G42,"")</f>
        <v/>
      </c>
      <c r="H46" s="30" t="s">
        <v>1812</v>
      </c>
      <c r="I46" s="268" t="str">
        <f>IFERROR(I45*I42,"")</f>
        <v/>
      </c>
      <c r="J46" s="30" t="s">
        <v>1812</v>
      </c>
      <c r="K46" s="268" t="str">
        <f>IFERROR(K45*K42,"")</f>
        <v/>
      </c>
      <c r="L46" s="30" t="s">
        <v>1812</v>
      </c>
      <c r="M46" s="268" t="str">
        <f>IFERROR(M45*M42,"")</f>
        <v/>
      </c>
      <c r="N46" s="30" t="s">
        <v>1812</v>
      </c>
      <c r="O46" s="268" t="str">
        <f>IFERROR(O45*O42,"")</f>
        <v/>
      </c>
      <c r="P46" s="30" t="s">
        <v>1812</v>
      </c>
      <c r="Q46" s="268" t="str">
        <f>IFERROR(Q45*Q42,"")</f>
        <v/>
      </c>
      <c r="R46" s="30" t="s">
        <v>1812</v>
      </c>
      <c r="S46" s="268">
        <f>IFERROR(S45*S42,"")</f>
        <v>0</v>
      </c>
      <c r="T46" s="30" t="s">
        <v>1812</v>
      </c>
      <c r="U46" s="268">
        <f>IFERROR(U45*U42,"")</f>
        <v>0</v>
      </c>
      <c r="V46" s="30" t="s">
        <v>1812</v>
      </c>
      <c r="W46" s="268">
        <f>IFERROR(W45*W42,"")</f>
        <v>0</v>
      </c>
      <c r="X46" s="30" t="s">
        <v>1812</v>
      </c>
      <c r="Y46" s="478"/>
      <c r="Z46" s="481"/>
      <c r="AA46" s="481"/>
      <c r="AB46" s="111">
        <f>SUM(E46,G46,I46,K46,M46,O46,Q46,S46,U46,W46)</f>
        <v>0</v>
      </c>
      <c r="AC46" s="103" t="s">
        <v>1812</v>
      </c>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row>
    <row r="47" spans="1:72" ht="30" customHeight="1" x14ac:dyDescent="0.35">
      <c r="B47" s="484"/>
      <c r="C47" s="476" t="s">
        <v>1833</v>
      </c>
      <c r="D47" s="99" t="s">
        <v>1834</v>
      </c>
      <c r="E47" s="268">
        <f>IFERROR(E43-E45,"")</f>
        <v>0</v>
      </c>
      <c r="F47" s="30" t="s">
        <v>1831</v>
      </c>
      <c r="G47" s="268">
        <f>IFERROR(G43-G45,"")</f>
        <v>0</v>
      </c>
      <c r="H47" s="30" t="s">
        <v>1832</v>
      </c>
      <c r="I47" s="268">
        <f>IFERROR(I43-I45,"")</f>
        <v>0</v>
      </c>
      <c r="J47" s="30" t="s">
        <v>1832</v>
      </c>
      <c r="K47" s="268">
        <f>IFERROR(K43-K45,"")</f>
        <v>0</v>
      </c>
      <c r="L47" s="30" t="s">
        <v>1832</v>
      </c>
      <c r="M47" s="268">
        <f>IFERROR(M43-M45,"")</f>
        <v>0</v>
      </c>
      <c r="N47" s="30" t="s">
        <v>1832</v>
      </c>
      <c r="O47" s="268">
        <f>IFERROR(O43-O45,"")</f>
        <v>0</v>
      </c>
      <c r="P47" s="30" t="s">
        <v>1832</v>
      </c>
      <c r="Q47" s="268">
        <f>IFERROR(Q43-Q45,"")</f>
        <v>0</v>
      </c>
      <c r="R47" s="30" t="s">
        <v>1832</v>
      </c>
      <c r="S47" s="268">
        <f>IFERROR(S43-S45,"")</f>
        <v>0</v>
      </c>
      <c r="T47" s="107" t="str">
        <f>IF($T$43="Unité à compléter","",$T$43)</f>
        <v>MWh PCI / an</v>
      </c>
      <c r="U47" s="268">
        <f>IFERROR(U43-U45,"")</f>
        <v>0</v>
      </c>
      <c r="V47" s="107" t="str">
        <f>IF($V$43="Unité à compléter","",$V$43)</f>
        <v/>
      </c>
      <c r="W47" s="268">
        <f>IFERROR(W43-W45,"")</f>
        <v>0</v>
      </c>
      <c r="X47" s="107" t="str">
        <f>IF($X$43="Unité à compléter","",$X$43)</f>
        <v/>
      </c>
      <c r="Y47" s="478"/>
      <c r="Z47" s="111">
        <f>SUM(E47*2.3,G47,I47,K47,M47,O47,Q47,IF(T47="MWh PCI / an",S47,0),IF(V47="MWh PCI / an",U47,0),IF(X47="MWh PCI / an",W47,0))</f>
        <v>0</v>
      </c>
      <c r="AA47" s="100" t="s">
        <v>1809</v>
      </c>
      <c r="AB47" s="481"/>
      <c r="AC47" s="482"/>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row>
    <row r="48" spans="1:72" s="34" customFormat="1" ht="30" customHeight="1" thickBot="1" x14ac:dyDescent="0.4">
      <c r="B48" s="485"/>
      <c r="C48" s="492"/>
      <c r="D48" s="221" t="s">
        <v>1811</v>
      </c>
      <c r="E48" s="269" t="str">
        <f>IFERROR(E44-E46,"")</f>
        <v/>
      </c>
      <c r="F48" s="104" t="s">
        <v>1812</v>
      </c>
      <c r="G48" s="269" t="str">
        <f>IFERROR(G44-G46,"")</f>
        <v/>
      </c>
      <c r="H48" s="104" t="s">
        <v>1812</v>
      </c>
      <c r="I48" s="269" t="str">
        <f>IFERROR(I44-I46,"")</f>
        <v/>
      </c>
      <c r="J48" s="104" t="s">
        <v>1812</v>
      </c>
      <c r="K48" s="269" t="str">
        <f>IFERROR(K44-K46,"")</f>
        <v/>
      </c>
      <c r="L48" s="104" t="s">
        <v>1812</v>
      </c>
      <c r="M48" s="269" t="str">
        <f>IFERROR(M44-M46,"")</f>
        <v/>
      </c>
      <c r="N48" s="104" t="s">
        <v>1812</v>
      </c>
      <c r="O48" s="269" t="str">
        <f>IFERROR(O44-O46,"")</f>
        <v/>
      </c>
      <c r="P48" s="104" t="s">
        <v>1812</v>
      </c>
      <c r="Q48" s="269" t="str">
        <f>IFERROR(Q44-Q46,"")</f>
        <v/>
      </c>
      <c r="R48" s="104" t="s">
        <v>1812</v>
      </c>
      <c r="S48" s="269">
        <f>IFERROR(S44-S46,"")</f>
        <v>0</v>
      </c>
      <c r="T48" s="104" t="s">
        <v>1812</v>
      </c>
      <c r="U48" s="269">
        <f>IFERROR(U44-U46,"")</f>
        <v>0</v>
      </c>
      <c r="V48" s="104" t="s">
        <v>1812</v>
      </c>
      <c r="W48" s="269">
        <f>IFERROR(W44-W46,"")</f>
        <v>0</v>
      </c>
      <c r="X48" s="104" t="s">
        <v>1812</v>
      </c>
      <c r="Y48" s="479"/>
      <c r="Z48" s="480"/>
      <c r="AA48" s="480"/>
      <c r="AB48" s="112">
        <f>SUM(E48,G48,I48,K48,M48,O48,Q48,S48,U48,W48)</f>
        <v>0</v>
      </c>
      <c r="AC48" s="105" t="s">
        <v>1812</v>
      </c>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row>
    <row r="49" spans="1:72" ht="48.65" customHeight="1" x14ac:dyDescent="0.35">
      <c r="B49" s="259"/>
      <c r="C49" s="259"/>
      <c r="D49" s="259"/>
      <c r="E49" s="259"/>
      <c r="F49" s="259"/>
      <c r="G49" s="259"/>
      <c r="H49" s="259"/>
      <c r="I49" s="259"/>
      <c r="J49" s="259"/>
      <c r="K49" s="259"/>
      <c r="L49" s="259"/>
      <c r="M49" s="259"/>
      <c r="N49" s="259"/>
      <c r="O49" s="464" t="s">
        <v>1835</v>
      </c>
      <c r="P49" s="464"/>
      <c r="Q49" s="464"/>
      <c r="R49" s="464"/>
      <c r="S49" s="459" t="s">
        <v>1836</v>
      </c>
      <c r="T49" s="459"/>
      <c r="U49" s="459"/>
      <c r="V49" s="459"/>
      <c r="W49" s="459"/>
      <c r="X49" s="459"/>
      <c r="Y49" s="4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row>
    <row r="50" spans="1:72" ht="15" customHeight="1" thickBot="1" x14ac:dyDescent="0.35">
      <c r="B50" s="259"/>
      <c r="C50" s="259"/>
      <c r="D50" s="259"/>
      <c r="E50" s="259"/>
      <c r="F50" s="259"/>
      <c r="G50" s="259"/>
      <c r="H50" s="259"/>
      <c r="I50" s="259"/>
      <c r="J50" s="259"/>
      <c r="K50" s="259"/>
      <c r="L50" s="259"/>
      <c r="M50" s="259"/>
      <c r="N50" s="259"/>
      <c r="O50" s="259"/>
      <c r="P50" s="259"/>
      <c r="Q50" s="259"/>
      <c r="R50" s="259"/>
      <c r="S50" s="459"/>
      <c r="T50" s="459"/>
      <c r="U50" s="459"/>
      <c r="V50" s="459"/>
      <c r="W50" s="459"/>
      <c r="X50" s="459"/>
      <c r="Y50" s="459"/>
      <c r="Z50" s="13"/>
      <c r="AA50" s="13"/>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row>
    <row r="51" spans="1:72" ht="30" customHeight="1" x14ac:dyDescent="0.35">
      <c r="B51" s="483" t="s">
        <v>1837</v>
      </c>
      <c r="C51" s="102" t="s">
        <v>1838</v>
      </c>
      <c r="D51" s="109">
        <f>Z47</f>
        <v>0</v>
      </c>
      <c r="E51" s="94" t="s">
        <v>1809</v>
      </c>
      <c r="F51" s="93" t="s">
        <v>1839</v>
      </c>
      <c r="G51" s="273" t="str">
        <f>IFERROR(100*D51/E34,"")</f>
        <v/>
      </c>
      <c r="H51" s="91" t="s">
        <v>1814</v>
      </c>
      <c r="I51" s="96" t="s">
        <v>1840</v>
      </c>
      <c r="J51" s="273" t="str">
        <f>IFERROR(100*D51/E36,"")</f>
        <v/>
      </c>
      <c r="K51" s="89" t="s">
        <v>1814</v>
      </c>
      <c r="L51" s="259"/>
      <c r="M51" s="259"/>
      <c r="N51" s="259"/>
      <c r="O51" s="259"/>
      <c r="P51" s="259"/>
      <c r="Q51" s="259"/>
      <c r="R51" s="259"/>
      <c r="S51" s="459"/>
      <c r="T51" s="459"/>
      <c r="U51" s="459"/>
      <c r="V51" s="459"/>
      <c r="W51" s="459"/>
      <c r="X51" s="459"/>
      <c r="Y51" s="459"/>
      <c r="Z51" s="38"/>
      <c r="AA51" s="38"/>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row>
    <row r="52" spans="1:72" ht="30" customHeight="1" thickBot="1" x14ac:dyDescent="0.4">
      <c r="B52" s="485"/>
      <c r="C52" s="106" t="s">
        <v>1841</v>
      </c>
      <c r="D52" s="110">
        <f>AB48</f>
        <v>0</v>
      </c>
      <c r="E52" s="95" t="s">
        <v>1812</v>
      </c>
      <c r="F52" s="92" t="s">
        <v>1839</v>
      </c>
      <c r="G52" s="274" t="str">
        <f>IFERROR(100*D52/E35,"")</f>
        <v/>
      </c>
      <c r="H52" s="97" t="s">
        <v>1814</v>
      </c>
      <c r="I52" s="98" t="s">
        <v>1840</v>
      </c>
      <c r="J52" s="274" t="str">
        <f>IFERROR(100*D52/E37,"")</f>
        <v/>
      </c>
      <c r="K52" s="90" t="s">
        <v>1814</v>
      </c>
      <c r="L52" s="259"/>
      <c r="M52" s="259"/>
      <c r="N52" s="259"/>
      <c r="O52" s="259"/>
      <c r="P52" s="259"/>
      <c r="Q52" s="259"/>
      <c r="R52" s="259"/>
      <c r="S52" s="459"/>
      <c r="T52" s="459"/>
      <c r="U52" s="459"/>
      <c r="V52" s="459"/>
      <c r="W52" s="459"/>
      <c r="X52" s="459"/>
      <c r="Y52" s="4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row>
    <row r="53" spans="1:72" ht="14.15" customHeight="1" x14ac:dyDescent="0.35">
      <c r="B53" s="259"/>
      <c r="C53" s="259"/>
      <c r="D53" s="259"/>
      <c r="E53" s="259"/>
      <c r="F53" s="259"/>
      <c r="G53" s="259"/>
      <c r="H53" s="259"/>
      <c r="I53" s="259"/>
      <c r="J53" s="259"/>
      <c r="K53" s="259"/>
      <c r="L53" s="259"/>
      <c r="M53" s="259"/>
      <c r="N53" s="259"/>
      <c r="O53" s="259"/>
      <c r="P53" s="259"/>
      <c r="Q53" s="259"/>
      <c r="R53" s="259"/>
      <c r="S53" s="459"/>
      <c r="T53" s="459"/>
      <c r="U53" s="459"/>
      <c r="V53" s="459"/>
      <c r="W53" s="459"/>
      <c r="X53" s="459"/>
      <c r="Y53" s="459"/>
      <c r="Z53" s="38"/>
      <c r="AA53" s="38"/>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row>
    <row r="54" spans="1:72" ht="14.15" customHeight="1" thickBot="1" x14ac:dyDescent="0.35">
      <c r="B54" s="259"/>
      <c r="C54" s="259"/>
      <c r="D54" s="259"/>
      <c r="E54" s="259"/>
      <c r="F54" s="259"/>
      <c r="G54" s="259"/>
      <c r="H54" s="259"/>
      <c r="I54" s="259"/>
      <c r="J54" s="259"/>
      <c r="K54" s="259"/>
      <c r="L54" s="259"/>
      <c r="M54" s="259"/>
      <c r="N54" s="259"/>
      <c r="O54" s="259"/>
      <c r="P54" s="259"/>
      <c r="Q54" s="259"/>
      <c r="R54" s="259"/>
      <c r="S54" s="459"/>
      <c r="T54" s="459"/>
      <c r="U54" s="459"/>
      <c r="V54" s="459"/>
      <c r="W54" s="459"/>
      <c r="X54" s="459"/>
      <c r="Y54" s="459"/>
      <c r="Z54" s="13"/>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row>
    <row r="55" spans="1:72" ht="14.15" customHeight="1" x14ac:dyDescent="0.35">
      <c r="B55" s="483" t="s">
        <v>1842</v>
      </c>
      <c r="C55" s="486" t="str">
        <f>IFERROR(SUM('Données Economiques'!B14,'Données Economiques'!D14,'Données Economiques'!F14)/(D52*20),"")</f>
        <v/>
      </c>
      <c r="D55" s="489" t="s">
        <v>1843</v>
      </c>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row>
    <row r="56" spans="1:72" ht="14.9" customHeight="1" x14ac:dyDescent="0.35">
      <c r="B56" s="484"/>
      <c r="C56" s="487"/>
      <c r="D56" s="490"/>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row>
    <row r="57" spans="1:72" ht="14.9" customHeight="1" x14ac:dyDescent="0.35">
      <c r="B57" s="484"/>
      <c r="C57" s="487"/>
      <c r="D57" s="490"/>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row>
    <row r="58" spans="1:72" ht="14.9" customHeight="1" x14ac:dyDescent="0.35">
      <c r="B58" s="484"/>
      <c r="C58" s="487"/>
      <c r="D58" s="490"/>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row>
    <row r="59" spans="1:72" s="34" customFormat="1" ht="14.15" customHeight="1" thickBot="1" x14ac:dyDescent="0.4">
      <c r="B59" s="485"/>
      <c r="C59" s="488"/>
      <c r="D59" s="491"/>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row>
    <row r="60" spans="1:72" ht="15" customHeight="1" x14ac:dyDescent="0.35">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row>
    <row r="61" spans="1:72" ht="14.9" customHeight="1" x14ac:dyDescent="0.35">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row>
    <row r="62" spans="1:72" ht="14.9" customHeight="1" x14ac:dyDescent="0.35">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row>
    <row r="63" spans="1:72" ht="14.9" customHeight="1" x14ac:dyDescent="0.35">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c r="BS63" s="259"/>
      <c r="BT63" s="259"/>
    </row>
    <row r="64" spans="1:72" ht="14.9" customHeight="1" x14ac:dyDescent="0.3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row>
    <row r="65" spans="1:72" ht="14.9" customHeight="1" x14ac:dyDescent="0.35">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row>
    <row r="66" spans="1:72" ht="14.9" customHeight="1" x14ac:dyDescent="0.35">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59"/>
    </row>
    <row r="67" spans="1:72" ht="14.9" customHeight="1" x14ac:dyDescent="0.35">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row>
    <row r="68" spans="1:72" ht="40.5" customHeight="1" x14ac:dyDescent="0.35">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row>
    <row r="69" spans="1:72" x14ac:dyDescent="0.35">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c r="BR69" s="259"/>
      <c r="BS69" s="259"/>
      <c r="BT69" s="259"/>
    </row>
    <row r="70" spans="1:72" x14ac:dyDescent="0.35">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c r="BR70" s="259"/>
      <c r="BS70" s="259"/>
      <c r="BT70" s="259"/>
    </row>
    <row r="71" spans="1:72" x14ac:dyDescent="0.35">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row>
    <row r="72" spans="1:72" x14ac:dyDescent="0.35">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c r="BS72" s="259"/>
      <c r="BT72" s="259"/>
    </row>
    <row r="73" spans="1:72" x14ac:dyDescent="0.35">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c r="BR73" s="259"/>
      <c r="BS73" s="259"/>
      <c r="BT73" s="259"/>
    </row>
    <row r="74" spans="1:72" x14ac:dyDescent="0.35">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c r="BS74" s="259"/>
      <c r="BT74" s="259"/>
    </row>
    <row r="75" spans="1:72" x14ac:dyDescent="0.35">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row>
    <row r="76" spans="1:72" x14ac:dyDescent="0.35">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row>
    <row r="77" spans="1:72" x14ac:dyDescent="0.35">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row>
    <row r="78" spans="1:72" x14ac:dyDescent="0.35">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c r="BS78" s="259"/>
      <c r="BT78" s="259"/>
    </row>
    <row r="79" spans="1:72" x14ac:dyDescent="0.35">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row>
    <row r="80" spans="1:72" x14ac:dyDescent="0.35">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row>
    <row r="81" spans="1:72" x14ac:dyDescent="0.3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S81" s="259"/>
      <c r="BT81" s="259"/>
    </row>
    <row r="82" spans="1:72" x14ac:dyDescent="0.35">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S82" s="259"/>
      <c r="BT82" s="259"/>
    </row>
    <row r="83" spans="1:72" x14ac:dyDescent="0.35">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row>
    <row r="84" spans="1:72" x14ac:dyDescent="0.35">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S84" s="259"/>
      <c r="BT84" s="259"/>
    </row>
    <row r="85" spans="1:72" x14ac:dyDescent="0.35">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S85" s="259"/>
      <c r="BT85" s="259"/>
    </row>
    <row r="86" spans="1:72" x14ac:dyDescent="0.35">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row>
    <row r="87" spans="1:72" x14ac:dyDescent="0.35">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row>
    <row r="88" spans="1:72" x14ac:dyDescent="0.35">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row>
    <row r="89" spans="1:72" x14ac:dyDescent="0.35">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row>
    <row r="90" spans="1:72" x14ac:dyDescent="0.35">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c r="BQ90" s="259"/>
      <c r="BR90" s="259"/>
      <c r="BS90" s="259"/>
      <c r="BT90" s="259"/>
    </row>
    <row r="91" spans="1:72" x14ac:dyDescent="0.35">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c r="BQ91" s="259"/>
      <c r="BR91" s="259"/>
      <c r="BS91" s="259"/>
      <c r="BT91" s="259"/>
    </row>
    <row r="92" spans="1:72" x14ac:dyDescent="0.35">
      <c r="A92" s="25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c r="BS92" s="259"/>
      <c r="BT92" s="259"/>
    </row>
    <row r="93" spans="1:72" x14ac:dyDescent="0.35">
      <c r="A93" s="25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row>
    <row r="94" spans="1:72" x14ac:dyDescent="0.35">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c r="BQ94" s="259"/>
      <c r="BR94" s="259"/>
      <c r="BS94" s="259"/>
      <c r="BT94" s="259"/>
    </row>
    <row r="95" spans="1:72" x14ac:dyDescent="0.35">
      <c r="A95" s="259"/>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59"/>
      <c r="BC95" s="259"/>
      <c r="BD95" s="259"/>
      <c r="BE95" s="259"/>
      <c r="BF95" s="259"/>
      <c r="BG95" s="259"/>
      <c r="BH95" s="259"/>
      <c r="BI95" s="259"/>
      <c r="BJ95" s="259"/>
      <c r="BK95" s="259"/>
      <c r="BL95" s="259"/>
      <c r="BM95" s="259"/>
      <c r="BN95" s="259"/>
      <c r="BO95" s="259"/>
      <c r="BP95" s="259"/>
      <c r="BQ95" s="259"/>
      <c r="BR95" s="259"/>
      <c r="BS95" s="259"/>
      <c r="BT95" s="259"/>
    </row>
    <row r="96" spans="1:72" x14ac:dyDescent="0.35">
      <c r="A96" s="259"/>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row>
    <row r="97" spans="1:72" x14ac:dyDescent="0.35">
      <c r="A97" s="259"/>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59"/>
    </row>
    <row r="98" spans="1:72" x14ac:dyDescent="0.35">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c r="BS98" s="259"/>
      <c r="BT98" s="259"/>
    </row>
    <row r="99" spans="1:72" x14ac:dyDescent="0.35">
      <c r="A99" s="259"/>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c r="BS99" s="259"/>
      <c r="BT99" s="259"/>
    </row>
    <row r="100" spans="1:72" x14ac:dyDescent="0.35">
      <c r="A100" s="259"/>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c r="BR100" s="259"/>
      <c r="BS100" s="259"/>
      <c r="BT100" s="259"/>
    </row>
    <row r="101" spans="1:72" x14ac:dyDescent="0.35">
      <c r="A101" s="25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row>
    <row r="102" spans="1:72" x14ac:dyDescent="0.35">
      <c r="A102" s="25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c r="BQ102" s="259"/>
      <c r="BR102" s="259"/>
      <c r="BS102" s="259"/>
      <c r="BT102" s="259"/>
    </row>
    <row r="103" spans="1:72" x14ac:dyDescent="0.35">
      <c r="A103" s="259"/>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row>
    <row r="104" spans="1:72" x14ac:dyDescent="0.35">
      <c r="A104" s="259"/>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row>
    <row r="105" spans="1:72" x14ac:dyDescent="0.3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row>
    <row r="106" spans="1:72" x14ac:dyDescent="0.35">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9"/>
      <c r="BR106" s="259"/>
      <c r="BS106" s="259"/>
      <c r="BT106" s="259"/>
    </row>
    <row r="107" spans="1:72" x14ac:dyDescent="0.35">
      <c r="A107" s="259"/>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row>
    <row r="108" spans="1:72" x14ac:dyDescent="0.35">
      <c r="A108" s="259"/>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c r="BM108" s="259"/>
      <c r="BN108" s="259"/>
      <c r="BO108" s="259"/>
      <c r="BP108" s="259"/>
      <c r="BQ108" s="259"/>
      <c r="BR108" s="259"/>
      <c r="BS108" s="259"/>
      <c r="BT108" s="259"/>
    </row>
    <row r="109" spans="1:72" x14ac:dyDescent="0.35">
      <c r="A109" s="259"/>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c r="BM109" s="259"/>
      <c r="BN109" s="259"/>
      <c r="BO109" s="259"/>
      <c r="BP109" s="259"/>
      <c r="BQ109" s="259"/>
      <c r="BR109" s="259"/>
      <c r="BS109" s="259"/>
      <c r="BT109" s="259"/>
    </row>
    <row r="110" spans="1:72" x14ac:dyDescent="0.35">
      <c r="A110" s="259"/>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c r="BQ110" s="259"/>
      <c r="BR110" s="259"/>
      <c r="BS110" s="259"/>
      <c r="BT110" s="259"/>
    </row>
    <row r="111" spans="1:72" x14ac:dyDescent="0.35">
      <c r="A111" s="259"/>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c r="BQ111" s="259"/>
      <c r="BR111" s="259"/>
      <c r="BS111" s="259"/>
      <c r="BT111" s="259"/>
    </row>
    <row r="112" spans="1:72" x14ac:dyDescent="0.35">
      <c r="A112" s="259"/>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c r="BR112" s="259"/>
      <c r="BS112" s="259"/>
      <c r="BT112" s="259"/>
    </row>
    <row r="113" spans="1:72" x14ac:dyDescent="0.35">
      <c r="A113" s="259"/>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row>
    <row r="114" spans="1:72" x14ac:dyDescent="0.35">
      <c r="A114" s="259"/>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c r="BQ114" s="259"/>
      <c r="BR114" s="259"/>
      <c r="BS114" s="259"/>
      <c r="BT114" s="259"/>
    </row>
    <row r="115" spans="1:72" x14ac:dyDescent="0.35">
      <c r="A115" s="259"/>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row>
    <row r="116" spans="1:72" x14ac:dyDescent="0.35">
      <c r="A116" s="259"/>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S116" s="259"/>
      <c r="BT116" s="259"/>
    </row>
    <row r="117" spans="1:72" x14ac:dyDescent="0.35">
      <c r="A117" s="259"/>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row>
    <row r="118" spans="1:72" x14ac:dyDescent="0.35">
      <c r="A118" s="259"/>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c r="BQ118" s="259"/>
      <c r="BR118" s="259"/>
      <c r="BS118" s="259"/>
      <c r="BT118" s="259"/>
    </row>
    <row r="119" spans="1:72" x14ac:dyDescent="0.35">
      <c r="A119" s="259"/>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59"/>
      <c r="BT119" s="259"/>
    </row>
    <row r="120" spans="1:72" x14ac:dyDescent="0.35">
      <c r="A120" s="259"/>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c r="BR120" s="259"/>
      <c r="BS120" s="259"/>
      <c r="BT120" s="259"/>
    </row>
    <row r="121" spans="1:72" x14ac:dyDescent="0.35">
      <c r="A121" s="259"/>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c r="BR121" s="259"/>
      <c r="BS121" s="259"/>
      <c r="BT121" s="259"/>
    </row>
    <row r="122" spans="1:72" x14ac:dyDescent="0.35">
      <c r="A122" s="259"/>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c r="BQ122" s="259"/>
      <c r="BR122" s="259"/>
      <c r="BS122" s="259"/>
      <c r="BT122" s="259"/>
    </row>
    <row r="123" spans="1:72" x14ac:dyDescent="0.35">
      <c r="A123" s="259"/>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c r="BQ123" s="259"/>
      <c r="BR123" s="259"/>
      <c r="BS123" s="259"/>
      <c r="BT123" s="259"/>
    </row>
    <row r="124" spans="1:72" x14ac:dyDescent="0.35">
      <c r="A124" s="259"/>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259"/>
      <c r="BN124" s="259"/>
      <c r="BO124" s="259"/>
      <c r="BP124" s="259"/>
      <c r="BQ124" s="259"/>
      <c r="BR124" s="259"/>
      <c r="BS124" s="259"/>
      <c r="BT124" s="259"/>
    </row>
    <row r="125" spans="1:72" x14ac:dyDescent="0.35">
      <c r="A125" s="259"/>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59"/>
      <c r="BR125" s="259"/>
      <c r="BS125" s="259"/>
      <c r="BT125" s="259"/>
    </row>
    <row r="126" spans="1:72" x14ac:dyDescent="0.35">
      <c r="A126" s="259"/>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row>
    <row r="127" spans="1:72" x14ac:dyDescent="0.35">
      <c r="A127" s="259"/>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c r="BR127" s="259"/>
      <c r="BS127" s="259"/>
      <c r="BT127" s="259"/>
    </row>
    <row r="128" spans="1:72" x14ac:dyDescent="0.35">
      <c r="A128" s="259"/>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c r="BQ128" s="259"/>
      <c r="BR128" s="259"/>
      <c r="BS128" s="259"/>
      <c r="BT128" s="259"/>
    </row>
    <row r="129" spans="1:72" x14ac:dyDescent="0.35">
      <c r="A129" s="259"/>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c r="BF129" s="259"/>
      <c r="BG129" s="259"/>
      <c r="BH129" s="259"/>
      <c r="BI129" s="259"/>
      <c r="BJ129" s="259"/>
      <c r="BK129" s="259"/>
      <c r="BL129" s="259"/>
      <c r="BM129" s="259"/>
      <c r="BN129" s="259"/>
      <c r="BO129" s="259"/>
      <c r="BP129" s="259"/>
      <c r="BQ129" s="259"/>
      <c r="BR129" s="259"/>
      <c r="BS129" s="259"/>
      <c r="BT129" s="259"/>
    </row>
    <row r="130" spans="1:72" x14ac:dyDescent="0.35">
      <c r="A130" s="259"/>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c r="AZ130" s="259"/>
      <c r="BA130" s="259"/>
      <c r="BB130" s="259"/>
      <c r="BC130" s="259"/>
      <c r="BD130" s="259"/>
      <c r="BE130" s="259"/>
      <c r="BF130" s="259"/>
      <c r="BG130" s="259"/>
      <c r="BH130" s="259"/>
      <c r="BI130" s="259"/>
      <c r="BJ130" s="259"/>
      <c r="BK130" s="259"/>
      <c r="BL130" s="259"/>
      <c r="BM130" s="259"/>
      <c r="BN130" s="259"/>
      <c r="BO130" s="259"/>
      <c r="BP130" s="259"/>
      <c r="BQ130" s="259"/>
      <c r="BR130" s="259"/>
      <c r="BS130" s="259"/>
      <c r="BT130" s="259"/>
    </row>
    <row r="131" spans="1:72" x14ac:dyDescent="0.35">
      <c r="A131" s="259"/>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c r="BR131" s="259"/>
      <c r="BS131" s="259"/>
      <c r="BT131" s="259"/>
    </row>
    <row r="132" spans="1:72" x14ac:dyDescent="0.35">
      <c r="A132" s="259"/>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c r="BF132" s="259"/>
      <c r="BG132" s="259"/>
      <c r="BH132" s="259"/>
      <c r="BI132" s="259"/>
      <c r="BJ132" s="259"/>
      <c r="BK132" s="259"/>
      <c r="BL132" s="259"/>
      <c r="BM132" s="259"/>
      <c r="BN132" s="259"/>
      <c r="BO132" s="259"/>
      <c r="BP132" s="259"/>
      <c r="BQ132" s="259"/>
      <c r="BR132" s="259"/>
      <c r="BS132" s="259"/>
      <c r="BT132" s="259"/>
    </row>
    <row r="133" spans="1:72" x14ac:dyDescent="0.35">
      <c r="A133" s="259"/>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59"/>
      <c r="BQ133" s="259"/>
      <c r="BR133" s="259"/>
      <c r="BS133" s="259"/>
      <c r="BT133" s="259"/>
    </row>
    <row r="134" spans="1:72" x14ac:dyDescent="0.3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59"/>
      <c r="BP134" s="259"/>
      <c r="BQ134" s="259"/>
      <c r="BR134" s="259"/>
      <c r="BS134" s="259"/>
      <c r="BT134" s="259"/>
    </row>
    <row r="135" spans="1:72" x14ac:dyDescent="0.35">
      <c r="A135" s="259"/>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row>
    <row r="136" spans="1:72" x14ac:dyDescent="0.35">
      <c r="A136" s="259"/>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259"/>
      <c r="BL136" s="259"/>
      <c r="BM136" s="259"/>
      <c r="BN136" s="259"/>
      <c r="BO136" s="259"/>
      <c r="BP136" s="259"/>
      <c r="BQ136" s="259"/>
      <c r="BR136" s="259"/>
      <c r="BS136" s="259"/>
      <c r="BT136" s="259"/>
    </row>
    <row r="137" spans="1:72" x14ac:dyDescent="0.35">
      <c r="A137" s="259"/>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c r="BF137" s="259"/>
      <c r="BG137" s="259"/>
      <c r="BH137" s="259"/>
      <c r="BI137" s="259"/>
      <c r="BJ137" s="259"/>
      <c r="BK137" s="259"/>
      <c r="BL137" s="259"/>
      <c r="BM137" s="259"/>
      <c r="BN137" s="259"/>
      <c r="BO137" s="259"/>
      <c r="BP137" s="259"/>
      <c r="BQ137" s="259"/>
      <c r="BR137" s="259"/>
      <c r="BS137" s="259"/>
      <c r="BT137" s="259"/>
    </row>
    <row r="138" spans="1:72" x14ac:dyDescent="0.35">
      <c r="A138" s="259"/>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c r="BF138" s="259"/>
      <c r="BG138" s="259"/>
      <c r="BH138" s="259"/>
      <c r="BI138" s="259"/>
      <c r="BJ138" s="259"/>
      <c r="BK138" s="259"/>
      <c r="BL138" s="259"/>
      <c r="BM138" s="259"/>
      <c r="BN138" s="259"/>
      <c r="BO138" s="259"/>
      <c r="BP138" s="259"/>
      <c r="BQ138" s="259"/>
      <c r="BR138" s="259"/>
      <c r="BS138" s="259"/>
      <c r="BT138" s="259"/>
    </row>
    <row r="139" spans="1:72" x14ac:dyDescent="0.35">
      <c r="A139" s="259"/>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c r="BD139" s="259"/>
      <c r="BE139" s="259"/>
      <c r="BF139" s="259"/>
      <c r="BG139" s="259"/>
      <c r="BH139" s="259"/>
      <c r="BI139" s="259"/>
      <c r="BJ139" s="259"/>
      <c r="BK139" s="259"/>
      <c r="BL139" s="259"/>
      <c r="BM139" s="259"/>
      <c r="BN139" s="259"/>
      <c r="BO139" s="259"/>
      <c r="BP139" s="259"/>
      <c r="BQ139" s="259"/>
      <c r="BR139" s="259"/>
      <c r="BS139" s="259"/>
      <c r="BT139" s="259"/>
    </row>
    <row r="140" spans="1:72" x14ac:dyDescent="0.35">
      <c r="A140" s="259"/>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c r="BA140" s="259"/>
      <c r="BB140" s="259"/>
      <c r="BC140" s="259"/>
      <c r="BD140" s="259"/>
      <c r="BE140" s="259"/>
      <c r="BF140" s="259"/>
      <c r="BG140" s="259"/>
      <c r="BH140" s="259"/>
      <c r="BI140" s="259"/>
      <c r="BJ140" s="259"/>
      <c r="BK140" s="259"/>
      <c r="BL140" s="259"/>
      <c r="BM140" s="259"/>
      <c r="BN140" s="259"/>
      <c r="BO140" s="259"/>
      <c r="BP140" s="259"/>
      <c r="BQ140" s="259"/>
      <c r="BR140" s="259"/>
      <c r="BS140" s="259"/>
      <c r="BT140" s="259"/>
    </row>
    <row r="141" spans="1:72" x14ac:dyDescent="0.35">
      <c r="A141" s="259"/>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c r="BF141" s="259"/>
      <c r="BG141" s="259"/>
      <c r="BH141" s="259"/>
      <c r="BI141" s="259"/>
      <c r="BJ141" s="259"/>
      <c r="BK141" s="259"/>
      <c r="BL141" s="259"/>
      <c r="BM141" s="259"/>
      <c r="BN141" s="259"/>
      <c r="BO141" s="259"/>
      <c r="BP141" s="259"/>
      <c r="BQ141" s="259"/>
      <c r="BR141" s="259"/>
      <c r="BS141" s="259"/>
      <c r="BT141" s="259"/>
    </row>
    <row r="142" spans="1:72" x14ac:dyDescent="0.35">
      <c r="A142" s="259"/>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c r="BR142" s="259"/>
      <c r="BS142" s="259"/>
      <c r="BT142" s="259"/>
    </row>
    <row r="143" spans="1:72" x14ac:dyDescent="0.35">
      <c r="A143" s="259"/>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c r="BS143" s="259"/>
      <c r="BT143" s="259"/>
    </row>
    <row r="144" spans="1:72" x14ac:dyDescent="0.35">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59"/>
      <c r="BQ144" s="259"/>
      <c r="BR144" s="259"/>
      <c r="BS144" s="259"/>
      <c r="BT144" s="259"/>
    </row>
    <row r="145" spans="1:72" x14ac:dyDescent="0.35">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c r="BS145" s="259"/>
      <c r="BT145" s="259"/>
    </row>
    <row r="146" spans="1:72" x14ac:dyDescent="0.35">
      <c r="A146" s="259"/>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c r="BP146" s="259"/>
      <c r="BQ146" s="259"/>
      <c r="BR146" s="259"/>
      <c r="BS146" s="259"/>
      <c r="BT146" s="259"/>
    </row>
    <row r="147" spans="1:72" x14ac:dyDescent="0.35">
      <c r="A147" s="259"/>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c r="BF147" s="259"/>
      <c r="BG147" s="259"/>
      <c r="BH147" s="259"/>
      <c r="BI147" s="259"/>
      <c r="BJ147" s="259"/>
      <c r="BK147" s="259"/>
      <c r="BL147" s="259"/>
      <c r="BM147" s="259"/>
      <c r="BN147" s="259"/>
      <c r="BO147" s="259"/>
      <c r="BP147" s="259"/>
      <c r="BQ147" s="259"/>
      <c r="BR147" s="259"/>
      <c r="BS147" s="259"/>
      <c r="BT147" s="259"/>
    </row>
    <row r="148" spans="1:72" x14ac:dyDescent="0.35">
      <c r="A148" s="259"/>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59"/>
      <c r="BN148" s="259"/>
      <c r="BO148" s="259"/>
      <c r="BP148" s="259"/>
      <c r="BQ148" s="259"/>
      <c r="BR148" s="259"/>
      <c r="BS148" s="259"/>
      <c r="BT148" s="259"/>
    </row>
    <row r="149" spans="1:72" x14ac:dyDescent="0.35">
      <c r="A149" s="259"/>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c r="BR149" s="259"/>
      <c r="BS149" s="259"/>
      <c r="BT149" s="259"/>
    </row>
    <row r="150" spans="1:72" x14ac:dyDescent="0.35">
      <c r="A150" s="259"/>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row>
    <row r="151" spans="1:72" x14ac:dyDescent="0.35">
      <c r="A151" s="259"/>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c r="BQ151" s="259"/>
      <c r="BR151" s="259"/>
      <c r="BS151" s="259"/>
      <c r="BT151" s="259"/>
    </row>
    <row r="152" spans="1:72" x14ac:dyDescent="0.35">
      <c r="A152" s="259"/>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c r="BQ152" s="259"/>
      <c r="BR152" s="259"/>
      <c r="BS152" s="259"/>
      <c r="BT152" s="259"/>
    </row>
    <row r="153" spans="1:72" x14ac:dyDescent="0.35">
      <c r="A153" s="259"/>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259"/>
      <c r="BH153" s="259"/>
      <c r="BI153" s="259"/>
      <c r="BJ153" s="259"/>
      <c r="BK153" s="259"/>
      <c r="BL153" s="259"/>
      <c r="BM153" s="259"/>
      <c r="BN153" s="259"/>
      <c r="BO153" s="259"/>
      <c r="BP153" s="259"/>
      <c r="BQ153" s="259"/>
      <c r="BR153" s="259"/>
      <c r="BS153" s="259"/>
      <c r="BT153" s="259"/>
    </row>
    <row r="154" spans="1:72" x14ac:dyDescent="0.35">
      <c r="A154" s="259"/>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c r="BQ154" s="259"/>
      <c r="BR154" s="259"/>
      <c r="BS154" s="259"/>
      <c r="BT154" s="259"/>
    </row>
    <row r="155" spans="1:72" x14ac:dyDescent="0.35">
      <c r="A155" s="259"/>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259"/>
      <c r="BM155" s="259"/>
      <c r="BN155" s="259"/>
      <c r="BO155" s="259"/>
      <c r="BP155" s="259"/>
      <c r="BQ155" s="259"/>
      <c r="BR155" s="259"/>
      <c r="BS155" s="259"/>
      <c r="BT155" s="259"/>
    </row>
    <row r="156" spans="1:72" x14ac:dyDescent="0.35">
      <c r="A156" s="259"/>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c r="BF156" s="259"/>
      <c r="BG156" s="259"/>
      <c r="BH156" s="259"/>
      <c r="BI156" s="259"/>
      <c r="BJ156" s="259"/>
      <c r="BK156" s="259"/>
      <c r="BL156" s="259"/>
      <c r="BM156" s="259"/>
      <c r="BN156" s="259"/>
      <c r="BO156" s="259"/>
      <c r="BP156" s="259"/>
      <c r="BQ156" s="259"/>
      <c r="BR156" s="259"/>
      <c r="BS156" s="259"/>
      <c r="BT156" s="259"/>
    </row>
    <row r="157" spans="1:72" x14ac:dyDescent="0.35">
      <c r="A157" s="259"/>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259"/>
      <c r="BP157" s="259"/>
      <c r="BQ157" s="259"/>
      <c r="BR157" s="259"/>
      <c r="BS157" s="259"/>
      <c r="BT157" s="259"/>
    </row>
    <row r="158" spans="1:72" x14ac:dyDescent="0.35">
      <c r="A158" s="259"/>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c r="BF158" s="259"/>
      <c r="BG158" s="259"/>
      <c r="BH158" s="259"/>
      <c r="BI158" s="259"/>
      <c r="BJ158" s="259"/>
      <c r="BK158" s="259"/>
      <c r="BL158" s="259"/>
      <c r="BM158" s="259"/>
      <c r="BN158" s="259"/>
      <c r="BO158" s="259"/>
      <c r="BP158" s="259"/>
      <c r="BQ158" s="259"/>
      <c r="BR158" s="259"/>
      <c r="BS158" s="259"/>
      <c r="BT158" s="259"/>
    </row>
    <row r="159" spans="1:72" x14ac:dyDescent="0.35">
      <c r="A159" s="259"/>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c r="BQ159" s="259"/>
      <c r="BR159" s="259"/>
      <c r="BS159" s="259"/>
      <c r="BT159" s="259"/>
    </row>
    <row r="160" spans="1:72" x14ac:dyDescent="0.35">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c r="AZ160" s="259"/>
      <c r="BA160" s="259"/>
      <c r="BB160" s="259"/>
      <c r="BC160" s="259"/>
      <c r="BD160" s="259"/>
      <c r="BE160" s="259"/>
      <c r="BF160" s="259"/>
      <c r="BG160" s="259"/>
      <c r="BH160" s="259"/>
      <c r="BI160" s="259"/>
      <c r="BJ160" s="259"/>
      <c r="BK160" s="259"/>
      <c r="BL160" s="259"/>
      <c r="BM160" s="259"/>
      <c r="BN160" s="259"/>
      <c r="BO160" s="259"/>
      <c r="BP160" s="259"/>
      <c r="BQ160" s="259"/>
      <c r="BR160" s="259"/>
      <c r="BS160" s="259"/>
      <c r="BT160" s="259"/>
    </row>
    <row r="161" spans="1:72" x14ac:dyDescent="0.35">
      <c r="A161" s="259"/>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c r="BR161" s="259"/>
      <c r="BS161" s="259"/>
      <c r="BT161" s="259"/>
    </row>
    <row r="162" spans="1:72" x14ac:dyDescent="0.35">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c r="BS162" s="259"/>
      <c r="BT162" s="259"/>
    </row>
    <row r="163" spans="1:72" x14ac:dyDescent="0.35">
      <c r="A163" s="259"/>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c r="BQ163" s="259"/>
      <c r="BR163" s="259"/>
      <c r="BS163" s="259"/>
      <c r="BT163" s="259"/>
    </row>
    <row r="164" spans="1:72" x14ac:dyDescent="0.35">
      <c r="A164" s="259"/>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c r="BQ164" s="259"/>
      <c r="BR164" s="259"/>
      <c r="BS164" s="259"/>
      <c r="BT164" s="259"/>
    </row>
    <row r="165" spans="1:72" x14ac:dyDescent="0.35">
      <c r="A165" s="259"/>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c r="BR165" s="259"/>
      <c r="BS165" s="259"/>
      <c r="BT165" s="259"/>
    </row>
    <row r="166" spans="1:72" x14ac:dyDescent="0.35">
      <c r="A166" s="259"/>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c r="BQ166" s="259"/>
      <c r="BR166" s="259"/>
      <c r="BS166" s="259"/>
      <c r="BT166" s="259"/>
    </row>
    <row r="167" spans="1:72" x14ac:dyDescent="0.35">
      <c r="A167" s="259"/>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59"/>
      <c r="BM167" s="259"/>
      <c r="BN167" s="259"/>
      <c r="BO167" s="259"/>
      <c r="BP167" s="259"/>
      <c r="BQ167" s="259"/>
      <c r="BR167" s="259"/>
      <c r="BS167" s="259"/>
      <c r="BT167" s="259"/>
    </row>
    <row r="168" spans="1:72" x14ac:dyDescent="0.35">
      <c r="A168" s="259"/>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c r="AZ168" s="259"/>
      <c r="BA168" s="259"/>
      <c r="BB168" s="259"/>
      <c r="BC168" s="259"/>
      <c r="BD168" s="259"/>
      <c r="BE168" s="259"/>
      <c r="BF168" s="259"/>
      <c r="BG168" s="259"/>
      <c r="BH168" s="259"/>
      <c r="BI168" s="259"/>
      <c r="BJ168" s="259"/>
      <c r="BK168" s="259"/>
      <c r="BL168" s="259"/>
      <c r="BM168" s="259"/>
      <c r="BN168" s="259"/>
      <c r="BO168" s="259"/>
      <c r="BP168" s="259"/>
      <c r="BQ168" s="259"/>
      <c r="BR168" s="259"/>
      <c r="BS168" s="259"/>
      <c r="BT168" s="259"/>
    </row>
    <row r="169" spans="1:72" x14ac:dyDescent="0.35">
      <c r="A169" s="259"/>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59"/>
      <c r="AY169" s="259"/>
      <c r="AZ169" s="259"/>
      <c r="BA169" s="259"/>
      <c r="BB169" s="259"/>
      <c r="BC169" s="259"/>
      <c r="BD169" s="259"/>
      <c r="BE169" s="259"/>
      <c r="BF169" s="259"/>
      <c r="BG169" s="259"/>
      <c r="BH169" s="259"/>
      <c r="BI169" s="259"/>
      <c r="BJ169" s="259"/>
      <c r="BK169" s="259"/>
      <c r="BL169" s="259"/>
      <c r="BM169" s="259"/>
      <c r="BN169" s="259"/>
      <c r="BO169" s="259"/>
      <c r="BP169" s="259"/>
      <c r="BQ169" s="259"/>
      <c r="BR169" s="259"/>
      <c r="BS169" s="259"/>
      <c r="BT169" s="259"/>
    </row>
    <row r="170" spans="1:72" x14ac:dyDescent="0.35">
      <c r="A170" s="259"/>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59"/>
      <c r="BF170" s="259"/>
      <c r="BG170" s="259"/>
      <c r="BH170" s="259"/>
      <c r="BI170" s="259"/>
      <c r="BJ170" s="259"/>
      <c r="BK170" s="259"/>
      <c r="BL170" s="259"/>
      <c r="BM170" s="259"/>
      <c r="BN170" s="259"/>
      <c r="BO170" s="259"/>
      <c r="BP170" s="259"/>
      <c r="BQ170" s="259"/>
      <c r="BR170" s="259"/>
      <c r="BS170" s="259"/>
      <c r="BT170" s="259"/>
    </row>
    <row r="171" spans="1:72" x14ac:dyDescent="0.35">
      <c r="A171" s="259"/>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c r="BS171" s="259"/>
      <c r="BT171" s="259"/>
    </row>
    <row r="172" spans="1:72" x14ac:dyDescent="0.35">
      <c r="A172" s="259"/>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c r="AZ172" s="259"/>
      <c r="BA172" s="259"/>
      <c r="BB172" s="259"/>
      <c r="BC172" s="259"/>
      <c r="BD172" s="259"/>
      <c r="BE172" s="259"/>
      <c r="BF172" s="259"/>
      <c r="BG172" s="259"/>
      <c r="BH172" s="259"/>
      <c r="BI172" s="259"/>
      <c r="BJ172" s="259"/>
      <c r="BK172" s="259"/>
      <c r="BL172" s="259"/>
      <c r="BM172" s="259"/>
      <c r="BN172" s="259"/>
      <c r="BO172" s="259"/>
      <c r="BP172" s="259"/>
      <c r="BQ172" s="259"/>
      <c r="BR172" s="259"/>
      <c r="BS172" s="259"/>
      <c r="BT172" s="259"/>
    </row>
    <row r="173" spans="1:72" x14ac:dyDescent="0.35">
      <c r="A173" s="259"/>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c r="BS173" s="259"/>
      <c r="BT173" s="259"/>
    </row>
    <row r="174" spans="1:72" x14ac:dyDescent="0.35">
      <c r="A174" s="259"/>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c r="BR174" s="259"/>
      <c r="BS174" s="259"/>
      <c r="BT174" s="259"/>
    </row>
    <row r="175" spans="1:72" x14ac:dyDescent="0.35">
      <c r="A175" s="259"/>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c r="BQ175" s="259"/>
      <c r="BR175" s="259"/>
      <c r="BS175" s="259"/>
      <c r="BT175" s="259"/>
    </row>
    <row r="176" spans="1:72" x14ac:dyDescent="0.35">
      <c r="A176" s="259"/>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row>
    <row r="177" spans="1:72" x14ac:dyDescent="0.35">
      <c r="A177" s="259"/>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row>
    <row r="178" spans="1:72" x14ac:dyDescent="0.35">
      <c r="A178" s="259"/>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59"/>
      <c r="BI178" s="259"/>
      <c r="BJ178" s="259"/>
      <c r="BK178" s="259"/>
      <c r="BL178" s="259"/>
      <c r="BM178" s="259"/>
      <c r="BN178" s="259"/>
      <c r="BO178" s="259"/>
      <c r="BP178" s="259"/>
      <c r="BQ178" s="259"/>
      <c r="BR178" s="259"/>
      <c r="BS178" s="259"/>
      <c r="BT178" s="259"/>
    </row>
    <row r="179" spans="1:72" x14ac:dyDescent="0.35">
      <c r="A179" s="259"/>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c r="AW179" s="259"/>
      <c r="AX179" s="259"/>
      <c r="AY179" s="259"/>
      <c r="AZ179" s="259"/>
      <c r="BA179" s="259"/>
      <c r="BB179" s="259"/>
      <c r="BC179" s="259"/>
      <c r="BD179" s="259"/>
      <c r="BE179" s="259"/>
      <c r="BF179" s="259"/>
      <c r="BG179" s="259"/>
      <c r="BH179" s="259"/>
      <c r="BI179" s="259"/>
      <c r="BJ179" s="259"/>
      <c r="BK179" s="259"/>
      <c r="BL179" s="259"/>
      <c r="BM179" s="259"/>
      <c r="BN179" s="259"/>
      <c r="BO179" s="259"/>
      <c r="BP179" s="259"/>
      <c r="BQ179" s="259"/>
      <c r="BR179" s="259"/>
      <c r="BS179" s="259"/>
      <c r="BT179" s="259"/>
    </row>
    <row r="180" spans="1:72" x14ac:dyDescent="0.35">
      <c r="A180" s="259"/>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59"/>
      <c r="AY180" s="259"/>
      <c r="AZ180" s="259"/>
      <c r="BA180" s="259"/>
      <c r="BB180" s="259"/>
      <c r="BC180" s="259"/>
      <c r="BD180" s="259"/>
      <c r="BE180" s="259"/>
      <c r="BF180" s="259"/>
      <c r="BG180" s="259"/>
      <c r="BH180" s="259"/>
      <c r="BI180" s="259"/>
      <c r="BJ180" s="259"/>
      <c r="BK180" s="259"/>
      <c r="BL180" s="259"/>
      <c r="BM180" s="259"/>
      <c r="BN180" s="259"/>
      <c r="BO180" s="259"/>
      <c r="BP180" s="259"/>
      <c r="BQ180" s="259"/>
      <c r="BR180" s="259"/>
      <c r="BS180" s="259"/>
      <c r="BT180" s="259"/>
    </row>
    <row r="181" spans="1:72" x14ac:dyDescent="0.35">
      <c r="A181" s="259"/>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c r="AS181" s="259"/>
      <c r="AT181" s="259"/>
      <c r="AU181" s="259"/>
      <c r="AV181" s="259"/>
      <c r="AW181" s="259"/>
      <c r="AX181" s="259"/>
      <c r="AY181" s="259"/>
      <c r="AZ181" s="259"/>
      <c r="BA181" s="259"/>
      <c r="BB181" s="259"/>
      <c r="BC181" s="259"/>
      <c r="BD181" s="259"/>
      <c r="BE181" s="259"/>
      <c r="BF181" s="259"/>
      <c r="BG181" s="259"/>
      <c r="BH181" s="259"/>
      <c r="BI181" s="259"/>
      <c r="BJ181" s="259"/>
      <c r="BK181" s="259"/>
      <c r="BL181" s="259"/>
      <c r="BM181" s="259"/>
      <c r="BN181" s="259"/>
      <c r="BO181" s="259"/>
      <c r="BP181" s="259"/>
      <c r="BQ181" s="259"/>
      <c r="BR181" s="259"/>
      <c r="BS181" s="259"/>
      <c r="BT181" s="259"/>
    </row>
    <row r="182" spans="1:72" x14ac:dyDescent="0.35">
      <c r="A182" s="259"/>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59"/>
      <c r="AY182" s="259"/>
      <c r="AZ182" s="259"/>
      <c r="BA182" s="259"/>
      <c r="BB182" s="259"/>
      <c r="BC182" s="259"/>
      <c r="BD182" s="259"/>
      <c r="BE182" s="259"/>
      <c r="BF182" s="259"/>
      <c r="BG182" s="259"/>
      <c r="BH182" s="259"/>
      <c r="BI182" s="259"/>
      <c r="BJ182" s="259"/>
      <c r="BK182" s="259"/>
      <c r="BL182" s="259"/>
      <c r="BM182" s="259"/>
      <c r="BN182" s="259"/>
      <c r="BO182" s="259"/>
      <c r="BP182" s="259"/>
      <c r="BQ182" s="259"/>
      <c r="BR182" s="259"/>
      <c r="BS182" s="259"/>
      <c r="BT182" s="259"/>
    </row>
    <row r="183" spans="1:72" x14ac:dyDescent="0.35">
      <c r="A183" s="259"/>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c r="AZ183" s="259"/>
      <c r="BA183" s="259"/>
      <c r="BB183" s="259"/>
      <c r="BC183" s="259"/>
      <c r="BD183" s="259"/>
      <c r="BE183" s="259"/>
      <c r="BF183" s="259"/>
      <c r="BG183" s="259"/>
      <c r="BH183" s="259"/>
      <c r="BI183" s="259"/>
      <c r="BJ183" s="259"/>
      <c r="BK183" s="259"/>
      <c r="BL183" s="259"/>
      <c r="BM183" s="259"/>
      <c r="BN183" s="259"/>
      <c r="BO183" s="259"/>
      <c r="BP183" s="259"/>
      <c r="BQ183" s="259"/>
      <c r="BR183" s="259"/>
      <c r="BS183" s="259"/>
      <c r="BT183" s="259"/>
    </row>
    <row r="184" spans="1:72" x14ac:dyDescent="0.35">
      <c r="A184" s="259"/>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c r="AW184" s="259"/>
      <c r="AX184" s="259"/>
      <c r="AY184" s="259"/>
      <c r="AZ184" s="259"/>
      <c r="BA184" s="259"/>
      <c r="BB184" s="259"/>
      <c r="BC184" s="259"/>
      <c r="BD184" s="259"/>
      <c r="BE184" s="259"/>
      <c r="BF184" s="259"/>
      <c r="BG184" s="259"/>
      <c r="BH184" s="259"/>
      <c r="BI184" s="259"/>
      <c r="BJ184" s="259"/>
      <c r="BK184" s="259"/>
      <c r="BL184" s="259"/>
      <c r="BM184" s="259"/>
      <c r="BN184" s="259"/>
      <c r="BO184" s="259"/>
      <c r="BP184" s="259"/>
      <c r="BQ184" s="259"/>
      <c r="BR184" s="259"/>
      <c r="BS184" s="259"/>
      <c r="BT184" s="259"/>
    </row>
    <row r="185" spans="1:72" x14ac:dyDescent="0.35">
      <c r="A185" s="259"/>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c r="AW185" s="259"/>
      <c r="AX185" s="259"/>
      <c r="AY185" s="259"/>
      <c r="AZ185" s="259"/>
      <c r="BA185" s="259"/>
      <c r="BB185" s="259"/>
      <c r="BC185" s="259"/>
      <c r="BD185" s="259"/>
      <c r="BE185" s="259"/>
      <c r="BF185" s="259"/>
      <c r="BG185" s="259"/>
      <c r="BH185" s="259"/>
      <c r="BI185" s="259"/>
      <c r="BJ185" s="259"/>
      <c r="BK185" s="259"/>
      <c r="BL185" s="259"/>
      <c r="BM185" s="259"/>
      <c r="BN185" s="259"/>
      <c r="BO185" s="259"/>
      <c r="BP185" s="259"/>
      <c r="BQ185" s="259"/>
      <c r="BR185" s="259"/>
      <c r="BS185" s="259"/>
      <c r="BT185" s="259"/>
    </row>
    <row r="186" spans="1:72" x14ac:dyDescent="0.35">
      <c r="A186" s="259"/>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c r="AZ186" s="259"/>
      <c r="BA186" s="259"/>
      <c r="BB186" s="259"/>
      <c r="BC186" s="259"/>
      <c r="BD186" s="259"/>
      <c r="BE186" s="259"/>
      <c r="BF186" s="259"/>
      <c r="BG186" s="259"/>
      <c r="BH186" s="259"/>
      <c r="BI186" s="259"/>
      <c r="BJ186" s="259"/>
      <c r="BK186" s="259"/>
      <c r="BL186" s="259"/>
      <c r="BM186" s="259"/>
      <c r="BN186" s="259"/>
      <c r="BO186" s="259"/>
      <c r="BP186" s="259"/>
      <c r="BQ186" s="259"/>
      <c r="BR186" s="259"/>
      <c r="BS186" s="259"/>
      <c r="BT186" s="259"/>
    </row>
    <row r="187" spans="1:72" x14ac:dyDescent="0.35">
      <c r="A187" s="259"/>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c r="BS187" s="259"/>
      <c r="BT187" s="259"/>
    </row>
    <row r="188" spans="1:72" x14ac:dyDescent="0.35">
      <c r="A188" s="259"/>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c r="AZ188" s="259"/>
      <c r="BA188" s="259"/>
      <c r="BB188" s="259"/>
      <c r="BC188" s="259"/>
      <c r="BD188" s="259"/>
      <c r="BE188" s="259"/>
      <c r="BF188" s="259"/>
      <c r="BG188" s="259"/>
      <c r="BH188" s="259"/>
      <c r="BI188" s="259"/>
      <c r="BJ188" s="259"/>
      <c r="BK188" s="259"/>
      <c r="BL188" s="259"/>
      <c r="BM188" s="259"/>
      <c r="BN188" s="259"/>
      <c r="BO188" s="259"/>
      <c r="BP188" s="259"/>
      <c r="BQ188" s="259"/>
      <c r="BR188" s="259"/>
      <c r="BS188" s="259"/>
      <c r="BT188" s="259"/>
    </row>
    <row r="189" spans="1:72" x14ac:dyDescent="0.35">
      <c r="A189" s="259"/>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c r="AZ189" s="259"/>
      <c r="BA189" s="259"/>
      <c r="BB189" s="259"/>
      <c r="BC189" s="259"/>
      <c r="BD189" s="259"/>
      <c r="BE189" s="259"/>
      <c r="BF189" s="259"/>
      <c r="BG189" s="259"/>
      <c r="BH189" s="259"/>
      <c r="BI189" s="259"/>
      <c r="BJ189" s="259"/>
      <c r="BK189" s="259"/>
      <c r="BL189" s="259"/>
      <c r="BM189" s="259"/>
      <c r="BN189" s="259"/>
      <c r="BO189" s="259"/>
      <c r="BP189" s="259"/>
      <c r="BQ189" s="259"/>
      <c r="BR189" s="259"/>
      <c r="BS189" s="259"/>
      <c r="BT189" s="259"/>
    </row>
    <row r="190" spans="1:72" x14ac:dyDescent="0.35">
      <c r="A190" s="259"/>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c r="AZ190" s="259"/>
      <c r="BA190" s="259"/>
      <c r="BB190" s="259"/>
      <c r="BC190" s="259"/>
      <c r="BD190" s="259"/>
      <c r="BE190" s="259"/>
      <c r="BF190" s="259"/>
      <c r="BG190" s="259"/>
      <c r="BH190" s="259"/>
      <c r="BI190" s="259"/>
      <c r="BJ190" s="259"/>
      <c r="BK190" s="259"/>
      <c r="BL190" s="259"/>
      <c r="BM190" s="259"/>
      <c r="BN190" s="259"/>
      <c r="BO190" s="259"/>
      <c r="BP190" s="259"/>
      <c r="BQ190" s="259"/>
      <c r="BR190" s="259"/>
      <c r="BS190" s="259"/>
      <c r="BT190" s="259"/>
    </row>
    <row r="191" spans="1:72" x14ac:dyDescent="0.35">
      <c r="A191" s="259"/>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c r="AZ191" s="259"/>
      <c r="BA191" s="259"/>
      <c r="BB191" s="259"/>
      <c r="BC191" s="259"/>
      <c r="BD191" s="259"/>
      <c r="BE191" s="259"/>
      <c r="BF191" s="259"/>
      <c r="BG191" s="259"/>
      <c r="BH191" s="259"/>
      <c r="BI191" s="259"/>
      <c r="BJ191" s="259"/>
      <c r="BK191" s="259"/>
      <c r="BL191" s="259"/>
      <c r="BM191" s="259"/>
      <c r="BN191" s="259"/>
      <c r="BO191" s="259"/>
      <c r="BP191" s="259"/>
      <c r="BQ191" s="259"/>
      <c r="BR191" s="259"/>
      <c r="BS191" s="259"/>
      <c r="BT191" s="259"/>
    </row>
    <row r="192" spans="1:72" x14ac:dyDescent="0.35">
      <c r="A192" s="259"/>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c r="AZ192" s="259"/>
      <c r="BA192" s="259"/>
      <c r="BB192" s="259"/>
      <c r="BC192" s="259"/>
      <c r="BD192" s="259"/>
      <c r="BE192" s="259"/>
      <c r="BF192" s="259"/>
      <c r="BG192" s="259"/>
      <c r="BH192" s="259"/>
      <c r="BI192" s="259"/>
      <c r="BJ192" s="259"/>
      <c r="BK192" s="259"/>
      <c r="BL192" s="259"/>
      <c r="BM192" s="259"/>
      <c r="BN192" s="259"/>
      <c r="BO192" s="259"/>
      <c r="BP192" s="259"/>
      <c r="BQ192" s="259"/>
      <c r="BR192" s="259"/>
      <c r="BS192" s="259"/>
      <c r="BT192" s="259"/>
    </row>
    <row r="193" spans="1:72" x14ac:dyDescent="0.35">
      <c r="A193" s="259"/>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c r="AZ193" s="259"/>
      <c r="BA193" s="259"/>
      <c r="BB193" s="259"/>
      <c r="BC193" s="259"/>
      <c r="BD193" s="259"/>
      <c r="BE193" s="259"/>
      <c r="BF193" s="259"/>
      <c r="BG193" s="259"/>
      <c r="BH193" s="259"/>
      <c r="BI193" s="259"/>
      <c r="BJ193" s="259"/>
      <c r="BK193" s="259"/>
      <c r="BL193" s="259"/>
      <c r="BM193" s="259"/>
      <c r="BN193" s="259"/>
      <c r="BO193" s="259"/>
      <c r="BP193" s="259"/>
      <c r="BQ193" s="259"/>
      <c r="BR193" s="259"/>
      <c r="BS193" s="259"/>
      <c r="BT193" s="259"/>
    </row>
    <row r="194" spans="1:72" x14ac:dyDescent="0.35">
      <c r="A194" s="259"/>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c r="AZ194" s="259"/>
      <c r="BA194" s="259"/>
      <c r="BB194" s="259"/>
      <c r="BC194" s="259"/>
      <c r="BD194" s="259"/>
      <c r="BE194" s="259"/>
      <c r="BF194" s="259"/>
      <c r="BG194" s="259"/>
      <c r="BH194" s="259"/>
      <c r="BI194" s="259"/>
      <c r="BJ194" s="259"/>
      <c r="BK194" s="259"/>
      <c r="BL194" s="259"/>
      <c r="BM194" s="259"/>
      <c r="BN194" s="259"/>
      <c r="BO194" s="259"/>
      <c r="BP194" s="259"/>
      <c r="BQ194" s="259"/>
      <c r="BR194" s="259"/>
      <c r="BS194" s="259"/>
      <c r="BT194" s="259"/>
    </row>
    <row r="195" spans="1:72" x14ac:dyDescent="0.35">
      <c r="A195" s="259"/>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row>
    <row r="196" spans="1:72" x14ac:dyDescent="0.35">
      <c r="A196" s="259"/>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9"/>
      <c r="AW196" s="259"/>
      <c r="AX196" s="259"/>
      <c r="AY196" s="259"/>
      <c r="AZ196" s="259"/>
      <c r="BA196" s="259"/>
      <c r="BB196" s="259"/>
      <c r="BC196" s="259"/>
      <c r="BD196" s="259"/>
      <c r="BE196" s="259"/>
      <c r="BF196" s="259"/>
      <c r="BG196" s="259"/>
      <c r="BH196" s="259"/>
      <c r="BI196" s="259"/>
      <c r="BJ196" s="259"/>
      <c r="BK196" s="259"/>
      <c r="BL196" s="259"/>
      <c r="BM196" s="259"/>
      <c r="BN196" s="259"/>
      <c r="BO196" s="259"/>
      <c r="BP196" s="259"/>
      <c r="BQ196" s="259"/>
      <c r="BR196" s="259"/>
      <c r="BS196" s="259"/>
      <c r="BT196" s="259"/>
    </row>
    <row r="197" spans="1:72" x14ac:dyDescent="0.35">
      <c r="A197" s="259"/>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c r="AZ197" s="259"/>
      <c r="BA197" s="259"/>
      <c r="BB197" s="259"/>
      <c r="BC197" s="259"/>
      <c r="BD197" s="259"/>
      <c r="BE197" s="259"/>
      <c r="BF197" s="259"/>
      <c r="BG197" s="259"/>
      <c r="BH197" s="259"/>
      <c r="BI197" s="259"/>
      <c r="BJ197" s="259"/>
      <c r="BK197" s="259"/>
      <c r="BL197" s="259"/>
      <c r="BM197" s="259"/>
      <c r="BN197" s="259"/>
      <c r="BO197" s="259"/>
      <c r="BP197" s="259"/>
      <c r="BQ197" s="259"/>
      <c r="BR197" s="259"/>
      <c r="BS197" s="259"/>
      <c r="BT197" s="259"/>
    </row>
    <row r="198" spans="1:72" x14ac:dyDescent="0.35">
      <c r="A198" s="259"/>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c r="AZ198" s="259"/>
      <c r="BA198" s="259"/>
      <c r="BB198" s="259"/>
      <c r="BC198" s="259"/>
      <c r="BD198" s="259"/>
      <c r="BE198" s="259"/>
      <c r="BF198" s="259"/>
      <c r="BG198" s="259"/>
      <c r="BH198" s="259"/>
      <c r="BI198" s="259"/>
      <c r="BJ198" s="259"/>
      <c r="BK198" s="259"/>
      <c r="BL198" s="259"/>
      <c r="BM198" s="259"/>
      <c r="BN198" s="259"/>
      <c r="BO198" s="259"/>
      <c r="BP198" s="259"/>
      <c r="BQ198" s="259"/>
      <c r="BR198" s="259"/>
      <c r="BS198" s="259"/>
      <c r="BT198" s="259"/>
    </row>
    <row r="199" spans="1:72" x14ac:dyDescent="0.35">
      <c r="A199" s="259"/>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c r="AZ199" s="259"/>
      <c r="BA199" s="259"/>
      <c r="BB199" s="259"/>
      <c r="BC199" s="259"/>
      <c r="BD199" s="259"/>
      <c r="BE199" s="259"/>
      <c r="BF199" s="259"/>
      <c r="BG199" s="259"/>
      <c r="BH199" s="259"/>
      <c r="BI199" s="259"/>
      <c r="BJ199" s="259"/>
      <c r="BK199" s="259"/>
      <c r="BL199" s="259"/>
      <c r="BM199" s="259"/>
      <c r="BN199" s="259"/>
      <c r="BO199" s="259"/>
      <c r="BP199" s="259"/>
      <c r="BQ199" s="259"/>
      <c r="BR199" s="259"/>
      <c r="BS199" s="259"/>
      <c r="BT199" s="259"/>
    </row>
    <row r="200" spans="1:72" x14ac:dyDescent="0.35">
      <c r="A200" s="259"/>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c r="AZ200" s="259"/>
      <c r="BA200" s="259"/>
      <c r="BB200" s="259"/>
      <c r="BC200" s="259"/>
      <c r="BD200" s="259"/>
      <c r="BE200" s="259"/>
      <c r="BF200" s="259"/>
      <c r="BG200" s="259"/>
      <c r="BH200" s="259"/>
      <c r="BI200" s="259"/>
      <c r="BJ200" s="259"/>
      <c r="BK200" s="259"/>
      <c r="BL200" s="259"/>
      <c r="BM200" s="259"/>
      <c r="BN200" s="259"/>
      <c r="BO200" s="259"/>
      <c r="BP200" s="259"/>
      <c r="BQ200" s="259"/>
      <c r="BR200" s="259"/>
      <c r="BS200" s="259"/>
      <c r="BT200" s="259"/>
    </row>
    <row r="201" spans="1:72" x14ac:dyDescent="0.35">
      <c r="A201" s="259"/>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c r="BS201" s="259"/>
      <c r="BT201" s="259"/>
    </row>
    <row r="202" spans="1:72" x14ac:dyDescent="0.35">
      <c r="A202" s="259"/>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c r="AZ202" s="259"/>
      <c r="BA202" s="259"/>
      <c r="BB202" s="259"/>
      <c r="BC202" s="259"/>
      <c r="BD202" s="259"/>
      <c r="BE202" s="259"/>
      <c r="BF202" s="259"/>
      <c r="BG202" s="259"/>
      <c r="BH202" s="259"/>
      <c r="BI202" s="259"/>
      <c r="BJ202" s="259"/>
      <c r="BK202" s="259"/>
      <c r="BL202" s="259"/>
      <c r="BM202" s="259"/>
      <c r="BN202" s="259"/>
      <c r="BO202" s="259"/>
      <c r="BP202" s="259"/>
      <c r="BQ202" s="259"/>
      <c r="BR202" s="259"/>
      <c r="BS202" s="259"/>
      <c r="BT202" s="259"/>
    </row>
    <row r="203" spans="1:72" x14ac:dyDescent="0.35">
      <c r="A203" s="259"/>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c r="BF203" s="259"/>
      <c r="BG203" s="259"/>
      <c r="BH203" s="259"/>
      <c r="BI203" s="259"/>
      <c r="BJ203" s="259"/>
      <c r="BK203" s="259"/>
      <c r="BL203" s="259"/>
      <c r="BM203" s="259"/>
      <c r="BN203" s="259"/>
      <c r="BO203" s="259"/>
      <c r="BP203" s="259"/>
      <c r="BQ203" s="259"/>
      <c r="BR203" s="259"/>
      <c r="BS203" s="259"/>
      <c r="BT203" s="259"/>
    </row>
    <row r="204" spans="1:72" x14ac:dyDescent="0.35">
      <c r="A204" s="259"/>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59"/>
      <c r="BP204" s="259"/>
      <c r="BQ204" s="259"/>
      <c r="BR204" s="259"/>
      <c r="BS204" s="259"/>
      <c r="BT204" s="259"/>
    </row>
    <row r="205" spans="1:72" x14ac:dyDescent="0.35">
      <c r="A205" s="259"/>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259"/>
      <c r="BG205" s="259"/>
      <c r="BH205" s="259"/>
      <c r="BI205" s="259"/>
      <c r="BJ205" s="259"/>
      <c r="BK205" s="259"/>
      <c r="BL205" s="259"/>
      <c r="BM205" s="259"/>
      <c r="BN205" s="259"/>
      <c r="BO205" s="259"/>
      <c r="BP205" s="259"/>
      <c r="BQ205" s="259"/>
      <c r="BR205" s="259"/>
      <c r="BS205" s="259"/>
      <c r="BT205" s="259"/>
    </row>
    <row r="206" spans="1:72" x14ac:dyDescent="0.35">
      <c r="A206" s="259"/>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259"/>
      <c r="AS206" s="259"/>
      <c r="AT206" s="259"/>
      <c r="AU206" s="259"/>
      <c r="AV206" s="259"/>
      <c r="AW206" s="259"/>
      <c r="AX206" s="259"/>
      <c r="AY206" s="259"/>
      <c r="AZ206" s="259"/>
      <c r="BA206" s="259"/>
      <c r="BB206" s="259"/>
      <c r="BC206" s="259"/>
      <c r="BD206" s="259"/>
      <c r="BE206" s="259"/>
      <c r="BF206" s="259"/>
      <c r="BG206" s="259"/>
      <c r="BH206" s="259"/>
      <c r="BI206" s="259"/>
      <c r="BJ206" s="259"/>
      <c r="BK206" s="259"/>
      <c r="BL206" s="259"/>
      <c r="BM206" s="259"/>
      <c r="BN206" s="259"/>
      <c r="BO206" s="259"/>
      <c r="BP206" s="259"/>
      <c r="BQ206" s="259"/>
      <c r="BR206" s="259"/>
      <c r="BS206" s="259"/>
      <c r="BT206" s="259"/>
    </row>
    <row r="207" spans="1:72" x14ac:dyDescent="0.35">
      <c r="A207" s="259"/>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9"/>
      <c r="AW207" s="259"/>
      <c r="AX207" s="259"/>
      <c r="AY207" s="259"/>
      <c r="AZ207" s="259"/>
      <c r="BA207" s="259"/>
      <c r="BB207" s="259"/>
      <c r="BC207" s="259"/>
      <c r="BD207" s="259"/>
      <c r="BE207" s="259"/>
      <c r="BF207" s="259"/>
      <c r="BG207" s="259"/>
      <c r="BH207" s="259"/>
      <c r="BI207" s="259"/>
      <c r="BJ207" s="259"/>
      <c r="BK207" s="259"/>
      <c r="BL207" s="259"/>
      <c r="BM207" s="259"/>
      <c r="BN207" s="259"/>
      <c r="BO207" s="259"/>
      <c r="BP207" s="259"/>
      <c r="BQ207" s="259"/>
      <c r="BR207" s="259"/>
      <c r="BS207" s="259"/>
      <c r="BT207" s="259"/>
    </row>
    <row r="208" spans="1:72" x14ac:dyDescent="0.35">
      <c r="A208" s="259"/>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row>
    <row r="209" spans="1:72" x14ac:dyDescent="0.35">
      <c r="A209" s="259"/>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c r="BR209" s="259"/>
      <c r="BS209" s="259"/>
      <c r="BT209" s="259"/>
    </row>
    <row r="210" spans="1:72" x14ac:dyDescent="0.35">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Q210" s="259"/>
      <c r="AR210" s="259"/>
      <c r="AS210" s="259"/>
      <c r="AT210" s="259"/>
      <c r="AU210" s="259"/>
      <c r="AV210" s="259"/>
      <c r="AW210" s="259"/>
      <c r="AX210" s="259"/>
      <c r="AY210" s="259"/>
      <c r="AZ210" s="259"/>
      <c r="BA210" s="259"/>
      <c r="BB210" s="259"/>
      <c r="BC210" s="259"/>
      <c r="BD210" s="259"/>
      <c r="BE210" s="259"/>
      <c r="BF210" s="259"/>
      <c r="BG210" s="259"/>
      <c r="BH210" s="259"/>
      <c r="BI210" s="259"/>
      <c r="BJ210" s="259"/>
      <c r="BK210" s="259"/>
      <c r="BL210" s="259"/>
      <c r="BM210" s="259"/>
      <c r="BN210" s="259"/>
      <c r="BO210" s="259"/>
      <c r="BP210" s="259"/>
      <c r="BQ210" s="259"/>
      <c r="BR210" s="259"/>
      <c r="BS210" s="259"/>
      <c r="BT210" s="259"/>
    </row>
    <row r="211" spans="1:72" x14ac:dyDescent="0.35">
      <c r="A211" s="259"/>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row>
    <row r="212" spans="1:72" x14ac:dyDescent="0.35">
      <c r="A212" s="259"/>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row>
    <row r="213" spans="1:72" x14ac:dyDescent="0.35">
      <c r="A213" s="259"/>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59"/>
      <c r="AZ213" s="259"/>
      <c r="BA213" s="259"/>
      <c r="BB213" s="259"/>
      <c r="BC213" s="259"/>
      <c r="BD213" s="259"/>
      <c r="BE213" s="259"/>
      <c r="BF213" s="259"/>
      <c r="BG213" s="259"/>
      <c r="BH213" s="259"/>
      <c r="BI213" s="259"/>
      <c r="BJ213" s="259"/>
      <c r="BK213" s="259"/>
      <c r="BL213" s="259"/>
      <c r="BM213" s="259"/>
      <c r="BN213" s="259"/>
      <c r="BO213" s="259"/>
      <c r="BP213" s="259"/>
      <c r="BQ213" s="259"/>
      <c r="BR213" s="259"/>
      <c r="BS213" s="259"/>
      <c r="BT213" s="259"/>
    </row>
    <row r="214" spans="1:72" x14ac:dyDescent="0.35">
      <c r="A214" s="259"/>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59"/>
      <c r="AY214" s="259"/>
      <c r="AZ214" s="259"/>
      <c r="BA214" s="259"/>
      <c r="BB214" s="259"/>
      <c r="BC214" s="259"/>
      <c r="BD214" s="259"/>
      <c r="BE214" s="259"/>
      <c r="BF214" s="259"/>
      <c r="BG214" s="259"/>
      <c r="BH214" s="259"/>
      <c r="BI214" s="259"/>
      <c r="BJ214" s="259"/>
      <c r="BK214" s="259"/>
      <c r="BL214" s="259"/>
      <c r="BM214" s="259"/>
      <c r="BN214" s="259"/>
      <c r="BO214" s="259"/>
      <c r="BP214" s="259"/>
      <c r="BQ214" s="259"/>
      <c r="BR214" s="259"/>
      <c r="BS214" s="259"/>
      <c r="BT214" s="259"/>
    </row>
    <row r="215" spans="1:72" x14ac:dyDescent="0.35">
      <c r="A215" s="259"/>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59"/>
      <c r="BA215" s="259"/>
      <c r="BB215" s="259"/>
      <c r="BC215" s="259"/>
      <c r="BD215" s="259"/>
      <c r="BE215" s="259"/>
      <c r="BF215" s="259"/>
      <c r="BG215" s="259"/>
      <c r="BH215" s="259"/>
      <c r="BI215" s="259"/>
      <c r="BJ215" s="259"/>
      <c r="BK215" s="259"/>
      <c r="BL215" s="259"/>
      <c r="BM215" s="259"/>
      <c r="BN215" s="259"/>
      <c r="BO215" s="259"/>
      <c r="BP215" s="259"/>
      <c r="BQ215" s="259"/>
      <c r="BR215" s="259"/>
      <c r="BS215" s="259"/>
      <c r="BT215" s="259"/>
    </row>
    <row r="216" spans="1:72" x14ac:dyDescent="0.35">
      <c r="A216" s="259"/>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Q216" s="259"/>
      <c r="AR216" s="259"/>
      <c r="AS216" s="259"/>
      <c r="AT216" s="259"/>
      <c r="AU216" s="259"/>
      <c r="AV216" s="259"/>
      <c r="AW216" s="259"/>
      <c r="AX216" s="259"/>
      <c r="AY216" s="259"/>
      <c r="AZ216" s="259"/>
      <c r="BA216" s="259"/>
      <c r="BB216" s="259"/>
      <c r="BC216" s="259"/>
      <c r="BD216" s="259"/>
      <c r="BE216" s="259"/>
      <c r="BF216" s="259"/>
      <c r="BG216" s="259"/>
      <c r="BH216" s="259"/>
      <c r="BI216" s="259"/>
      <c r="BJ216" s="259"/>
      <c r="BK216" s="259"/>
      <c r="BL216" s="259"/>
      <c r="BM216" s="259"/>
      <c r="BN216" s="259"/>
      <c r="BO216" s="259"/>
      <c r="BP216" s="259"/>
      <c r="BQ216" s="259"/>
      <c r="BR216" s="259"/>
      <c r="BS216" s="259"/>
      <c r="BT216" s="259"/>
    </row>
    <row r="217" spans="1:72" x14ac:dyDescent="0.35">
      <c r="A217" s="259"/>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9"/>
      <c r="AW217" s="259"/>
      <c r="AX217" s="259"/>
      <c r="AY217" s="259"/>
      <c r="AZ217" s="259"/>
      <c r="BA217" s="259"/>
      <c r="BB217" s="259"/>
      <c r="BC217" s="259"/>
      <c r="BD217" s="259"/>
      <c r="BE217" s="259"/>
      <c r="BF217" s="259"/>
      <c r="BG217" s="259"/>
      <c r="BH217" s="259"/>
      <c r="BI217" s="259"/>
      <c r="BJ217" s="259"/>
      <c r="BK217" s="259"/>
      <c r="BL217" s="259"/>
      <c r="BM217" s="259"/>
      <c r="BN217" s="259"/>
      <c r="BO217" s="259"/>
      <c r="BP217" s="259"/>
      <c r="BQ217" s="259"/>
      <c r="BR217" s="259"/>
      <c r="BS217" s="259"/>
      <c r="BT217" s="259"/>
    </row>
    <row r="218" spans="1:72" x14ac:dyDescent="0.35">
      <c r="A218" s="259"/>
      <c r="B218" s="25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259"/>
      <c r="AY218" s="259"/>
      <c r="AZ218" s="259"/>
      <c r="BA218" s="259"/>
      <c r="BB218" s="259"/>
      <c r="BC218" s="259"/>
      <c r="BD218" s="259"/>
      <c r="BE218" s="259"/>
      <c r="BF218" s="259"/>
      <c r="BG218" s="259"/>
      <c r="BH218" s="259"/>
      <c r="BI218" s="259"/>
      <c r="BJ218" s="259"/>
      <c r="BK218" s="259"/>
      <c r="BL218" s="259"/>
      <c r="BM218" s="259"/>
      <c r="BN218" s="259"/>
      <c r="BO218" s="259"/>
      <c r="BP218" s="259"/>
      <c r="BQ218" s="259"/>
      <c r="BR218" s="259"/>
      <c r="BS218" s="259"/>
      <c r="BT218" s="259"/>
    </row>
    <row r="219" spans="1:72" x14ac:dyDescent="0.35">
      <c r="A219" s="259"/>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59"/>
      <c r="AY219" s="259"/>
      <c r="AZ219" s="259"/>
      <c r="BA219" s="259"/>
      <c r="BB219" s="259"/>
      <c r="BC219" s="259"/>
      <c r="BD219" s="259"/>
      <c r="BE219" s="259"/>
      <c r="BF219" s="259"/>
      <c r="BG219" s="259"/>
      <c r="BH219" s="259"/>
      <c r="BI219" s="259"/>
      <c r="BJ219" s="259"/>
      <c r="BK219" s="259"/>
      <c r="BL219" s="259"/>
      <c r="BM219" s="259"/>
      <c r="BN219" s="259"/>
      <c r="BO219" s="259"/>
      <c r="BP219" s="259"/>
      <c r="BQ219" s="259"/>
      <c r="BR219" s="259"/>
      <c r="BS219" s="259"/>
      <c r="BT219" s="259"/>
    </row>
    <row r="220" spans="1:72" x14ac:dyDescent="0.35">
      <c r="A220" s="259"/>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59"/>
      <c r="AY220" s="259"/>
      <c r="AZ220" s="259"/>
      <c r="BA220" s="259"/>
      <c r="BB220" s="259"/>
      <c r="BC220" s="259"/>
      <c r="BD220" s="259"/>
      <c r="BE220" s="259"/>
      <c r="BF220" s="259"/>
      <c r="BG220" s="259"/>
      <c r="BH220" s="259"/>
      <c r="BI220" s="259"/>
      <c r="BJ220" s="259"/>
      <c r="BK220" s="259"/>
      <c r="BL220" s="259"/>
      <c r="BM220" s="259"/>
      <c r="BN220" s="259"/>
      <c r="BO220" s="259"/>
      <c r="BP220" s="259"/>
      <c r="BQ220" s="259"/>
      <c r="BR220" s="259"/>
      <c r="BS220" s="259"/>
      <c r="BT220" s="259"/>
    </row>
    <row r="221" spans="1:72" x14ac:dyDescent="0.35">
      <c r="A221" s="259"/>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c r="BR221" s="259"/>
      <c r="BS221" s="259"/>
      <c r="BT221" s="259"/>
    </row>
    <row r="222" spans="1:72" x14ac:dyDescent="0.35">
      <c r="A222" s="259"/>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59"/>
      <c r="AY222" s="259"/>
      <c r="AZ222" s="259"/>
      <c r="BA222" s="259"/>
      <c r="BB222" s="259"/>
      <c r="BC222" s="259"/>
      <c r="BD222" s="259"/>
      <c r="BE222" s="259"/>
      <c r="BF222" s="259"/>
      <c r="BG222" s="259"/>
      <c r="BH222" s="259"/>
      <c r="BI222" s="259"/>
      <c r="BJ222" s="259"/>
      <c r="BK222" s="259"/>
      <c r="BL222" s="259"/>
      <c r="BM222" s="259"/>
      <c r="BN222" s="259"/>
      <c r="BO222" s="259"/>
      <c r="BP222" s="259"/>
      <c r="BQ222" s="259"/>
      <c r="BR222" s="259"/>
      <c r="BS222" s="259"/>
      <c r="BT222" s="259"/>
    </row>
    <row r="223" spans="1:72" x14ac:dyDescent="0.35">
      <c r="A223" s="259"/>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59"/>
      <c r="AY223" s="259"/>
      <c r="AZ223" s="259"/>
      <c r="BA223" s="259"/>
      <c r="BB223" s="259"/>
      <c r="BC223" s="259"/>
      <c r="BD223" s="259"/>
      <c r="BE223" s="259"/>
      <c r="BF223" s="259"/>
      <c r="BG223" s="259"/>
      <c r="BH223" s="259"/>
      <c r="BI223" s="259"/>
      <c r="BJ223" s="259"/>
      <c r="BK223" s="259"/>
      <c r="BL223" s="259"/>
      <c r="BM223" s="259"/>
      <c r="BN223" s="259"/>
      <c r="BO223" s="259"/>
      <c r="BP223" s="259"/>
      <c r="BQ223" s="259"/>
      <c r="BR223" s="259"/>
      <c r="BS223" s="259"/>
      <c r="BT223" s="259"/>
    </row>
    <row r="224" spans="1:72" x14ac:dyDescent="0.35">
      <c r="A224" s="259"/>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59"/>
      <c r="AY224" s="259"/>
      <c r="AZ224" s="259"/>
      <c r="BA224" s="259"/>
      <c r="BB224" s="259"/>
      <c r="BC224" s="259"/>
      <c r="BD224" s="259"/>
      <c r="BE224" s="259"/>
      <c r="BF224" s="259"/>
      <c r="BG224" s="259"/>
      <c r="BH224" s="259"/>
      <c r="BI224" s="259"/>
      <c r="BJ224" s="259"/>
      <c r="BK224" s="259"/>
      <c r="BL224" s="259"/>
      <c r="BM224" s="259"/>
      <c r="BN224" s="259"/>
      <c r="BO224" s="259"/>
      <c r="BP224" s="259"/>
      <c r="BQ224" s="259"/>
      <c r="BR224" s="259"/>
      <c r="BS224" s="259"/>
      <c r="BT224" s="259"/>
    </row>
    <row r="225" spans="1:72" x14ac:dyDescent="0.35">
      <c r="A225" s="259"/>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c r="BR225" s="259"/>
      <c r="BS225" s="259"/>
      <c r="BT225" s="259"/>
    </row>
    <row r="226" spans="1:72" x14ac:dyDescent="0.35">
      <c r="A226" s="259"/>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59"/>
      <c r="AY226" s="259"/>
      <c r="AZ226" s="259"/>
      <c r="BA226" s="259"/>
      <c r="BB226" s="259"/>
      <c r="BC226" s="259"/>
      <c r="BD226" s="259"/>
      <c r="BE226" s="259"/>
      <c r="BF226" s="259"/>
      <c r="BG226" s="259"/>
      <c r="BH226" s="259"/>
      <c r="BI226" s="259"/>
      <c r="BJ226" s="259"/>
      <c r="BK226" s="259"/>
      <c r="BL226" s="259"/>
      <c r="BM226" s="259"/>
      <c r="BN226" s="259"/>
      <c r="BO226" s="259"/>
      <c r="BP226" s="259"/>
      <c r="BQ226" s="259"/>
      <c r="BR226" s="259"/>
      <c r="BS226" s="259"/>
      <c r="BT226" s="259"/>
    </row>
    <row r="227" spans="1:72" x14ac:dyDescent="0.35">
      <c r="A227" s="259"/>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9"/>
      <c r="AW227" s="259"/>
      <c r="AX227" s="259"/>
      <c r="AY227" s="259"/>
      <c r="AZ227" s="259"/>
      <c r="BA227" s="259"/>
      <c r="BB227" s="259"/>
      <c r="BC227" s="259"/>
      <c r="BD227" s="259"/>
      <c r="BE227" s="259"/>
      <c r="BF227" s="259"/>
      <c r="BG227" s="259"/>
      <c r="BH227" s="259"/>
      <c r="BI227" s="259"/>
      <c r="BJ227" s="259"/>
      <c r="BK227" s="259"/>
      <c r="BL227" s="259"/>
      <c r="BM227" s="259"/>
      <c r="BN227" s="259"/>
      <c r="BO227" s="259"/>
      <c r="BP227" s="259"/>
      <c r="BQ227" s="259"/>
      <c r="BR227" s="259"/>
      <c r="BS227" s="259"/>
      <c r="BT227" s="259"/>
    </row>
    <row r="228" spans="1:72" x14ac:dyDescent="0.35">
      <c r="A228" s="259"/>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59"/>
      <c r="AY228" s="259"/>
      <c r="AZ228" s="259"/>
      <c r="BA228" s="259"/>
      <c r="BB228" s="259"/>
      <c r="BC228" s="259"/>
      <c r="BD228" s="259"/>
      <c r="BE228" s="259"/>
      <c r="BF228" s="259"/>
      <c r="BG228" s="259"/>
      <c r="BH228" s="259"/>
      <c r="BI228" s="259"/>
      <c r="BJ228" s="259"/>
      <c r="BK228" s="259"/>
      <c r="BL228" s="259"/>
      <c r="BM228" s="259"/>
      <c r="BN228" s="259"/>
      <c r="BO228" s="259"/>
      <c r="BP228" s="259"/>
      <c r="BQ228" s="259"/>
      <c r="BR228" s="259"/>
      <c r="BS228" s="259"/>
      <c r="BT228" s="259"/>
    </row>
    <row r="229" spans="1:72" x14ac:dyDescent="0.35">
      <c r="A229" s="259"/>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9"/>
      <c r="AW229" s="259"/>
      <c r="AX229" s="259"/>
      <c r="AY229" s="259"/>
      <c r="AZ229" s="259"/>
      <c r="BA229" s="259"/>
      <c r="BB229" s="259"/>
      <c r="BC229" s="259"/>
      <c r="BD229" s="259"/>
      <c r="BE229" s="259"/>
      <c r="BF229" s="259"/>
      <c r="BG229" s="259"/>
      <c r="BH229" s="259"/>
      <c r="BI229" s="259"/>
      <c r="BJ229" s="259"/>
      <c r="BK229" s="259"/>
      <c r="BL229" s="259"/>
      <c r="BM229" s="259"/>
      <c r="BN229" s="259"/>
      <c r="BO229" s="259"/>
      <c r="BP229" s="259"/>
      <c r="BQ229" s="259"/>
      <c r="BR229" s="259"/>
      <c r="BS229" s="259"/>
      <c r="BT229" s="259"/>
    </row>
    <row r="230" spans="1:72" x14ac:dyDescent="0.35">
      <c r="A230" s="259"/>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59"/>
      <c r="BR230" s="259"/>
      <c r="BS230" s="259"/>
      <c r="BT230" s="259"/>
    </row>
    <row r="231" spans="1:72" x14ac:dyDescent="0.35">
      <c r="A231" s="259"/>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59"/>
      <c r="BA231" s="259"/>
      <c r="BB231" s="259"/>
      <c r="BC231" s="259"/>
      <c r="BD231" s="259"/>
      <c r="BE231" s="259"/>
      <c r="BF231" s="259"/>
      <c r="BG231" s="259"/>
      <c r="BH231" s="259"/>
      <c r="BI231" s="259"/>
      <c r="BJ231" s="259"/>
      <c r="BK231" s="259"/>
      <c r="BL231" s="259"/>
      <c r="BM231" s="259"/>
      <c r="BN231" s="259"/>
      <c r="BO231" s="259"/>
      <c r="BP231" s="259"/>
      <c r="BQ231" s="259"/>
      <c r="BR231" s="259"/>
      <c r="BS231" s="259"/>
      <c r="BT231" s="259"/>
    </row>
    <row r="232" spans="1:72" x14ac:dyDescent="0.35">
      <c r="A232" s="259"/>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59"/>
      <c r="AY232" s="259"/>
      <c r="AZ232" s="259"/>
      <c r="BA232" s="259"/>
      <c r="BB232" s="259"/>
      <c r="BC232" s="259"/>
      <c r="BD232" s="259"/>
      <c r="BE232" s="259"/>
      <c r="BF232" s="259"/>
      <c r="BG232" s="259"/>
      <c r="BH232" s="259"/>
      <c r="BI232" s="259"/>
      <c r="BJ232" s="259"/>
      <c r="BK232" s="259"/>
      <c r="BL232" s="259"/>
      <c r="BM232" s="259"/>
      <c r="BN232" s="259"/>
      <c r="BO232" s="259"/>
      <c r="BP232" s="259"/>
      <c r="BQ232" s="259"/>
      <c r="BR232" s="259"/>
      <c r="BS232" s="259"/>
      <c r="BT232" s="259"/>
    </row>
    <row r="233" spans="1:72" x14ac:dyDescent="0.35">
      <c r="A233" s="259"/>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9"/>
      <c r="AW233" s="259"/>
      <c r="AX233" s="259"/>
      <c r="AY233" s="259"/>
      <c r="AZ233" s="259"/>
      <c r="BA233" s="259"/>
      <c r="BB233" s="259"/>
      <c r="BC233" s="259"/>
      <c r="BD233" s="259"/>
      <c r="BE233" s="259"/>
      <c r="BF233" s="259"/>
      <c r="BG233" s="259"/>
      <c r="BH233" s="259"/>
      <c r="BI233" s="259"/>
      <c r="BJ233" s="259"/>
      <c r="BK233" s="259"/>
      <c r="BL233" s="259"/>
      <c r="BM233" s="259"/>
      <c r="BN233" s="259"/>
      <c r="BO233" s="259"/>
      <c r="BP233" s="259"/>
      <c r="BQ233" s="259"/>
      <c r="BR233" s="259"/>
      <c r="BS233" s="259"/>
      <c r="BT233" s="259"/>
    </row>
    <row r="234" spans="1:72" x14ac:dyDescent="0.35">
      <c r="A234" s="259"/>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59"/>
      <c r="AY234" s="259"/>
      <c r="AZ234" s="259"/>
      <c r="BA234" s="259"/>
      <c r="BB234" s="259"/>
      <c r="BC234" s="259"/>
      <c r="BD234" s="259"/>
      <c r="BE234" s="259"/>
      <c r="BF234" s="259"/>
      <c r="BG234" s="259"/>
      <c r="BH234" s="259"/>
      <c r="BI234" s="259"/>
      <c r="BJ234" s="259"/>
      <c r="BK234" s="259"/>
      <c r="BL234" s="259"/>
      <c r="BM234" s="259"/>
      <c r="BN234" s="259"/>
      <c r="BO234" s="259"/>
      <c r="BP234" s="259"/>
      <c r="BQ234" s="259"/>
      <c r="BR234" s="259"/>
      <c r="BS234" s="259"/>
      <c r="BT234" s="259"/>
    </row>
    <row r="235" spans="1:72" x14ac:dyDescent="0.35">
      <c r="A235" s="259"/>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9"/>
      <c r="AW235" s="259"/>
      <c r="AX235" s="259"/>
      <c r="AY235" s="259"/>
      <c r="AZ235" s="259"/>
      <c r="BA235" s="259"/>
      <c r="BB235" s="259"/>
      <c r="BC235" s="259"/>
      <c r="BD235" s="259"/>
      <c r="BE235" s="259"/>
      <c r="BF235" s="259"/>
      <c r="BG235" s="259"/>
      <c r="BH235" s="259"/>
      <c r="BI235" s="259"/>
      <c r="BJ235" s="259"/>
      <c r="BK235" s="259"/>
      <c r="BL235" s="259"/>
      <c r="BM235" s="259"/>
      <c r="BN235" s="259"/>
      <c r="BO235" s="259"/>
      <c r="BP235" s="259"/>
      <c r="BQ235" s="259"/>
      <c r="BR235" s="259"/>
      <c r="BS235" s="259"/>
      <c r="BT235" s="259"/>
    </row>
    <row r="236" spans="1:72" x14ac:dyDescent="0.35">
      <c r="A236" s="259"/>
      <c r="B236" s="25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59"/>
      <c r="AV236" s="259"/>
      <c r="AW236" s="259"/>
      <c r="AX236" s="259"/>
      <c r="AY236" s="259"/>
      <c r="AZ236" s="259"/>
      <c r="BA236" s="259"/>
      <c r="BB236" s="259"/>
      <c r="BC236" s="259"/>
      <c r="BD236" s="259"/>
      <c r="BE236" s="259"/>
      <c r="BF236" s="259"/>
      <c r="BG236" s="259"/>
      <c r="BH236" s="259"/>
      <c r="BI236" s="259"/>
      <c r="BJ236" s="259"/>
      <c r="BK236" s="259"/>
      <c r="BL236" s="259"/>
      <c r="BM236" s="259"/>
      <c r="BN236" s="259"/>
      <c r="BO236" s="259"/>
      <c r="BP236" s="259"/>
      <c r="BQ236" s="259"/>
      <c r="BR236" s="259"/>
      <c r="BS236" s="259"/>
      <c r="BT236" s="259"/>
    </row>
    <row r="237" spans="1:72" x14ac:dyDescent="0.35">
      <c r="A237" s="259"/>
      <c r="B237" s="25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9"/>
      <c r="AW237" s="259"/>
      <c r="AX237" s="259"/>
      <c r="AY237" s="259"/>
      <c r="AZ237" s="259"/>
      <c r="BA237" s="259"/>
      <c r="BB237" s="259"/>
      <c r="BC237" s="259"/>
      <c r="BD237" s="259"/>
      <c r="BE237" s="259"/>
      <c r="BF237" s="259"/>
      <c r="BG237" s="259"/>
      <c r="BH237" s="259"/>
      <c r="BI237" s="259"/>
      <c r="BJ237" s="259"/>
      <c r="BK237" s="259"/>
      <c r="BL237" s="259"/>
      <c r="BM237" s="259"/>
      <c r="BN237" s="259"/>
      <c r="BO237" s="259"/>
      <c r="BP237" s="259"/>
      <c r="BQ237" s="259"/>
      <c r="BR237" s="259"/>
      <c r="BS237" s="259"/>
      <c r="BT237" s="259"/>
    </row>
    <row r="238" spans="1:72" x14ac:dyDescent="0.35">
      <c r="A238" s="259"/>
      <c r="B238" s="25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9"/>
      <c r="AW238" s="259"/>
      <c r="AX238" s="259"/>
      <c r="AY238" s="259"/>
      <c r="AZ238" s="259"/>
      <c r="BA238" s="259"/>
      <c r="BB238" s="259"/>
      <c r="BC238" s="259"/>
      <c r="BD238" s="259"/>
      <c r="BE238" s="259"/>
      <c r="BF238" s="259"/>
      <c r="BG238" s="259"/>
      <c r="BH238" s="259"/>
      <c r="BI238" s="259"/>
      <c r="BJ238" s="259"/>
      <c r="BK238" s="259"/>
      <c r="BL238" s="259"/>
      <c r="BM238" s="259"/>
      <c r="BN238" s="259"/>
      <c r="BO238" s="259"/>
      <c r="BP238" s="259"/>
      <c r="BQ238" s="259"/>
      <c r="BR238" s="259"/>
      <c r="BS238" s="259"/>
      <c r="BT238" s="259"/>
    </row>
    <row r="239" spans="1:72" x14ac:dyDescent="0.35">
      <c r="A239" s="259"/>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c r="BR239" s="259"/>
      <c r="BS239" s="259"/>
      <c r="BT239" s="259"/>
    </row>
    <row r="240" spans="1:72" x14ac:dyDescent="0.35">
      <c r="A240" s="259"/>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59"/>
      <c r="AV240" s="259"/>
      <c r="AW240" s="259"/>
      <c r="AX240" s="259"/>
      <c r="AY240" s="259"/>
      <c r="AZ240" s="259"/>
      <c r="BA240" s="259"/>
      <c r="BB240" s="259"/>
      <c r="BC240" s="259"/>
      <c r="BD240" s="259"/>
      <c r="BE240" s="259"/>
      <c r="BF240" s="259"/>
      <c r="BG240" s="259"/>
      <c r="BH240" s="259"/>
      <c r="BI240" s="259"/>
      <c r="BJ240" s="259"/>
      <c r="BK240" s="259"/>
      <c r="BL240" s="259"/>
      <c r="BM240" s="259"/>
      <c r="BN240" s="259"/>
      <c r="BO240" s="259"/>
      <c r="BP240" s="259"/>
      <c r="BQ240" s="259"/>
      <c r="BR240" s="259"/>
      <c r="BS240" s="259"/>
      <c r="BT240" s="259"/>
    </row>
    <row r="241" spans="1:72" x14ac:dyDescent="0.35">
      <c r="A241" s="259"/>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9"/>
      <c r="AW241" s="259"/>
      <c r="AX241" s="259"/>
      <c r="AY241" s="259"/>
      <c r="AZ241" s="259"/>
      <c r="BA241" s="259"/>
      <c r="BB241" s="259"/>
      <c r="BC241" s="259"/>
      <c r="BD241" s="259"/>
      <c r="BE241" s="259"/>
      <c r="BF241" s="259"/>
      <c r="BG241" s="259"/>
      <c r="BH241" s="259"/>
      <c r="BI241" s="259"/>
      <c r="BJ241" s="259"/>
      <c r="BK241" s="259"/>
      <c r="BL241" s="259"/>
      <c r="BM241" s="259"/>
      <c r="BN241" s="259"/>
      <c r="BO241" s="259"/>
      <c r="BP241" s="259"/>
      <c r="BQ241" s="259"/>
      <c r="BR241" s="259"/>
      <c r="BS241" s="259"/>
      <c r="BT241" s="259"/>
    </row>
    <row r="242" spans="1:72" x14ac:dyDescent="0.35">
      <c r="A242" s="259"/>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59"/>
      <c r="AV242" s="259"/>
      <c r="AW242" s="259"/>
      <c r="AX242" s="259"/>
      <c r="AY242" s="259"/>
      <c r="AZ242" s="259"/>
      <c r="BA242" s="259"/>
      <c r="BB242" s="259"/>
      <c r="BC242" s="259"/>
      <c r="BD242" s="259"/>
      <c r="BE242" s="259"/>
      <c r="BF242" s="259"/>
      <c r="BG242" s="259"/>
      <c r="BH242" s="259"/>
      <c r="BI242" s="259"/>
      <c r="BJ242" s="259"/>
      <c r="BK242" s="259"/>
      <c r="BL242" s="259"/>
      <c r="BM242" s="259"/>
      <c r="BN242" s="259"/>
      <c r="BO242" s="259"/>
      <c r="BP242" s="259"/>
      <c r="BQ242" s="259"/>
      <c r="BR242" s="259"/>
      <c r="BS242" s="259"/>
      <c r="BT242" s="259"/>
    </row>
    <row r="243" spans="1:72" x14ac:dyDescent="0.35">
      <c r="A243" s="259"/>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259"/>
      <c r="BP243" s="259"/>
      <c r="BQ243" s="259"/>
      <c r="BR243" s="259"/>
      <c r="BS243" s="259"/>
      <c r="BT243" s="259"/>
    </row>
    <row r="244" spans="1:72" x14ac:dyDescent="0.35">
      <c r="A244" s="259"/>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9"/>
      <c r="AW244" s="259"/>
      <c r="AX244" s="259"/>
      <c r="AY244" s="259"/>
      <c r="AZ244" s="259"/>
      <c r="BA244" s="259"/>
      <c r="BB244" s="259"/>
      <c r="BC244" s="259"/>
      <c r="BD244" s="259"/>
      <c r="BE244" s="259"/>
      <c r="BF244" s="259"/>
      <c r="BG244" s="259"/>
      <c r="BH244" s="259"/>
      <c r="BI244" s="259"/>
      <c r="BJ244" s="259"/>
      <c r="BK244" s="259"/>
      <c r="BL244" s="259"/>
      <c r="BM244" s="259"/>
      <c r="BN244" s="259"/>
      <c r="BO244" s="259"/>
      <c r="BP244" s="259"/>
      <c r="BQ244" s="259"/>
      <c r="BR244" s="259"/>
      <c r="BS244" s="259"/>
      <c r="BT244" s="259"/>
    </row>
    <row r="245" spans="1:72" x14ac:dyDescent="0.35">
      <c r="A245" s="259"/>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c r="BR245" s="259"/>
      <c r="BS245" s="259"/>
      <c r="BT245" s="259"/>
    </row>
    <row r="246" spans="1:72" x14ac:dyDescent="0.35">
      <c r="A246" s="259"/>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59"/>
      <c r="AV246" s="259"/>
      <c r="AW246" s="259"/>
      <c r="AX246" s="259"/>
      <c r="AY246" s="259"/>
      <c r="AZ246" s="259"/>
      <c r="BA246" s="259"/>
      <c r="BB246" s="259"/>
      <c r="BC246" s="259"/>
      <c r="BD246" s="259"/>
      <c r="BE246" s="259"/>
      <c r="BF246" s="259"/>
      <c r="BG246" s="259"/>
      <c r="BH246" s="259"/>
      <c r="BI246" s="259"/>
      <c r="BJ246" s="259"/>
      <c r="BK246" s="259"/>
      <c r="BL246" s="259"/>
      <c r="BM246" s="259"/>
      <c r="BN246" s="259"/>
      <c r="BO246" s="259"/>
      <c r="BP246" s="259"/>
      <c r="BQ246" s="259"/>
      <c r="BR246" s="259"/>
      <c r="BS246" s="259"/>
      <c r="BT246" s="259"/>
    </row>
    <row r="247" spans="1:72" x14ac:dyDescent="0.35">
      <c r="A247" s="259"/>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59"/>
      <c r="BA247" s="259"/>
      <c r="BB247" s="259"/>
      <c r="BC247" s="259"/>
      <c r="BD247" s="259"/>
      <c r="BE247" s="259"/>
      <c r="BF247" s="259"/>
      <c r="BG247" s="259"/>
      <c r="BH247" s="259"/>
      <c r="BI247" s="259"/>
      <c r="BJ247" s="259"/>
      <c r="BK247" s="259"/>
      <c r="BL247" s="259"/>
      <c r="BM247" s="259"/>
      <c r="BN247" s="259"/>
      <c r="BO247" s="259"/>
      <c r="BP247" s="259"/>
      <c r="BQ247" s="259"/>
      <c r="BR247" s="259"/>
      <c r="BS247" s="259"/>
      <c r="BT247" s="259"/>
    </row>
    <row r="248" spans="1:72" x14ac:dyDescent="0.35">
      <c r="A248" s="259"/>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259"/>
      <c r="BL248" s="259"/>
      <c r="BM248" s="259"/>
      <c r="BN248" s="259"/>
      <c r="BO248" s="259"/>
      <c r="BP248" s="259"/>
      <c r="BQ248" s="259"/>
      <c r="BR248" s="259"/>
      <c r="BS248" s="259"/>
      <c r="BT248" s="259"/>
    </row>
    <row r="249" spans="1:72" x14ac:dyDescent="0.35">
      <c r="A249" s="259"/>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259"/>
      <c r="BL249" s="259"/>
      <c r="BM249" s="259"/>
      <c r="BN249" s="259"/>
      <c r="BO249" s="259"/>
      <c r="BP249" s="259"/>
      <c r="BQ249" s="259"/>
      <c r="BR249" s="259"/>
      <c r="BS249" s="259"/>
      <c r="BT249" s="259"/>
    </row>
    <row r="250" spans="1:72" x14ac:dyDescent="0.35">
      <c r="A250" s="259"/>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259"/>
      <c r="BP250" s="259"/>
      <c r="BQ250" s="259"/>
      <c r="BR250" s="259"/>
      <c r="BS250" s="259"/>
      <c r="BT250" s="259"/>
    </row>
    <row r="251" spans="1:72" x14ac:dyDescent="0.35">
      <c r="A251" s="259"/>
      <c r="B251" s="25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259"/>
      <c r="AY251" s="259"/>
      <c r="AZ251" s="259"/>
      <c r="BA251" s="259"/>
      <c r="BB251" s="259"/>
      <c r="BC251" s="259"/>
      <c r="BD251" s="259"/>
      <c r="BE251" s="259"/>
      <c r="BF251" s="259"/>
      <c r="BG251" s="259"/>
      <c r="BH251" s="259"/>
      <c r="BI251" s="259"/>
      <c r="BJ251" s="259"/>
      <c r="BK251" s="259"/>
      <c r="BL251" s="259"/>
      <c r="BM251" s="259"/>
      <c r="BN251" s="259"/>
      <c r="BO251" s="259"/>
      <c r="BP251" s="259"/>
      <c r="BQ251" s="259"/>
      <c r="BR251" s="259"/>
      <c r="BS251" s="259"/>
      <c r="BT251" s="259"/>
    </row>
    <row r="252" spans="1:72" x14ac:dyDescent="0.35">
      <c r="A252" s="259"/>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59"/>
      <c r="AV252" s="259"/>
      <c r="AW252" s="259"/>
      <c r="AX252" s="259"/>
      <c r="AY252" s="259"/>
      <c r="AZ252" s="259"/>
      <c r="BA252" s="259"/>
      <c r="BB252" s="259"/>
      <c r="BC252" s="259"/>
      <c r="BD252" s="259"/>
      <c r="BE252" s="259"/>
      <c r="BF252" s="259"/>
      <c r="BG252" s="259"/>
      <c r="BH252" s="259"/>
      <c r="BI252" s="259"/>
      <c r="BJ252" s="259"/>
      <c r="BK252" s="259"/>
      <c r="BL252" s="259"/>
      <c r="BM252" s="259"/>
      <c r="BN252" s="259"/>
      <c r="BO252" s="259"/>
      <c r="BP252" s="259"/>
      <c r="BQ252" s="259"/>
      <c r="BR252" s="259"/>
      <c r="BS252" s="259"/>
      <c r="BT252" s="259"/>
    </row>
    <row r="253" spans="1:72" x14ac:dyDescent="0.35">
      <c r="A253" s="259"/>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59"/>
      <c r="AV253" s="259"/>
      <c r="AW253" s="259"/>
      <c r="AX253" s="259"/>
      <c r="AY253" s="259"/>
      <c r="AZ253" s="259"/>
      <c r="BA253" s="259"/>
      <c r="BB253" s="259"/>
      <c r="BC253" s="259"/>
      <c r="BD253" s="259"/>
      <c r="BE253" s="259"/>
      <c r="BF253" s="259"/>
      <c r="BG253" s="259"/>
      <c r="BH253" s="259"/>
      <c r="BI253" s="259"/>
      <c r="BJ253" s="259"/>
      <c r="BK253" s="259"/>
      <c r="BL253" s="259"/>
      <c r="BM253" s="259"/>
      <c r="BN253" s="259"/>
      <c r="BO253" s="259"/>
      <c r="BP253" s="259"/>
      <c r="BQ253" s="259"/>
      <c r="BR253" s="259"/>
      <c r="BS253" s="259"/>
      <c r="BT253" s="259"/>
    </row>
    <row r="254" spans="1:72" x14ac:dyDescent="0.35">
      <c r="A254" s="259"/>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59"/>
      <c r="AV254" s="259"/>
      <c r="AW254" s="259"/>
      <c r="AX254" s="259"/>
      <c r="AY254" s="259"/>
      <c r="AZ254" s="259"/>
      <c r="BA254" s="259"/>
      <c r="BB254" s="259"/>
      <c r="BC254" s="259"/>
      <c r="BD254" s="259"/>
      <c r="BE254" s="259"/>
      <c r="BF254" s="259"/>
      <c r="BG254" s="259"/>
      <c r="BH254" s="259"/>
      <c r="BI254" s="259"/>
      <c r="BJ254" s="259"/>
      <c r="BK254" s="259"/>
      <c r="BL254" s="259"/>
      <c r="BM254" s="259"/>
      <c r="BN254" s="259"/>
      <c r="BO254" s="259"/>
      <c r="BP254" s="259"/>
      <c r="BQ254" s="259"/>
      <c r="BR254" s="259"/>
      <c r="BS254" s="259"/>
      <c r="BT254" s="259"/>
    </row>
    <row r="255" spans="1:72" x14ac:dyDescent="0.35">
      <c r="A255" s="259"/>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59"/>
      <c r="AV255" s="259"/>
      <c r="AW255" s="259"/>
      <c r="AX255" s="259"/>
      <c r="AY255" s="259"/>
      <c r="AZ255" s="259"/>
      <c r="BA255" s="259"/>
      <c r="BB255" s="259"/>
      <c r="BC255" s="259"/>
      <c r="BD255" s="259"/>
      <c r="BE255" s="259"/>
      <c r="BF255" s="259"/>
      <c r="BG255" s="259"/>
      <c r="BH255" s="259"/>
      <c r="BI255" s="259"/>
      <c r="BJ255" s="259"/>
      <c r="BK255" s="259"/>
      <c r="BL255" s="259"/>
      <c r="BM255" s="259"/>
      <c r="BN255" s="259"/>
      <c r="BO255" s="259"/>
      <c r="BP255" s="259"/>
      <c r="BQ255" s="259"/>
      <c r="BR255" s="259"/>
      <c r="BS255" s="259"/>
      <c r="BT255" s="259"/>
    </row>
    <row r="256" spans="1:72" x14ac:dyDescent="0.35">
      <c r="A256" s="259"/>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259"/>
      <c r="AY256" s="259"/>
      <c r="AZ256" s="259"/>
      <c r="BA256" s="259"/>
      <c r="BB256" s="259"/>
      <c r="BC256" s="259"/>
      <c r="BD256" s="259"/>
      <c r="BE256" s="259"/>
      <c r="BF256" s="259"/>
      <c r="BG256" s="259"/>
      <c r="BH256" s="259"/>
      <c r="BI256" s="259"/>
      <c r="BJ256" s="259"/>
      <c r="BK256" s="259"/>
      <c r="BL256" s="259"/>
      <c r="BM256" s="259"/>
      <c r="BN256" s="259"/>
      <c r="BO256" s="259"/>
      <c r="BP256" s="259"/>
      <c r="BQ256" s="259"/>
      <c r="BR256" s="259"/>
      <c r="BS256" s="259"/>
      <c r="BT256" s="259"/>
    </row>
    <row r="257" spans="1:72" x14ac:dyDescent="0.35">
      <c r="A257" s="259"/>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259"/>
      <c r="AY257" s="259"/>
      <c r="AZ257" s="259"/>
      <c r="BA257" s="259"/>
      <c r="BB257" s="259"/>
      <c r="BC257" s="259"/>
      <c r="BD257" s="259"/>
      <c r="BE257" s="259"/>
      <c r="BF257" s="259"/>
      <c r="BG257" s="259"/>
      <c r="BH257" s="259"/>
      <c r="BI257" s="259"/>
      <c r="BJ257" s="259"/>
      <c r="BK257" s="259"/>
      <c r="BL257" s="259"/>
      <c r="BM257" s="259"/>
      <c r="BN257" s="259"/>
      <c r="BO257" s="259"/>
      <c r="BP257" s="259"/>
      <c r="BQ257" s="259"/>
      <c r="BR257" s="259"/>
      <c r="BS257" s="259"/>
      <c r="BT257" s="259"/>
    </row>
    <row r="258" spans="1:72" x14ac:dyDescent="0.35">
      <c r="A258" s="259"/>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259"/>
      <c r="AY258" s="259"/>
      <c r="AZ258" s="259"/>
      <c r="BA258" s="259"/>
      <c r="BB258" s="259"/>
      <c r="BC258" s="259"/>
      <c r="BD258" s="259"/>
      <c r="BE258" s="259"/>
      <c r="BF258" s="259"/>
      <c r="BG258" s="259"/>
      <c r="BH258" s="259"/>
      <c r="BI258" s="259"/>
      <c r="BJ258" s="259"/>
      <c r="BK258" s="259"/>
      <c r="BL258" s="259"/>
      <c r="BM258" s="259"/>
      <c r="BN258" s="259"/>
      <c r="BO258" s="259"/>
      <c r="BP258" s="259"/>
      <c r="BQ258" s="259"/>
      <c r="BR258" s="259"/>
      <c r="BS258" s="259"/>
      <c r="BT258" s="259"/>
    </row>
    <row r="259" spans="1:72" x14ac:dyDescent="0.35">
      <c r="A259" s="259"/>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59"/>
      <c r="BQ259" s="259"/>
      <c r="BR259" s="259"/>
      <c r="BS259" s="259"/>
      <c r="BT259" s="259"/>
    </row>
    <row r="260" spans="1:72" x14ac:dyDescent="0.35">
      <c r="A260" s="259"/>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59"/>
      <c r="BQ260" s="259"/>
      <c r="BR260" s="259"/>
      <c r="BS260" s="259"/>
      <c r="BT260" s="259"/>
    </row>
    <row r="261" spans="1:72" x14ac:dyDescent="0.35">
      <c r="A261" s="259"/>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59"/>
      <c r="AV261" s="259"/>
      <c r="AW261" s="259"/>
      <c r="AX261" s="259"/>
      <c r="AY261" s="259"/>
      <c r="AZ261" s="259"/>
      <c r="BA261" s="259"/>
      <c r="BB261" s="259"/>
      <c r="BC261" s="259"/>
      <c r="BD261" s="259"/>
      <c r="BE261" s="259"/>
      <c r="BF261" s="259"/>
      <c r="BG261" s="259"/>
      <c r="BH261" s="259"/>
      <c r="BI261" s="259"/>
      <c r="BJ261" s="259"/>
      <c r="BK261" s="259"/>
      <c r="BL261" s="259"/>
      <c r="BM261" s="259"/>
      <c r="BN261" s="259"/>
      <c r="BO261" s="259"/>
      <c r="BP261" s="259"/>
      <c r="BQ261" s="259"/>
      <c r="BR261" s="259"/>
      <c r="BS261" s="259"/>
      <c r="BT261" s="259"/>
    </row>
    <row r="262" spans="1:72" x14ac:dyDescent="0.35">
      <c r="A262" s="259"/>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59"/>
      <c r="AV262" s="259"/>
      <c r="AW262" s="259"/>
      <c r="AX262" s="259"/>
      <c r="AY262" s="259"/>
      <c r="AZ262" s="259"/>
      <c r="BA262" s="259"/>
      <c r="BB262" s="259"/>
      <c r="BC262" s="259"/>
      <c r="BD262" s="259"/>
      <c r="BE262" s="259"/>
      <c r="BF262" s="259"/>
      <c r="BG262" s="259"/>
      <c r="BH262" s="259"/>
      <c r="BI262" s="259"/>
      <c r="BJ262" s="259"/>
      <c r="BK262" s="259"/>
      <c r="BL262" s="259"/>
      <c r="BM262" s="259"/>
      <c r="BN262" s="259"/>
      <c r="BO262" s="259"/>
      <c r="BP262" s="259"/>
      <c r="BQ262" s="259"/>
      <c r="BR262" s="259"/>
      <c r="BS262" s="259"/>
      <c r="BT262" s="259"/>
    </row>
    <row r="263" spans="1:72" x14ac:dyDescent="0.35">
      <c r="A263" s="259"/>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c r="AV263" s="259"/>
      <c r="AW263" s="259"/>
      <c r="AX263" s="259"/>
      <c r="AY263" s="259"/>
      <c r="AZ263" s="259"/>
      <c r="BA263" s="259"/>
      <c r="BB263" s="259"/>
      <c r="BC263" s="259"/>
      <c r="BD263" s="259"/>
      <c r="BE263" s="259"/>
      <c r="BF263" s="259"/>
      <c r="BG263" s="259"/>
      <c r="BH263" s="259"/>
      <c r="BI263" s="259"/>
      <c r="BJ263" s="259"/>
      <c r="BK263" s="259"/>
      <c r="BL263" s="259"/>
      <c r="BM263" s="259"/>
      <c r="BN263" s="259"/>
      <c r="BO263" s="259"/>
      <c r="BP263" s="259"/>
      <c r="BQ263" s="259"/>
      <c r="BR263" s="259"/>
      <c r="BS263" s="259"/>
      <c r="BT263" s="259"/>
    </row>
    <row r="264" spans="1:72" x14ac:dyDescent="0.35">
      <c r="A264" s="259"/>
      <c r="B264" s="25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59"/>
      <c r="AV264" s="259"/>
      <c r="AW264" s="259"/>
      <c r="AX264" s="259"/>
      <c r="AY264" s="259"/>
      <c r="AZ264" s="259"/>
      <c r="BA264" s="259"/>
      <c r="BB264" s="259"/>
      <c r="BC264" s="259"/>
      <c r="BD264" s="259"/>
      <c r="BE264" s="259"/>
      <c r="BF264" s="259"/>
      <c r="BG264" s="259"/>
      <c r="BH264" s="259"/>
      <c r="BI264" s="259"/>
      <c r="BJ264" s="259"/>
      <c r="BK264" s="259"/>
      <c r="BL264" s="259"/>
      <c r="BM264" s="259"/>
      <c r="BN264" s="259"/>
      <c r="BO264" s="259"/>
      <c r="BP264" s="259"/>
      <c r="BQ264" s="259"/>
      <c r="BR264" s="259"/>
      <c r="BS264" s="259"/>
      <c r="BT264" s="259"/>
    </row>
    <row r="265" spans="1:72" x14ac:dyDescent="0.35">
      <c r="A265" s="259"/>
      <c r="B265" s="25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59"/>
      <c r="AV265" s="259"/>
      <c r="AW265" s="259"/>
      <c r="AX265" s="259"/>
      <c r="AY265" s="259"/>
      <c r="AZ265" s="259"/>
      <c r="BA265" s="259"/>
      <c r="BB265" s="259"/>
      <c r="BC265" s="259"/>
      <c r="BD265" s="259"/>
      <c r="BE265" s="259"/>
      <c r="BF265" s="259"/>
      <c r="BG265" s="259"/>
      <c r="BH265" s="259"/>
      <c r="BI265" s="259"/>
      <c r="BJ265" s="259"/>
      <c r="BK265" s="259"/>
      <c r="BL265" s="259"/>
      <c r="BM265" s="259"/>
      <c r="BN265" s="259"/>
      <c r="BO265" s="259"/>
      <c r="BP265" s="259"/>
      <c r="BQ265" s="259"/>
      <c r="BR265" s="259"/>
      <c r="BS265" s="259"/>
      <c r="BT265" s="259"/>
    </row>
    <row r="266" spans="1:72" x14ac:dyDescent="0.35">
      <c r="A266" s="259"/>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59"/>
      <c r="AV266" s="259"/>
      <c r="AW266" s="259"/>
      <c r="AX266" s="259"/>
      <c r="AY266" s="259"/>
      <c r="AZ266" s="259"/>
      <c r="BA266" s="259"/>
      <c r="BB266" s="259"/>
      <c r="BC266" s="259"/>
      <c r="BD266" s="259"/>
      <c r="BE266" s="259"/>
      <c r="BF266" s="259"/>
      <c r="BG266" s="259"/>
      <c r="BH266" s="259"/>
      <c r="BI266" s="259"/>
      <c r="BJ266" s="259"/>
      <c r="BK266" s="259"/>
      <c r="BL266" s="259"/>
      <c r="BM266" s="259"/>
      <c r="BN266" s="259"/>
      <c r="BO266" s="259"/>
      <c r="BP266" s="259"/>
      <c r="BQ266" s="259"/>
      <c r="BR266" s="259"/>
      <c r="BS266" s="259"/>
      <c r="BT266" s="259"/>
    </row>
    <row r="267" spans="1:72" x14ac:dyDescent="0.35">
      <c r="A267" s="259"/>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259"/>
      <c r="BH267" s="259"/>
      <c r="BI267" s="259"/>
      <c r="BJ267" s="259"/>
      <c r="BK267" s="259"/>
      <c r="BL267" s="259"/>
      <c r="BM267" s="259"/>
      <c r="BN267" s="259"/>
      <c r="BO267" s="259"/>
      <c r="BP267" s="259"/>
      <c r="BQ267" s="259"/>
      <c r="BR267" s="259"/>
      <c r="BS267" s="259"/>
      <c r="BT267" s="259"/>
    </row>
    <row r="268" spans="1:72" x14ac:dyDescent="0.35">
      <c r="A268" s="259"/>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259"/>
      <c r="BH268" s="259"/>
      <c r="BI268" s="259"/>
      <c r="BJ268" s="259"/>
      <c r="BK268" s="259"/>
      <c r="BL268" s="259"/>
      <c r="BM268" s="259"/>
      <c r="BN268" s="259"/>
      <c r="BO268" s="259"/>
      <c r="BP268" s="259"/>
      <c r="BQ268" s="259"/>
      <c r="BR268" s="259"/>
      <c r="BS268" s="259"/>
      <c r="BT268" s="259"/>
    </row>
    <row r="269" spans="1:72" x14ac:dyDescent="0.35">
      <c r="A269" s="259"/>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c r="AO269" s="259"/>
      <c r="AP269" s="259"/>
      <c r="AQ269" s="259"/>
      <c r="AR269" s="259"/>
      <c r="AS269" s="259"/>
      <c r="AT269" s="259"/>
      <c r="AU269" s="259"/>
      <c r="AV269" s="259"/>
      <c r="AW269" s="259"/>
      <c r="AX269" s="259"/>
      <c r="AY269" s="259"/>
      <c r="AZ269" s="259"/>
      <c r="BA269" s="259"/>
      <c r="BB269" s="259"/>
      <c r="BC269" s="259"/>
      <c r="BD269" s="259"/>
      <c r="BE269" s="259"/>
      <c r="BF269" s="259"/>
      <c r="BG269" s="259"/>
      <c r="BH269" s="259"/>
      <c r="BI269" s="259"/>
      <c r="BJ269" s="259"/>
      <c r="BK269" s="259"/>
      <c r="BL269" s="259"/>
      <c r="BM269" s="259"/>
      <c r="BN269" s="259"/>
      <c r="BO269" s="259"/>
      <c r="BP269" s="259"/>
      <c r="BQ269" s="259"/>
      <c r="BR269" s="259"/>
      <c r="BS269" s="259"/>
      <c r="BT269" s="259"/>
    </row>
    <row r="270" spans="1:72" x14ac:dyDescent="0.35">
      <c r="A270" s="259"/>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59"/>
      <c r="AV270" s="259"/>
      <c r="AW270" s="259"/>
      <c r="AX270" s="259"/>
      <c r="AY270" s="259"/>
      <c r="AZ270" s="259"/>
      <c r="BA270" s="259"/>
      <c r="BB270" s="259"/>
      <c r="BC270" s="259"/>
      <c r="BD270" s="259"/>
      <c r="BE270" s="259"/>
      <c r="BF270" s="259"/>
      <c r="BG270" s="259"/>
      <c r="BH270" s="259"/>
      <c r="BI270" s="259"/>
      <c r="BJ270" s="259"/>
      <c r="BK270" s="259"/>
      <c r="BL270" s="259"/>
      <c r="BM270" s="259"/>
      <c r="BN270" s="259"/>
      <c r="BO270" s="259"/>
      <c r="BP270" s="259"/>
      <c r="BQ270" s="259"/>
      <c r="BR270" s="259"/>
      <c r="BS270" s="259"/>
      <c r="BT270" s="259"/>
    </row>
    <row r="271" spans="1:72" x14ac:dyDescent="0.35">
      <c r="A271" s="259"/>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259"/>
      <c r="AY271" s="259"/>
      <c r="AZ271" s="259"/>
      <c r="BA271" s="259"/>
      <c r="BB271" s="259"/>
      <c r="BC271" s="259"/>
      <c r="BD271" s="259"/>
      <c r="BE271" s="259"/>
      <c r="BF271" s="259"/>
      <c r="BG271" s="259"/>
      <c r="BH271" s="259"/>
      <c r="BI271" s="259"/>
      <c r="BJ271" s="259"/>
      <c r="BK271" s="259"/>
      <c r="BL271" s="259"/>
      <c r="BM271" s="259"/>
      <c r="BN271" s="259"/>
      <c r="BO271" s="259"/>
      <c r="BP271" s="259"/>
      <c r="BQ271" s="259"/>
      <c r="BR271" s="259"/>
      <c r="BS271" s="259"/>
      <c r="BT271" s="259"/>
    </row>
    <row r="272" spans="1:72" x14ac:dyDescent="0.35">
      <c r="A272" s="259"/>
      <c r="B272" s="25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c r="AY272" s="259"/>
      <c r="AZ272" s="259"/>
      <c r="BA272" s="259"/>
      <c r="BB272" s="259"/>
      <c r="BC272" s="259"/>
      <c r="BD272" s="259"/>
      <c r="BE272" s="259"/>
      <c r="BF272" s="259"/>
      <c r="BG272" s="259"/>
      <c r="BH272" s="259"/>
      <c r="BI272" s="259"/>
      <c r="BJ272" s="259"/>
      <c r="BK272" s="259"/>
      <c r="BL272" s="259"/>
      <c r="BM272" s="259"/>
      <c r="BN272" s="259"/>
      <c r="BO272" s="259"/>
      <c r="BP272" s="259"/>
      <c r="BQ272" s="259"/>
      <c r="BR272" s="259"/>
      <c r="BS272" s="259"/>
      <c r="BT272" s="259"/>
    </row>
    <row r="273" spans="1:72" x14ac:dyDescent="0.35">
      <c r="A273" s="259"/>
      <c r="B273" s="25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59"/>
      <c r="AV273" s="259"/>
      <c r="AW273" s="259"/>
      <c r="AX273" s="259"/>
      <c r="AY273" s="259"/>
      <c r="AZ273" s="259"/>
      <c r="BA273" s="259"/>
      <c r="BB273" s="259"/>
      <c r="BC273" s="259"/>
      <c r="BD273" s="259"/>
      <c r="BE273" s="259"/>
      <c r="BF273" s="259"/>
      <c r="BG273" s="259"/>
      <c r="BH273" s="259"/>
      <c r="BI273" s="259"/>
      <c r="BJ273" s="259"/>
      <c r="BK273" s="259"/>
      <c r="BL273" s="259"/>
      <c r="BM273" s="259"/>
      <c r="BN273" s="259"/>
      <c r="BO273" s="259"/>
      <c r="BP273" s="259"/>
      <c r="BQ273" s="259"/>
      <c r="BR273" s="259"/>
      <c r="BS273" s="259"/>
      <c r="BT273" s="259"/>
    </row>
    <row r="274" spans="1:72" x14ac:dyDescent="0.35">
      <c r="A274" s="259"/>
      <c r="B274" s="25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row>
    <row r="275" spans="1:72" x14ac:dyDescent="0.35">
      <c r="A275" s="259"/>
      <c r="B275" s="25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row>
    <row r="276" spans="1:72" x14ac:dyDescent="0.35">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row>
    <row r="277" spans="1:72" x14ac:dyDescent="0.35">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row>
    <row r="278" spans="1:72" x14ac:dyDescent="0.35">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row>
    <row r="279" spans="1:72" x14ac:dyDescent="0.35">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row>
    <row r="280" spans="1:72" x14ac:dyDescent="0.35">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row>
    <row r="281" spans="1:72" x14ac:dyDescent="0.35">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row>
    <row r="282" spans="1:72" x14ac:dyDescent="0.35">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row>
    <row r="283" spans="1:72" x14ac:dyDescent="0.35">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row>
    <row r="284" spans="1:72" x14ac:dyDescent="0.35">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row>
    <row r="285" spans="1:72" x14ac:dyDescent="0.35">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row>
    <row r="286" spans="1:72" x14ac:dyDescent="0.35">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row>
  </sheetData>
  <mergeCells count="51">
    <mergeCell ref="B24:U24"/>
    <mergeCell ref="H33:I35"/>
    <mergeCell ref="E32:F32"/>
    <mergeCell ref="AB40:AC42"/>
    <mergeCell ref="U41:V41"/>
    <mergeCell ref="K41:L41"/>
    <mergeCell ref="I41:J41"/>
    <mergeCell ref="G41:H41"/>
    <mergeCell ref="U40:V40"/>
    <mergeCell ref="E41:F41"/>
    <mergeCell ref="W40:X40"/>
    <mergeCell ref="C32:C33"/>
    <mergeCell ref="E40:F40"/>
    <mergeCell ref="B40:B48"/>
    <mergeCell ref="B32:B37"/>
    <mergeCell ref="C27:E27"/>
    <mergeCell ref="B55:B59"/>
    <mergeCell ref="C55:C59"/>
    <mergeCell ref="D55:D59"/>
    <mergeCell ref="C47:C48"/>
    <mergeCell ref="C40:D40"/>
    <mergeCell ref="C41:D41"/>
    <mergeCell ref="C42:D42"/>
    <mergeCell ref="C43:C44"/>
    <mergeCell ref="C45:C46"/>
    <mergeCell ref="B51:B52"/>
    <mergeCell ref="Z40:AA42"/>
    <mergeCell ref="Y40:Y48"/>
    <mergeCell ref="Z48:AA48"/>
    <mergeCell ref="W41:X41"/>
    <mergeCell ref="AB43:AC43"/>
    <mergeCell ref="AB45:AC45"/>
    <mergeCell ref="AB47:AC47"/>
    <mergeCell ref="Z44:AA44"/>
    <mergeCell ref="Z46:AA46"/>
    <mergeCell ref="B25:U25"/>
    <mergeCell ref="S49:Y54"/>
    <mergeCell ref="S40:T40"/>
    <mergeCell ref="S41:T41"/>
    <mergeCell ref="G40:J40"/>
    <mergeCell ref="K40:N40"/>
    <mergeCell ref="O40:R40"/>
    <mergeCell ref="M41:N41"/>
    <mergeCell ref="O41:P41"/>
    <mergeCell ref="Q41:R41"/>
    <mergeCell ref="O49:R49"/>
    <mergeCell ref="C28:E28"/>
    <mergeCell ref="D33:F33"/>
    <mergeCell ref="B27:B28"/>
    <mergeCell ref="C34:C35"/>
    <mergeCell ref="C36:C37"/>
  </mergeCells>
  <phoneticPr fontId="38" type="noConversion"/>
  <conditionalFormatting sqref="T42:T43">
    <cfRule type="expression" dxfId="3" priority="1">
      <formula>$S$40="Combustible"</formula>
    </cfRule>
  </conditionalFormatting>
  <conditionalFormatting sqref="V42:V43">
    <cfRule type="expression" dxfId="2" priority="3">
      <formula>$U$40="Combustible"</formula>
    </cfRule>
  </conditionalFormatting>
  <conditionalFormatting sqref="X42:X43">
    <cfRule type="expression" dxfId="1" priority="2">
      <formula>$W$40="Combustible"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9E42B18-8529-4382-9864-E997604F984A}">
          <x14:formula1>
            <xm:f>'Data 1'!$C$3:$C$9</xm:f>
          </x14:formula1>
          <xm:sqref>E41</xm:sqref>
        </x14:dataValidation>
        <x14:dataValidation type="list" allowBlank="1" showInputMessage="1" showErrorMessage="1" xr:uid="{B154090E-9655-49D3-86AB-A29FC7A92B64}">
          <x14:formula1>
            <xm:f>'Data 1'!$A$25:$A$26</xm:f>
          </x14:formula1>
          <xm:sqref>S40:X40</xm:sqref>
        </x14:dataValidation>
        <x14:dataValidation type="list" allowBlank="1" showInputMessage="1" showErrorMessage="1" xr:uid="{CC5A6CF9-C1B4-4DDB-9C9C-CC020E6E7FB8}">
          <x14:formula1>
            <xm:f>'Data 1'!$D$14:$D$24</xm:f>
          </x14:formula1>
          <xm:sqref>G41:J41</xm:sqref>
        </x14:dataValidation>
        <x14:dataValidation type="list" allowBlank="1" showInputMessage="1" showErrorMessage="1" xr:uid="{FB1E31D9-3CC2-47A7-8530-1C4991DD42FB}">
          <x14:formula1>
            <xm:f>'Data 1'!$D$25:$D$34</xm:f>
          </x14:formula1>
          <xm:sqref>K41:N41</xm:sqref>
        </x14:dataValidation>
        <x14:dataValidation type="list" allowBlank="1" showInputMessage="1" showErrorMessage="1" xr:uid="{B5163EF6-7366-4B00-9E2C-CF266F54C484}">
          <x14:formula1>
            <xm:f>'Data 1'!$D$12:$D$13</xm:f>
          </x14:formula1>
          <xm:sqref>O41:R41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ACC7-83A3-4A5D-BAB5-377A4F46A46C}">
  <sheetPr>
    <tabColor theme="0"/>
  </sheetPr>
  <dimension ref="A1:BQ250"/>
  <sheetViews>
    <sheetView showGridLines="0" zoomScale="70" zoomScaleNormal="70" workbookViewId="0">
      <selection activeCell="J25" sqref="J24:J25"/>
    </sheetView>
  </sheetViews>
  <sheetFormatPr baseColWidth="10" defaultColWidth="10.54296875" defaultRowHeight="14" x14ac:dyDescent="0.3"/>
  <cols>
    <col min="1" max="1" width="3.54296875" style="1" customWidth="1"/>
    <col min="2" max="2" width="35.453125" style="5" customWidth="1"/>
    <col min="3" max="3" width="30.54296875" style="2" customWidth="1"/>
    <col min="4" max="4" width="24.453125" style="3" customWidth="1"/>
    <col min="5" max="5" width="14.54296875" style="4" customWidth="1"/>
    <col min="6" max="6" width="60.54296875" style="3" customWidth="1"/>
    <col min="7" max="7" width="60.54296875" style="2" customWidth="1"/>
    <col min="8" max="8" width="70.54296875" style="1" customWidth="1"/>
    <col min="9" max="9" width="10.54296875" style="1"/>
    <col min="10" max="10" width="28.54296875" style="1" customWidth="1"/>
    <col min="11" max="11" width="28" style="1" customWidth="1"/>
    <col min="12" max="12" width="24.54296875" style="1" customWidth="1"/>
    <col min="13" max="13" width="10.54296875" style="1"/>
    <col min="14" max="14" width="21.54296875" style="1" customWidth="1"/>
    <col min="15" max="16384" width="10.54296875" style="1"/>
  </cols>
  <sheetData>
    <row r="1" spans="1:55" ht="223.5" customHeight="1" x14ac:dyDescent="0.3">
      <c r="A1" s="13"/>
      <c r="B1" s="12"/>
      <c r="C1" s="9"/>
      <c r="D1" s="10"/>
      <c r="E1" s="11"/>
      <c r="F1" s="10"/>
      <c r="G1" s="9"/>
      <c r="H1" s="7"/>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row>
    <row r="2" spans="1:55" ht="19.5" customHeight="1" x14ac:dyDescent="0.3">
      <c r="A2" s="13"/>
      <c r="B2" s="12"/>
      <c r="C2" s="9"/>
      <c r="D2" s="10"/>
      <c r="E2" s="11"/>
      <c r="F2" s="10"/>
      <c r="G2" s="9"/>
      <c r="H2" s="7"/>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row>
    <row r="3" spans="1:55" ht="23" x14ac:dyDescent="0.3">
      <c r="B3" s="403" t="s">
        <v>1844</v>
      </c>
      <c r="C3" s="403"/>
      <c r="D3" s="403"/>
      <c r="E3" s="403"/>
      <c r="F3" s="403"/>
      <c r="G3" s="403"/>
      <c r="H3" s="403"/>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row>
    <row r="4" spans="1:55" x14ac:dyDescent="0.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row>
    <row r="5" spans="1:55" ht="15" customHeight="1" thickBot="1" x14ac:dyDescent="0.35">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row>
    <row r="6" spans="1:55" ht="15.5" x14ac:dyDescent="0.3">
      <c r="B6" s="527" t="s">
        <v>1734</v>
      </c>
      <c r="C6" s="437" t="s">
        <v>1735</v>
      </c>
      <c r="D6" s="437"/>
      <c r="E6" s="438"/>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row>
    <row r="7" spans="1:55" ht="16" thickBot="1" x14ac:dyDescent="0.35">
      <c r="B7" s="528"/>
      <c r="C7" s="439" t="s">
        <v>1738</v>
      </c>
      <c r="D7" s="439"/>
      <c r="E7" s="440"/>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row>
    <row r="8" spans="1:55" x14ac:dyDescent="0.3">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row>
    <row r="9" spans="1:55" ht="14.5" thickBot="1" x14ac:dyDescent="0.35">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row>
    <row r="10" spans="1:55" ht="15.75" customHeight="1" x14ac:dyDescent="0.3">
      <c r="B10" s="520" t="s">
        <v>1845</v>
      </c>
      <c r="C10" s="521"/>
      <c r="D10" s="521"/>
      <c r="E10" s="514"/>
      <c r="F10" s="515"/>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row>
    <row r="11" spans="1:55" ht="14.9" customHeight="1" x14ac:dyDescent="0.3">
      <c r="B11" s="522"/>
      <c r="C11" s="523"/>
      <c r="D11" s="523"/>
      <c r="E11" s="516"/>
      <c r="F11" s="517"/>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row>
    <row r="12" spans="1:55" ht="14.9" customHeight="1" thickBot="1" x14ac:dyDescent="0.35">
      <c r="B12" s="524"/>
      <c r="C12" s="525"/>
      <c r="D12" s="525"/>
      <c r="E12" s="518"/>
      <c r="F12" s="51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row>
    <row r="13" spans="1:55" x14ac:dyDescent="0.3">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row>
    <row r="14" spans="1:55" s="6" customFormat="1" ht="50.15" customHeight="1" x14ac:dyDescent="0.35">
      <c r="B14" s="529" t="s">
        <v>1846</v>
      </c>
      <c r="C14" s="530"/>
      <c r="D14" s="530"/>
      <c r="E14" s="184" t="s">
        <v>1847</v>
      </c>
      <c r="F14" s="185" t="s">
        <v>1848</v>
      </c>
      <c r="G14" s="185" t="s">
        <v>1849</v>
      </c>
      <c r="H14" s="186" t="s">
        <v>1850</v>
      </c>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row>
    <row r="15" spans="1:55" ht="70.400000000000006" customHeight="1" x14ac:dyDescent="0.3">
      <c r="B15" s="526" t="s">
        <v>1851</v>
      </c>
      <c r="C15" s="512" t="s">
        <v>1852</v>
      </c>
      <c r="D15" s="190" t="s">
        <v>1853</v>
      </c>
      <c r="E15" s="247"/>
      <c r="F15" s="248"/>
      <c r="G15" s="248"/>
      <c r="H15" s="379" t="s">
        <v>2168</v>
      </c>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row>
    <row r="16" spans="1:55" ht="70.400000000000006" customHeight="1" x14ac:dyDescent="0.3">
      <c r="B16" s="526"/>
      <c r="C16" s="512"/>
      <c r="D16" s="189" t="s">
        <v>1854</v>
      </c>
      <c r="E16" s="247"/>
      <c r="F16" s="248"/>
      <c r="G16" s="248"/>
      <c r="H16" s="380" t="s">
        <v>2169</v>
      </c>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row>
    <row r="17" spans="1:69" ht="70.400000000000006" customHeight="1" x14ac:dyDescent="0.3">
      <c r="B17" s="526"/>
      <c r="C17" s="512"/>
      <c r="D17" s="188" t="s">
        <v>1855</v>
      </c>
      <c r="E17" s="247"/>
      <c r="F17" s="248"/>
      <c r="G17" s="248"/>
      <c r="H17" s="379" t="s">
        <v>2170</v>
      </c>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row>
    <row r="18" spans="1:69" ht="70.400000000000006" customHeight="1" x14ac:dyDescent="0.3">
      <c r="B18" s="526"/>
      <c r="C18" s="513" t="s">
        <v>1856</v>
      </c>
      <c r="D18" s="513"/>
      <c r="E18" s="247"/>
      <c r="F18" s="248"/>
      <c r="G18" s="248"/>
      <c r="H18" s="381" t="s">
        <v>2166</v>
      </c>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row>
    <row r="19" spans="1:69" ht="70.400000000000006" customHeight="1" x14ac:dyDescent="0.3">
      <c r="B19" s="526"/>
      <c r="C19" s="512" t="s">
        <v>1857</v>
      </c>
      <c r="D19" s="188" t="s">
        <v>1858</v>
      </c>
      <c r="E19" s="247"/>
      <c r="F19" s="248"/>
      <c r="G19" s="248"/>
      <c r="H19" s="379" t="s">
        <v>2171</v>
      </c>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row>
    <row r="20" spans="1:69" ht="70.400000000000006" customHeight="1" x14ac:dyDescent="0.3">
      <c r="B20" s="526"/>
      <c r="C20" s="512"/>
      <c r="D20" s="188" t="s">
        <v>1859</v>
      </c>
      <c r="E20" s="247"/>
      <c r="F20" s="248"/>
      <c r="G20" s="248"/>
      <c r="H20" s="379" t="s">
        <v>2172</v>
      </c>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row>
    <row r="21" spans="1:69" ht="70.400000000000006" customHeight="1" x14ac:dyDescent="0.3">
      <c r="B21" s="526"/>
      <c r="C21" s="512" t="s">
        <v>1860</v>
      </c>
      <c r="D21" s="512"/>
      <c r="E21" s="247"/>
      <c r="F21" s="248"/>
      <c r="G21" s="248"/>
      <c r="H21" s="382" t="s">
        <v>2167</v>
      </c>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row>
    <row r="22" spans="1:69" ht="70.400000000000006" customHeight="1" x14ac:dyDescent="0.3">
      <c r="B22" s="526"/>
      <c r="C22" s="512" t="s">
        <v>1861</v>
      </c>
      <c r="D22" s="188" t="s">
        <v>1862</v>
      </c>
      <c r="E22" s="247"/>
      <c r="F22" s="248"/>
      <c r="G22" s="248"/>
      <c r="H22" s="379" t="s">
        <v>2173</v>
      </c>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row>
    <row r="23" spans="1:69" ht="70.400000000000006" customHeight="1" x14ac:dyDescent="0.3">
      <c r="B23" s="526"/>
      <c r="C23" s="512"/>
      <c r="D23" s="187" t="s">
        <v>1863</v>
      </c>
      <c r="E23" s="247"/>
      <c r="F23" s="248"/>
      <c r="G23" s="248"/>
      <c r="H23" s="379" t="s">
        <v>2174</v>
      </c>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row>
    <row r="24" spans="1:69" ht="70.400000000000006" customHeight="1" x14ac:dyDescent="0.3">
      <c r="B24" s="526"/>
      <c r="C24" s="512" t="s">
        <v>1864</v>
      </c>
      <c r="D24" s="512"/>
      <c r="E24" s="247"/>
      <c r="F24" s="248"/>
      <c r="G24" s="248"/>
      <c r="H24" s="379" t="s">
        <v>2175</v>
      </c>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row>
    <row r="25" spans="1:69" ht="58" x14ac:dyDescent="0.3">
      <c r="A25" s="259"/>
      <c r="B25" s="509" t="s">
        <v>2176</v>
      </c>
      <c r="C25" s="510"/>
      <c r="D25" s="511"/>
      <c r="E25" s="384"/>
      <c r="F25" s="384"/>
      <c r="G25" s="384"/>
      <c r="H25" s="383" t="s">
        <v>2177</v>
      </c>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row>
    <row r="26" spans="1:69" x14ac:dyDescent="0.3">
      <c r="A26" s="259"/>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row>
    <row r="27" spans="1:69" x14ac:dyDescent="0.3">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row>
    <row r="28" spans="1:69" x14ac:dyDescent="0.3">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row>
    <row r="29" spans="1:69" x14ac:dyDescent="0.3">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row>
    <row r="30" spans="1:69" x14ac:dyDescent="0.3">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row>
    <row r="31" spans="1:69" x14ac:dyDescent="0.3">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row>
    <row r="32" spans="1:69" x14ac:dyDescent="0.3">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row>
    <row r="33" spans="1:69" x14ac:dyDescent="0.3">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row>
    <row r="34" spans="1:69" x14ac:dyDescent="0.3">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row>
    <row r="35" spans="1:69" x14ac:dyDescent="0.3">
      <c r="A35" s="259"/>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row>
    <row r="36" spans="1:69" x14ac:dyDescent="0.3">
      <c r="A36" s="25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row>
    <row r="37" spans="1:69" x14ac:dyDescent="0.3">
      <c r="A37" s="259"/>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row>
    <row r="38" spans="1:69" x14ac:dyDescent="0.3">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row>
    <row r="39" spans="1:69" x14ac:dyDescent="0.3">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row>
    <row r="40" spans="1:69" x14ac:dyDescent="0.3">
      <c r="A40" s="259"/>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row>
    <row r="41" spans="1:69" x14ac:dyDescent="0.3">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row>
    <row r="42" spans="1:69" x14ac:dyDescent="0.3">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row>
    <row r="43" spans="1:69" x14ac:dyDescent="0.3">
      <c r="A43" s="25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row>
    <row r="44" spans="1:69" x14ac:dyDescent="0.3">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row>
    <row r="45" spans="1:69" x14ac:dyDescent="0.3">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row>
    <row r="46" spans="1:69" x14ac:dyDescent="0.3">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row>
    <row r="47" spans="1:69" x14ac:dyDescent="0.3">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row>
    <row r="48" spans="1:69" x14ac:dyDescent="0.3">
      <c r="A48" s="259"/>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row>
    <row r="49" spans="1:69" x14ac:dyDescent="0.3">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row>
    <row r="50" spans="1:69" x14ac:dyDescent="0.3">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row>
    <row r="51" spans="1:69" x14ac:dyDescent="0.3">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row>
    <row r="52" spans="1:69" x14ac:dyDescent="0.3">
      <c r="A52" s="259"/>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row>
    <row r="53" spans="1:69" x14ac:dyDescent="0.3">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row>
    <row r="54" spans="1:69" x14ac:dyDescent="0.3">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row>
    <row r="55" spans="1:69" x14ac:dyDescent="0.3">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row>
    <row r="56" spans="1:69" x14ac:dyDescent="0.3">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row>
    <row r="57" spans="1:69" x14ac:dyDescent="0.3">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row>
    <row r="58" spans="1:69" x14ac:dyDescent="0.3">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row>
    <row r="59" spans="1:69" x14ac:dyDescent="0.3">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row>
    <row r="60" spans="1:69" x14ac:dyDescent="0.3">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row>
    <row r="61" spans="1:69" x14ac:dyDescent="0.3">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row>
    <row r="62" spans="1:69" x14ac:dyDescent="0.3">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row>
    <row r="63" spans="1:69" x14ac:dyDescent="0.3">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row>
    <row r="64" spans="1:69" x14ac:dyDescent="0.3">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row>
    <row r="65" spans="1:69" x14ac:dyDescent="0.3">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row>
    <row r="66" spans="1:69" x14ac:dyDescent="0.3">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row>
    <row r="67" spans="1:69" x14ac:dyDescent="0.3">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row>
    <row r="68" spans="1:69" x14ac:dyDescent="0.3">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row>
    <row r="69" spans="1:69" x14ac:dyDescent="0.3">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row>
    <row r="70" spans="1:69" x14ac:dyDescent="0.3">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row>
    <row r="71" spans="1:69" x14ac:dyDescent="0.3">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row>
    <row r="72" spans="1:69" x14ac:dyDescent="0.3">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row>
    <row r="73" spans="1:69" x14ac:dyDescent="0.3">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row>
    <row r="74" spans="1:69" x14ac:dyDescent="0.3">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row>
    <row r="75" spans="1:69" x14ac:dyDescent="0.3">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row>
    <row r="76" spans="1:69" x14ac:dyDescent="0.3">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row>
    <row r="77" spans="1:69" x14ac:dyDescent="0.3">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row>
    <row r="78" spans="1:69" x14ac:dyDescent="0.3">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row>
    <row r="79" spans="1:69" x14ac:dyDescent="0.3">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row>
    <row r="80" spans="1:69" x14ac:dyDescent="0.3">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row>
    <row r="81" spans="1:69" x14ac:dyDescent="0.3">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row>
    <row r="82" spans="1:69" x14ac:dyDescent="0.3">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row>
    <row r="83" spans="1:69" x14ac:dyDescent="0.3">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row>
    <row r="84" spans="1:69" x14ac:dyDescent="0.3">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row>
    <row r="85" spans="1:69" x14ac:dyDescent="0.3">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row>
    <row r="86" spans="1:69" x14ac:dyDescent="0.3">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row>
    <row r="87" spans="1:69" x14ac:dyDescent="0.3">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row>
    <row r="88" spans="1:69" x14ac:dyDescent="0.3">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row>
    <row r="89" spans="1:69" x14ac:dyDescent="0.3">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row>
    <row r="90" spans="1:69" x14ac:dyDescent="0.3">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c r="BQ90" s="259"/>
    </row>
    <row r="91" spans="1:69" x14ac:dyDescent="0.3">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c r="BQ91" s="259"/>
    </row>
    <row r="92" spans="1:69" x14ac:dyDescent="0.3">
      <c r="A92" s="25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row>
    <row r="93" spans="1:69" x14ac:dyDescent="0.3">
      <c r="A93" s="25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row>
    <row r="94" spans="1:69" x14ac:dyDescent="0.3">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c r="BQ94" s="259"/>
    </row>
    <row r="95" spans="1:69" x14ac:dyDescent="0.3">
      <c r="A95" s="259"/>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59"/>
      <c r="BC95" s="259"/>
      <c r="BD95" s="259"/>
      <c r="BE95" s="259"/>
      <c r="BF95" s="259"/>
      <c r="BG95" s="259"/>
      <c r="BH95" s="259"/>
      <c r="BI95" s="259"/>
      <c r="BJ95" s="259"/>
      <c r="BK95" s="259"/>
      <c r="BL95" s="259"/>
      <c r="BM95" s="259"/>
      <c r="BN95" s="259"/>
      <c r="BO95" s="259"/>
      <c r="BP95" s="259"/>
      <c r="BQ95" s="259"/>
    </row>
    <row r="96" spans="1:69" x14ac:dyDescent="0.3">
      <c r="A96" s="259"/>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row>
    <row r="97" spans="1:69" x14ac:dyDescent="0.3">
      <c r="A97" s="259"/>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row>
    <row r="98" spans="1:69" x14ac:dyDescent="0.3">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c r="BQ98" s="259"/>
    </row>
    <row r="99" spans="1:69" x14ac:dyDescent="0.3">
      <c r="A99" s="259"/>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c r="BQ99" s="259"/>
    </row>
    <row r="100" spans="1:69" x14ac:dyDescent="0.3">
      <c r="A100" s="259"/>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row>
    <row r="101" spans="1:69" x14ac:dyDescent="0.3">
      <c r="A101" s="25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row>
    <row r="102" spans="1:69" x14ac:dyDescent="0.3">
      <c r="A102" s="25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c r="BQ102" s="259"/>
    </row>
    <row r="103" spans="1:69" x14ac:dyDescent="0.3">
      <c r="A103" s="259"/>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row>
    <row r="104" spans="1:69" x14ac:dyDescent="0.3">
      <c r="A104" s="259"/>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row>
    <row r="105" spans="1:69" x14ac:dyDescent="0.3">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row>
    <row r="106" spans="1:69" x14ac:dyDescent="0.3">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9"/>
    </row>
    <row r="107" spans="1:69" x14ac:dyDescent="0.3">
      <c r="A107" s="259"/>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row>
    <row r="108" spans="1:69" x14ac:dyDescent="0.3">
      <c r="A108" s="259"/>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c r="BM108" s="259"/>
      <c r="BN108" s="259"/>
      <c r="BO108" s="259"/>
      <c r="BP108" s="259"/>
      <c r="BQ108" s="259"/>
    </row>
    <row r="109" spans="1:69" x14ac:dyDescent="0.3">
      <c r="A109" s="259"/>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c r="BM109" s="259"/>
      <c r="BN109" s="259"/>
      <c r="BO109" s="259"/>
      <c r="BP109" s="259"/>
      <c r="BQ109" s="259"/>
    </row>
    <row r="110" spans="1:69" x14ac:dyDescent="0.3">
      <c r="A110" s="259"/>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c r="BQ110" s="259"/>
    </row>
    <row r="111" spans="1:69" x14ac:dyDescent="0.3">
      <c r="A111" s="259"/>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c r="BQ111" s="259"/>
    </row>
    <row r="112" spans="1:69" x14ac:dyDescent="0.3">
      <c r="A112" s="259"/>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row>
    <row r="113" spans="1:69" x14ac:dyDescent="0.3">
      <c r="A113" s="259"/>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row>
    <row r="114" spans="1:69" x14ac:dyDescent="0.3">
      <c r="A114" s="259"/>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c r="BQ114" s="259"/>
    </row>
    <row r="115" spans="1:69" x14ac:dyDescent="0.3">
      <c r="A115" s="259"/>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row>
    <row r="116" spans="1:69" x14ac:dyDescent="0.3">
      <c r="A116" s="259"/>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row>
    <row r="117" spans="1:69" x14ac:dyDescent="0.3">
      <c r="A117" s="259"/>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row>
    <row r="118" spans="1:69" x14ac:dyDescent="0.3">
      <c r="A118" s="259"/>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c r="BQ118" s="259"/>
    </row>
    <row r="119" spans="1:69" x14ac:dyDescent="0.3">
      <c r="A119" s="259"/>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row>
    <row r="120" spans="1:69" x14ac:dyDescent="0.3">
      <c r="A120" s="259"/>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row>
    <row r="121" spans="1:69" x14ac:dyDescent="0.3">
      <c r="A121" s="259"/>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row>
    <row r="122" spans="1:69" x14ac:dyDescent="0.3">
      <c r="A122" s="259"/>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c r="BQ122" s="259"/>
    </row>
    <row r="123" spans="1:69" x14ac:dyDescent="0.3">
      <c r="A123" s="259"/>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c r="BQ123" s="259"/>
    </row>
    <row r="124" spans="1:69" x14ac:dyDescent="0.3">
      <c r="A124" s="259"/>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259"/>
      <c r="BN124" s="259"/>
      <c r="BO124" s="259"/>
      <c r="BP124" s="259"/>
      <c r="BQ124" s="259"/>
    </row>
    <row r="125" spans="1:69" x14ac:dyDescent="0.3">
      <c r="A125" s="259"/>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59"/>
    </row>
    <row r="126" spans="1:69" x14ac:dyDescent="0.3">
      <c r="A126" s="259"/>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row>
    <row r="127" spans="1:69" x14ac:dyDescent="0.3">
      <c r="A127" s="259"/>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row>
    <row r="128" spans="1:69" x14ac:dyDescent="0.3">
      <c r="A128" s="259"/>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c r="BQ128" s="259"/>
    </row>
    <row r="129" spans="1:69" x14ac:dyDescent="0.3">
      <c r="A129" s="259"/>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c r="BF129" s="259"/>
      <c r="BG129" s="259"/>
      <c r="BH129" s="259"/>
      <c r="BI129" s="259"/>
      <c r="BJ129" s="259"/>
      <c r="BK129" s="259"/>
      <c r="BL129" s="259"/>
      <c r="BM129" s="259"/>
      <c r="BN129" s="259"/>
      <c r="BO129" s="259"/>
      <c r="BP129" s="259"/>
      <c r="BQ129" s="259"/>
    </row>
    <row r="130" spans="1:69" x14ac:dyDescent="0.3">
      <c r="A130" s="259"/>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c r="AZ130" s="259"/>
      <c r="BA130" s="259"/>
      <c r="BB130" s="259"/>
      <c r="BC130" s="259"/>
      <c r="BD130" s="259"/>
      <c r="BE130" s="259"/>
      <c r="BF130" s="259"/>
      <c r="BG130" s="259"/>
      <c r="BH130" s="259"/>
      <c r="BI130" s="259"/>
      <c r="BJ130" s="259"/>
      <c r="BK130" s="259"/>
      <c r="BL130" s="259"/>
      <c r="BM130" s="259"/>
      <c r="BN130" s="259"/>
      <c r="BO130" s="259"/>
      <c r="BP130" s="259"/>
      <c r="BQ130" s="259"/>
    </row>
    <row r="131" spans="1:69" x14ac:dyDescent="0.3">
      <c r="A131" s="259"/>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row>
    <row r="132" spans="1:69" x14ac:dyDescent="0.3">
      <c r="A132" s="259"/>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c r="BF132" s="259"/>
      <c r="BG132" s="259"/>
      <c r="BH132" s="259"/>
      <c r="BI132" s="259"/>
      <c r="BJ132" s="259"/>
      <c r="BK132" s="259"/>
      <c r="BL132" s="259"/>
      <c r="BM132" s="259"/>
      <c r="BN132" s="259"/>
      <c r="BO132" s="259"/>
      <c r="BP132" s="259"/>
      <c r="BQ132" s="259"/>
    </row>
    <row r="133" spans="1:69" x14ac:dyDescent="0.3">
      <c r="A133" s="259"/>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59"/>
      <c r="BQ133" s="259"/>
    </row>
    <row r="134" spans="1:69" x14ac:dyDescent="0.3">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59"/>
      <c r="BP134" s="259"/>
      <c r="BQ134" s="259"/>
    </row>
    <row r="135" spans="1:69" x14ac:dyDescent="0.3">
      <c r="A135" s="259"/>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row>
    <row r="136" spans="1:69" x14ac:dyDescent="0.3">
      <c r="A136" s="259"/>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259"/>
      <c r="BL136" s="259"/>
      <c r="BM136" s="259"/>
      <c r="BN136" s="259"/>
      <c r="BO136" s="259"/>
      <c r="BP136" s="259"/>
      <c r="BQ136" s="259"/>
    </row>
    <row r="137" spans="1:69" x14ac:dyDescent="0.3">
      <c r="A137" s="259"/>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c r="BF137" s="259"/>
      <c r="BG137" s="259"/>
      <c r="BH137" s="259"/>
      <c r="BI137" s="259"/>
      <c r="BJ137" s="259"/>
      <c r="BK137" s="259"/>
      <c r="BL137" s="259"/>
      <c r="BM137" s="259"/>
      <c r="BN137" s="259"/>
      <c r="BO137" s="259"/>
      <c r="BP137" s="259"/>
      <c r="BQ137" s="259"/>
    </row>
    <row r="138" spans="1:69" x14ac:dyDescent="0.3">
      <c r="A138" s="259"/>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c r="BF138" s="259"/>
      <c r="BG138" s="259"/>
      <c r="BH138" s="259"/>
      <c r="BI138" s="259"/>
      <c r="BJ138" s="259"/>
      <c r="BK138" s="259"/>
      <c r="BL138" s="259"/>
      <c r="BM138" s="259"/>
      <c r="BN138" s="259"/>
      <c r="BO138" s="259"/>
      <c r="BP138" s="259"/>
      <c r="BQ138" s="259"/>
    </row>
    <row r="139" spans="1:69" x14ac:dyDescent="0.3">
      <c r="A139" s="259"/>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c r="BD139" s="259"/>
      <c r="BE139" s="259"/>
      <c r="BF139" s="259"/>
      <c r="BG139" s="259"/>
      <c r="BH139" s="259"/>
      <c r="BI139" s="259"/>
      <c r="BJ139" s="259"/>
      <c r="BK139" s="259"/>
      <c r="BL139" s="259"/>
      <c r="BM139" s="259"/>
      <c r="BN139" s="259"/>
      <c r="BO139" s="259"/>
      <c r="BP139" s="259"/>
      <c r="BQ139" s="259"/>
    </row>
    <row r="140" spans="1:69" x14ac:dyDescent="0.3">
      <c r="A140" s="259"/>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c r="BA140" s="259"/>
      <c r="BB140" s="259"/>
      <c r="BC140" s="259"/>
      <c r="BD140" s="259"/>
      <c r="BE140" s="259"/>
      <c r="BF140" s="259"/>
      <c r="BG140" s="259"/>
      <c r="BH140" s="259"/>
      <c r="BI140" s="259"/>
      <c r="BJ140" s="259"/>
      <c r="BK140" s="259"/>
      <c r="BL140" s="259"/>
      <c r="BM140" s="259"/>
      <c r="BN140" s="259"/>
      <c r="BO140" s="259"/>
      <c r="BP140" s="259"/>
      <c r="BQ140" s="259"/>
    </row>
    <row r="141" spans="1:69" x14ac:dyDescent="0.3">
      <c r="A141" s="259"/>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c r="BF141" s="259"/>
      <c r="BG141" s="259"/>
      <c r="BH141" s="259"/>
      <c r="BI141" s="259"/>
      <c r="BJ141" s="259"/>
      <c r="BK141" s="259"/>
      <c r="BL141" s="259"/>
      <c r="BM141" s="259"/>
      <c r="BN141" s="259"/>
      <c r="BO141" s="259"/>
      <c r="BP141" s="259"/>
      <c r="BQ141" s="259"/>
    </row>
    <row r="142" spans="1:69" x14ac:dyDescent="0.3">
      <c r="A142" s="259"/>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row>
    <row r="143" spans="1:69" x14ac:dyDescent="0.3">
      <c r="A143" s="259"/>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row>
    <row r="144" spans="1:69" x14ac:dyDescent="0.3">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59"/>
      <c r="BQ144" s="259"/>
    </row>
    <row r="145" spans="1:69" x14ac:dyDescent="0.3">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row>
    <row r="146" spans="1:69" x14ac:dyDescent="0.3">
      <c r="A146" s="259"/>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c r="BP146" s="259"/>
      <c r="BQ146" s="259"/>
    </row>
    <row r="147" spans="1:69" x14ac:dyDescent="0.3">
      <c r="A147" s="259"/>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c r="BF147" s="259"/>
      <c r="BG147" s="259"/>
      <c r="BH147" s="259"/>
      <c r="BI147" s="259"/>
      <c r="BJ147" s="259"/>
      <c r="BK147" s="259"/>
      <c r="BL147" s="259"/>
      <c r="BM147" s="259"/>
      <c r="BN147" s="259"/>
      <c r="BO147" s="259"/>
      <c r="BP147" s="259"/>
      <c r="BQ147" s="259"/>
    </row>
    <row r="148" spans="1:69" x14ac:dyDescent="0.3">
      <c r="A148" s="259"/>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59"/>
      <c r="BN148" s="259"/>
      <c r="BO148" s="259"/>
      <c r="BP148" s="259"/>
      <c r="BQ148" s="259"/>
    </row>
    <row r="149" spans="1:69" x14ac:dyDescent="0.3">
      <c r="A149" s="259"/>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row>
    <row r="150" spans="1:69" x14ac:dyDescent="0.3">
      <c r="A150" s="259"/>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row>
    <row r="151" spans="1:69" x14ac:dyDescent="0.3">
      <c r="A151" s="259"/>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c r="BQ151" s="259"/>
    </row>
    <row r="152" spans="1:69" x14ac:dyDescent="0.3">
      <c r="A152" s="259"/>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c r="BQ152" s="259"/>
    </row>
    <row r="153" spans="1:69" x14ac:dyDescent="0.3">
      <c r="A153" s="259"/>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259"/>
      <c r="BH153" s="259"/>
      <c r="BI153" s="259"/>
      <c r="BJ153" s="259"/>
      <c r="BK153" s="259"/>
      <c r="BL153" s="259"/>
      <c r="BM153" s="259"/>
      <c r="BN153" s="259"/>
      <c r="BO153" s="259"/>
      <c r="BP153" s="259"/>
      <c r="BQ153" s="259"/>
    </row>
    <row r="154" spans="1:69" x14ac:dyDescent="0.3">
      <c r="A154" s="259"/>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c r="BQ154" s="259"/>
    </row>
    <row r="155" spans="1:69" x14ac:dyDescent="0.3">
      <c r="A155" s="259"/>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259"/>
      <c r="BM155" s="259"/>
      <c r="BN155" s="259"/>
      <c r="BO155" s="259"/>
      <c r="BP155" s="259"/>
      <c r="BQ155" s="259"/>
    </row>
    <row r="156" spans="1:69" x14ac:dyDescent="0.3">
      <c r="A156" s="259"/>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c r="BF156" s="259"/>
      <c r="BG156" s="259"/>
      <c r="BH156" s="259"/>
      <c r="BI156" s="259"/>
      <c r="BJ156" s="259"/>
      <c r="BK156" s="259"/>
      <c r="BL156" s="259"/>
      <c r="BM156" s="259"/>
      <c r="BN156" s="259"/>
      <c r="BO156" s="259"/>
      <c r="BP156" s="259"/>
      <c r="BQ156" s="259"/>
    </row>
    <row r="157" spans="1:69" x14ac:dyDescent="0.3">
      <c r="A157" s="259"/>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259"/>
      <c r="BP157" s="259"/>
      <c r="BQ157" s="259"/>
    </row>
    <row r="158" spans="1:69" x14ac:dyDescent="0.3">
      <c r="A158" s="259"/>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c r="BF158" s="259"/>
      <c r="BG158" s="259"/>
      <c r="BH158" s="259"/>
      <c r="BI158" s="259"/>
      <c r="BJ158" s="259"/>
      <c r="BK158" s="259"/>
      <c r="BL158" s="259"/>
      <c r="BM158" s="259"/>
      <c r="BN158" s="259"/>
      <c r="BO158" s="259"/>
      <c r="BP158" s="259"/>
      <c r="BQ158" s="259"/>
    </row>
    <row r="159" spans="1:69" x14ac:dyDescent="0.3">
      <c r="A159" s="259"/>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c r="BQ159" s="259"/>
    </row>
    <row r="160" spans="1:69" x14ac:dyDescent="0.3">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c r="AZ160" s="259"/>
      <c r="BA160" s="259"/>
      <c r="BB160" s="259"/>
      <c r="BC160" s="259"/>
      <c r="BD160" s="259"/>
      <c r="BE160" s="259"/>
      <c r="BF160" s="259"/>
      <c r="BG160" s="259"/>
      <c r="BH160" s="259"/>
      <c r="BI160" s="259"/>
      <c r="BJ160" s="259"/>
      <c r="BK160" s="259"/>
      <c r="BL160" s="259"/>
      <c r="BM160" s="259"/>
      <c r="BN160" s="259"/>
      <c r="BO160" s="259"/>
      <c r="BP160" s="259"/>
      <c r="BQ160" s="259"/>
    </row>
    <row r="161" spans="1:69" x14ac:dyDescent="0.3">
      <c r="A161" s="259"/>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row>
    <row r="162" spans="1:69" x14ac:dyDescent="0.3">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row>
    <row r="163" spans="1:69" x14ac:dyDescent="0.3">
      <c r="A163" s="259"/>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c r="BQ163" s="259"/>
    </row>
    <row r="164" spans="1:69" x14ac:dyDescent="0.3">
      <c r="A164" s="259"/>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c r="BQ164" s="259"/>
    </row>
    <row r="165" spans="1:69" x14ac:dyDescent="0.3">
      <c r="A165" s="259"/>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row>
    <row r="166" spans="1:69" x14ac:dyDescent="0.3">
      <c r="A166" s="259"/>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c r="BQ166" s="259"/>
    </row>
    <row r="167" spans="1:69" x14ac:dyDescent="0.3">
      <c r="A167" s="259"/>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59"/>
      <c r="BM167" s="259"/>
      <c r="BN167" s="259"/>
      <c r="BO167" s="259"/>
      <c r="BP167" s="259"/>
      <c r="BQ167" s="259"/>
    </row>
    <row r="168" spans="1:69" x14ac:dyDescent="0.3">
      <c r="A168" s="259"/>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c r="AZ168" s="259"/>
      <c r="BA168" s="259"/>
      <c r="BB168" s="259"/>
      <c r="BC168" s="259"/>
      <c r="BD168" s="259"/>
      <c r="BE168" s="259"/>
      <c r="BF168" s="259"/>
      <c r="BG168" s="259"/>
      <c r="BH168" s="259"/>
      <c r="BI168" s="259"/>
      <c r="BJ168" s="259"/>
      <c r="BK168" s="259"/>
      <c r="BL168" s="259"/>
      <c r="BM168" s="259"/>
      <c r="BN168" s="259"/>
      <c r="BO168" s="259"/>
      <c r="BP168" s="259"/>
      <c r="BQ168" s="259"/>
    </row>
    <row r="169" spans="1:69" x14ac:dyDescent="0.3">
      <c r="A169" s="259"/>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59"/>
      <c r="AY169" s="259"/>
      <c r="AZ169" s="259"/>
      <c r="BA169" s="259"/>
      <c r="BB169" s="259"/>
      <c r="BC169" s="259"/>
      <c r="BD169" s="259"/>
      <c r="BE169" s="259"/>
      <c r="BF169" s="259"/>
      <c r="BG169" s="259"/>
      <c r="BH169" s="259"/>
      <c r="BI169" s="259"/>
      <c r="BJ169" s="259"/>
      <c r="BK169" s="259"/>
      <c r="BL169" s="259"/>
      <c r="BM169" s="259"/>
      <c r="BN169" s="259"/>
      <c r="BO169" s="259"/>
      <c r="BP169" s="259"/>
      <c r="BQ169" s="259"/>
    </row>
    <row r="170" spans="1:69" x14ac:dyDescent="0.3">
      <c r="A170" s="259"/>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59"/>
      <c r="BF170" s="259"/>
      <c r="BG170" s="259"/>
      <c r="BH170" s="259"/>
      <c r="BI170" s="259"/>
      <c r="BJ170" s="259"/>
      <c r="BK170" s="259"/>
      <c r="BL170" s="259"/>
      <c r="BM170" s="259"/>
      <c r="BN170" s="259"/>
      <c r="BO170" s="259"/>
      <c r="BP170" s="259"/>
      <c r="BQ170" s="259"/>
    </row>
    <row r="171" spans="1:69" x14ac:dyDescent="0.3">
      <c r="A171" s="259"/>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row>
    <row r="172" spans="1:69" x14ac:dyDescent="0.3">
      <c r="A172" s="259"/>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c r="AZ172" s="259"/>
      <c r="BA172" s="259"/>
      <c r="BB172" s="259"/>
      <c r="BC172" s="259"/>
      <c r="BD172" s="259"/>
      <c r="BE172" s="259"/>
      <c r="BF172" s="259"/>
      <c r="BG172" s="259"/>
      <c r="BH172" s="259"/>
      <c r="BI172" s="259"/>
      <c r="BJ172" s="259"/>
      <c r="BK172" s="259"/>
      <c r="BL172" s="259"/>
      <c r="BM172" s="259"/>
      <c r="BN172" s="259"/>
      <c r="BO172" s="259"/>
      <c r="BP172" s="259"/>
      <c r="BQ172" s="259"/>
    </row>
    <row r="173" spans="1:69" x14ac:dyDescent="0.3">
      <c r="A173" s="259"/>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row>
    <row r="174" spans="1:69" x14ac:dyDescent="0.3">
      <c r="A174" s="259"/>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row>
    <row r="175" spans="1:69" x14ac:dyDescent="0.3">
      <c r="A175" s="259"/>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c r="BQ175" s="259"/>
    </row>
    <row r="176" spans="1:69" x14ac:dyDescent="0.3">
      <c r="A176" s="259"/>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row>
    <row r="177" spans="1:69" x14ac:dyDescent="0.3">
      <c r="A177" s="259"/>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row>
    <row r="178" spans="1:69" x14ac:dyDescent="0.3">
      <c r="A178" s="259"/>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59"/>
      <c r="BI178" s="259"/>
      <c r="BJ178" s="259"/>
      <c r="BK178" s="259"/>
      <c r="BL178" s="259"/>
      <c r="BM178" s="259"/>
      <c r="BN178" s="259"/>
      <c r="BO178" s="259"/>
      <c r="BP178" s="259"/>
      <c r="BQ178" s="259"/>
    </row>
    <row r="179" spans="1:69" x14ac:dyDescent="0.3">
      <c r="A179" s="259"/>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c r="AW179" s="259"/>
      <c r="AX179" s="259"/>
      <c r="AY179" s="259"/>
      <c r="AZ179" s="259"/>
      <c r="BA179" s="259"/>
      <c r="BB179" s="259"/>
      <c r="BC179" s="259"/>
      <c r="BD179" s="259"/>
      <c r="BE179" s="259"/>
      <c r="BF179" s="259"/>
      <c r="BG179" s="259"/>
      <c r="BH179" s="259"/>
      <c r="BI179" s="259"/>
      <c r="BJ179" s="259"/>
      <c r="BK179" s="259"/>
      <c r="BL179" s="259"/>
      <c r="BM179" s="259"/>
      <c r="BN179" s="259"/>
      <c r="BO179" s="259"/>
      <c r="BP179" s="259"/>
      <c r="BQ179" s="259"/>
    </row>
    <row r="180" spans="1:69" x14ac:dyDescent="0.3">
      <c r="A180" s="259"/>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59"/>
      <c r="AY180" s="259"/>
      <c r="AZ180" s="259"/>
      <c r="BA180" s="259"/>
      <c r="BB180" s="259"/>
      <c r="BC180" s="259"/>
      <c r="BD180" s="259"/>
      <c r="BE180" s="259"/>
      <c r="BF180" s="259"/>
      <c r="BG180" s="259"/>
      <c r="BH180" s="259"/>
      <c r="BI180" s="259"/>
      <c r="BJ180" s="259"/>
      <c r="BK180" s="259"/>
      <c r="BL180" s="259"/>
      <c r="BM180" s="259"/>
      <c r="BN180" s="259"/>
      <c r="BO180" s="259"/>
      <c r="BP180" s="259"/>
      <c r="BQ180" s="259"/>
    </row>
    <row r="181" spans="1:69" x14ac:dyDescent="0.3">
      <c r="A181" s="259"/>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c r="AS181" s="259"/>
      <c r="AT181" s="259"/>
      <c r="AU181" s="259"/>
      <c r="AV181" s="259"/>
      <c r="AW181" s="259"/>
      <c r="AX181" s="259"/>
      <c r="AY181" s="259"/>
      <c r="AZ181" s="259"/>
      <c r="BA181" s="259"/>
      <c r="BB181" s="259"/>
      <c r="BC181" s="259"/>
      <c r="BD181" s="259"/>
      <c r="BE181" s="259"/>
      <c r="BF181" s="259"/>
      <c r="BG181" s="259"/>
      <c r="BH181" s="259"/>
      <c r="BI181" s="259"/>
      <c r="BJ181" s="259"/>
      <c r="BK181" s="259"/>
      <c r="BL181" s="259"/>
      <c r="BM181" s="259"/>
      <c r="BN181" s="259"/>
      <c r="BO181" s="259"/>
      <c r="BP181" s="259"/>
      <c r="BQ181" s="259"/>
    </row>
    <row r="182" spans="1:69" x14ac:dyDescent="0.3">
      <c r="A182" s="259"/>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59"/>
      <c r="AY182" s="259"/>
      <c r="AZ182" s="259"/>
      <c r="BA182" s="259"/>
      <c r="BB182" s="259"/>
      <c r="BC182" s="259"/>
      <c r="BD182" s="259"/>
      <c r="BE182" s="259"/>
      <c r="BF182" s="259"/>
      <c r="BG182" s="259"/>
      <c r="BH182" s="259"/>
      <c r="BI182" s="259"/>
      <c r="BJ182" s="259"/>
      <c r="BK182" s="259"/>
      <c r="BL182" s="259"/>
      <c r="BM182" s="259"/>
      <c r="BN182" s="259"/>
      <c r="BO182" s="259"/>
      <c r="BP182" s="259"/>
      <c r="BQ182" s="259"/>
    </row>
    <row r="183" spans="1:69" x14ac:dyDescent="0.3">
      <c r="A183" s="259"/>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c r="AZ183" s="259"/>
      <c r="BA183" s="259"/>
      <c r="BB183" s="259"/>
      <c r="BC183" s="259"/>
      <c r="BD183" s="259"/>
      <c r="BE183" s="259"/>
      <c r="BF183" s="259"/>
      <c r="BG183" s="259"/>
      <c r="BH183" s="259"/>
      <c r="BI183" s="259"/>
      <c r="BJ183" s="259"/>
      <c r="BK183" s="259"/>
      <c r="BL183" s="259"/>
      <c r="BM183" s="259"/>
      <c r="BN183" s="259"/>
      <c r="BO183" s="259"/>
      <c r="BP183" s="259"/>
      <c r="BQ183" s="259"/>
    </row>
    <row r="184" spans="1:69" x14ac:dyDescent="0.3">
      <c r="A184" s="259"/>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c r="AW184" s="259"/>
      <c r="AX184" s="259"/>
      <c r="AY184" s="259"/>
      <c r="AZ184" s="259"/>
      <c r="BA184" s="259"/>
      <c r="BB184" s="259"/>
      <c r="BC184" s="259"/>
      <c r="BD184" s="259"/>
      <c r="BE184" s="259"/>
      <c r="BF184" s="259"/>
      <c r="BG184" s="259"/>
      <c r="BH184" s="259"/>
      <c r="BI184" s="259"/>
      <c r="BJ184" s="259"/>
      <c r="BK184" s="259"/>
      <c r="BL184" s="259"/>
      <c r="BM184" s="259"/>
      <c r="BN184" s="259"/>
      <c r="BO184" s="259"/>
      <c r="BP184" s="259"/>
      <c r="BQ184" s="259"/>
    </row>
    <row r="185" spans="1:69" x14ac:dyDescent="0.3">
      <c r="A185" s="259"/>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c r="AW185" s="259"/>
      <c r="AX185" s="259"/>
      <c r="AY185" s="259"/>
      <c r="AZ185" s="259"/>
      <c r="BA185" s="259"/>
      <c r="BB185" s="259"/>
      <c r="BC185" s="259"/>
      <c r="BD185" s="259"/>
      <c r="BE185" s="259"/>
      <c r="BF185" s="259"/>
      <c r="BG185" s="259"/>
      <c r="BH185" s="259"/>
      <c r="BI185" s="259"/>
      <c r="BJ185" s="259"/>
      <c r="BK185" s="259"/>
      <c r="BL185" s="259"/>
      <c r="BM185" s="259"/>
      <c r="BN185" s="259"/>
      <c r="BO185" s="259"/>
      <c r="BP185" s="259"/>
      <c r="BQ185" s="259"/>
    </row>
    <row r="186" spans="1:69" x14ac:dyDescent="0.3">
      <c r="A186" s="259"/>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c r="AZ186" s="259"/>
      <c r="BA186" s="259"/>
      <c r="BB186" s="259"/>
      <c r="BC186" s="259"/>
      <c r="BD186" s="259"/>
      <c r="BE186" s="259"/>
      <c r="BF186" s="259"/>
      <c r="BG186" s="259"/>
      <c r="BH186" s="259"/>
      <c r="BI186" s="259"/>
      <c r="BJ186" s="259"/>
      <c r="BK186" s="259"/>
      <c r="BL186" s="259"/>
      <c r="BM186" s="259"/>
      <c r="BN186" s="259"/>
      <c r="BO186" s="259"/>
      <c r="BP186" s="259"/>
      <c r="BQ186" s="259"/>
    </row>
    <row r="187" spans="1:69" x14ac:dyDescent="0.3">
      <c r="A187" s="259"/>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row>
    <row r="188" spans="1:69" x14ac:dyDescent="0.3">
      <c r="A188" s="259"/>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c r="AZ188" s="259"/>
      <c r="BA188" s="259"/>
      <c r="BB188" s="259"/>
      <c r="BC188" s="259"/>
      <c r="BD188" s="259"/>
      <c r="BE188" s="259"/>
      <c r="BF188" s="259"/>
      <c r="BG188" s="259"/>
      <c r="BH188" s="259"/>
      <c r="BI188" s="259"/>
      <c r="BJ188" s="259"/>
      <c r="BK188" s="259"/>
      <c r="BL188" s="259"/>
      <c r="BM188" s="259"/>
      <c r="BN188" s="259"/>
      <c r="BO188" s="259"/>
      <c r="BP188" s="259"/>
      <c r="BQ188" s="259"/>
    </row>
    <row r="189" spans="1:69" x14ac:dyDescent="0.3">
      <c r="A189" s="259"/>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c r="AZ189" s="259"/>
      <c r="BA189" s="259"/>
      <c r="BB189" s="259"/>
      <c r="BC189" s="259"/>
      <c r="BD189" s="259"/>
      <c r="BE189" s="259"/>
      <c r="BF189" s="259"/>
      <c r="BG189" s="259"/>
      <c r="BH189" s="259"/>
      <c r="BI189" s="259"/>
      <c r="BJ189" s="259"/>
      <c r="BK189" s="259"/>
      <c r="BL189" s="259"/>
      <c r="BM189" s="259"/>
      <c r="BN189" s="259"/>
      <c r="BO189" s="259"/>
      <c r="BP189" s="259"/>
      <c r="BQ189" s="259"/>
    </row>
    <row r="190" spans="1:69" x14ac:dyDescent="0.3">
      <c r="A190" s="259"/>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c r="AZ190" s="259"/>
      <c r="BA190" s="259"/>
      <c r="BB190" s="259"/>
      <c r="BC190" s="259"/>
      <c r="BD190" s="259"/>
      <c r="BE190" s="259"/>
      <c r="BF190" s="259"/>
      <c r="BG190" s="259"/>
      <c r="BH190" s="259"/>
      <c r="BI190" s="259"/>
      <c r="BJ190" s="259"/>
      <c r="BK190" s="259"/>
      <c r="BL190" s="259"/>
      <c r="BM190" s="259"/>
      <c r="BN190" s="259"/>
      <c r="BO190" s="259"/>
      <c r="BP190" s="259"/>
      <c r="BQ190" s="259"/>
    </row>
    <row r="191" spans="1:69" x14ac:dyDescent="0.3">
      <c r="A191" s="259"/>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c r="AZ191" s="259"/>
      <c r="BA191" s="259"/>
      <c r="BB191" s="259"/>
      <c r="BC191" s="259"/>
      <c r="BD191" s="259"/>
      <c r="BE191" s="259"/>
      <c r="BF191" s="259"/>
      <c r="BG191" s="259"/>
      <c r="BH191" s="259"/>
      <c r="BI191" s="259"/>
      <c r="BJ191" s="259"/>
      <c r="BK191" s="259"/>
      <c r="BL191" s="259"/>
      <c r="BM191" s="259"/>
      <c r="BN191" s="259"/>
      <c r="BO191" s="259"/>
      <c r="BP191" s="259"/>
      <c r="BQ191" s="259"/>
    </row>
    <row r="192" spans="1:69" x14ac:dyDescent="0.3">
      <c r="A192" s="259"/>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c r="AZ192" s="259"/>
      <c r="BA192" s="259"/>
      <c r="BB192" s="259"/>
      <c r="BC192" s="259"/>
      <c r="BD192" s="259"/>
      <c r="BE192" s="259"/>
      <c r="BF192" s="259"/>
      <c r="BG192" s="259"/>
      <c r="BH192" s="259"/>
      <c r="BI192" s="259"/>
      <c r="BJ192" s="259"/>
      <c r="BK192" s="259"/>
      <c r="BL192" s="259"/>
      <c r="BM192" s="259"/>
      <c r="BN192" s="259"/>
      <c r="BO192" s="259"/>
      <c r="BP192" s="259"/>
      <c r="BQ192" s="259"/>
    </row>
    <row r="193" spans="1:69" x14ac:dyDescent="0.3">
      <c r="A193" s="259"/>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c r="AZ193" s="259"/>
      <c r="BA193" s="259"/>
      <c r="BB193" s="259"/>
      <c r="BC193" s="259"/>
      <c r="BD193" s="259"/>
      <c r="BE193" s="259"/>
      <c r="BF193" s="259"/>
      <c r="BG193" s="259"/>
      <c r="BH193" s="259"/>
      <c r="BI193" s="259"/>
      <c r="BJ193" s="259"/>
      <c r="BK193" s="259"/>
      <c r="BL193" s="259"/>
      <c r="BM193" s="259"/>
      <c r="BN193" s="259"/>
      <c r="BO193" s="259"/>
      <c r="BP193" s="259"/>
      <c r="BQ193" s="259"/>
    </row>
    <row r="194" spans="1:69" x14ac:dyDescent="0.3">
      <c r="A194" s="259"/>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c r="AZ194" s="259"/>
      <c r="BA194" s="259"/>
      <c r="BB194" s="259"/>
      <c r="BC194" s="259"/>
      <c r="BD194" s="259"/>
      <c r="BE194" s="259"/>
      <c r="BF194" s="259"/>
      <c r="BG194" s="259"/>
      <c r="BH194" s="259"/>
      <c r="BI194" s="259"/>
      <c r="BJ194" s="259"/>
      <c r="BK194" s="259"/>
      <c r="BL194" s="259"/>
      <c r="BM194" s="259"/>
      <c r="BN194" s="259"/>
      <c r="BO194" s="259"/>
      <c r="BP194" s="259"/>
      <c r="BQ194" s="259"/>
    </row>
    <row r="195" spans="1:69" x14ac:dyDescent="0.3">
      <c r="A195" s="259"/>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row>
    <row r="196" spans="1:69" x14ac:dyDescent="0.3">
      <c r="A196" s="259"/>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9"/>
      <c r="AW196" s="259"/>
      <c r="AX196" s="259"/>
      <c r="AY196" s="259"/>
      <c r="AZ196" s="259"/>
      <c r="BA196" s="259"/>
      <c r="BB196" s="259"/>
      <c r="BC196" s="259"/>
      <c r="BD196" s="259"/>
      <c r="BE196" s="259"/>
      <c r="BF196" s="259"/>
      <c r="BG196" s="259"/>
      <c r="BH196" s="259"/>
      <c r="BI196" s="259"/>
      <c r="BJ196" s="259"/>
      <c r="BK196" s="259"/>
      <c r="BL196" s="259"/>
      <c r="BM196" s="259"/>
      <c r="BN196" s="259"/>
      <c r="BO196" s="259"/>
      <c r="BP196" s="259"/>
      <c r="BQ196" s="259"/>
    </row>
    <row r="197" spans="1:69" x14ac:dyDescent="0.3">
      <c r="A197" s="259"/>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c r="AZ197" s="259"/>
      <c r="BA197" s="259"/>
      <c r="BB197" s="259"/>
      <c r="BC197" s="259"/>
      <c r="BD197" s="259"/>
      <c r="BE197" s="259"/>
      <c r="BF197" s="259"/>
      <c r="BG197" s="259"/>
      <c r="BH197" s="259"/>
      <c r="BI197" s="259"/>
      <c r="BJ197" s="259"/>
      <c r="BK197" s="259"/>
      <c r="BL197" s="259"/>
      <c r="BM197" s="259"/>
      <c r="BN197" s="259"/>
      <c r="BO197" s="259"/>
      <c r="BP197" s="259"/>
      <c r="BQ197" s="259"/>
    </row>
    <row r="198" spans="1:69" x14ac:dyDescent="0.3">
      <c r="A198" s="259"/>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c r="AZ198" s="259"/>
      <c r="BA198" s="259"/>
      <c r="BB198" s="259"/>
      <c r="BC198" s="259"/>
      <c r="BD198" s="259"/>
      <c r="BE198" s="259"/>
      <c r="BF198" s="259"/>
      <c r="BG198" s="259"/>
      <c r="BH198" s="259"/>
      <c r="BI198" s="259"/>
      <c r="BJ198" s="259"/>
      <c r="BK198" s="259"/>
      <c r="BL198" s="259"/>
      <c r="BM198" s="259"/>
      <c r="BN198" s="259"/>
      <c r="BO198" s="259"/>
      <c r="BP198" s="259"/>
      <c r="BQ198" s="259"/>
    </row>
    <row r="199" spans="1:69" x14ac:dyDescent="0.3">
      <c r="A199" s="259"/>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c r="AZ199" s="259"/>
      <c r="BA199" s="259"/>
      <c r="BB199" s="259"/>
      <c r="BC199" s="259"/>
      <c r="BD199" s="259"/>
      <c r="BE199" s="259"/>
      <c r="BF199" s="259"/>
      <c r="BG199" s="259"/>
      <c r="BH199" s="259"/>
      <c r="BI199" s="259"/>
      <c r="BJ199" s="259"/>
      <c r="BK199" s="259"/>
      <c r="BL199" s="259"/>
      <c r="BM199" s="259"/>
      <c r="BN199" s="259"/>
      <c r="BO199" s="259"/>
      <c r="BP199" s="259"/>
      <c r="BQ199" s="259"/>
    </row>
    <row r="200" spans="1:69" x14ac:dyDescent="0.3">
      <c r="A200" s="259"/>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c r="AZ200" s="259"/>
      <c r="BA200" s="259"/>
      <c r="BB200" s="259"/>
      <c r="BC200" s="259"/>
      <c r="BD200" s="259"/>
      <c r="BE200" s="259"/>
      <c r="BF200" s="259"/>
      <c r="BG200" s="259"/>
      <c r="BH200" s="259"/>
      <c r="BI200" s="259"/>
      <c r="BJ200" s="259"/>
      <c r="BK200" s="259"/>
      <c r="BL200" s="259"/>
      <c r="BM200" s="259"/>
      <c r="BN200" s="259"/>
      <c r="BO200" s="259"/>
      <c r="BP200" s="259"/>
      <c r="BQ200" s="259"/>
    </row>
    <row r="201" spans="1:69" x14ac:dyDescent="0.3">
      <c r="A201" s="259"/>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row>
    <row r="202" spans="1:69" x14ac:dyDescent="0.3">
      <c r="A202" s="259"/>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c r="AZ202" s="259"/>
      <c r="BA202" s="259"/>
      <c r="BB202" s="259"/>
      <c r="BC202" s="259"/>
      <c r="BD202" s="259"/>
      <c r="BE202" s="259"/>
      <c r="BF202" s="259"/>
      <c r="BG202" s="259"/>
      <c r="BH202" s="259"/>
      <c r="BI202" s="259"/>
      <c r="BJ202" s="259"/>
      <c r="BK202" s="259"/>
      <c r="BL202" s="259"/>
      <c r="BM202" s="259"/>
      <c r="BN202" s="259"/>
      <c r="BO202" s="259"/>
      <c r="BP202" s="259"/>
      <c r="BQ202" s="259"/>
    </row>
    <row r="203" spans="1:69" x14ac:dyDescent="0.3">
      <c r="A203" s="259"/>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c r="BF203" s="259"/>
      <c r="BG203" s="259"/>
      <c r="BH203" s="259"/>
      <c r="BI203" s="259"/>
      <c r="BJ203" s="259"/>
      <c r="BK203" s="259"/>
      <c r="BL203" s="259"/>
      <c r="BM203" s="259"/>
      <c r="BN203" s="259"/>
      <c r="BO203" s="259"/>
      <c r="BP203" s="259"/>
      <c r="BQ203" s="259"/>
    </row>
    <row r="204" spans="1:69" x14ac:dyDescent="0.3">
      <c r="A204" s="259"/>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59"/>
      <c r="BP204" s="259"/>
      <c r="BQ204" s="259"/>
    </row>
    <row r="205" spans="1:69" x14ac:dyDescent="0.3">
      <c r="A205" s="259"/>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259"/>
      <c r="BG205" s="259"/>
      <c r="BH205" s="259"/>
      <c r="BI205" s="259"/>
      <c r="BJ205" s="259"/>
      <c r="BK205" s="259"/>
      <c r="BL205" s="259"/>
      <c r="BM205" s="259"/>
      <c r="BN205" s="259"/>
      <c r="BO205" s="259"/>
      <c r="BP205" s="259"/>
      <c r="BQ205" s="259"/>
    </row>
    <row r="206" spans="1:69" x14ac:dyDescent="0.3">
      <c r="A206" s="259"/>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259"/>
      <c r="AS206" s="259"/>
      <c r="AT206" s="259"/>
      <c r="AU206" s="259"/>
      <c r="AV206" s="259"/>
      <c r="AW206" s="259"/>
      <c r="AX206" s="259"/>
      <c r="AY206" s="259"/>
      <c r="AZ206" s="259"/>
      <c r="BA206" s="259"/>
      <c r="BB206" s="259"/>
      <c r="BC206" s="259"/>
      <c r="BD206" s="259"/>
      <c r="BE206" s="259"/>
      <c r="BF206" s="259"/>
      <c r="BG206" s="259"/>
      <c r="BH206" s="259"/>
      <c r="BI206" s="259"/>
      <c r="BJ206" s="259"/>
      <c r="BK206" s="259"/>
      <c r="BL206" s="259"/>
      <c r="BM206" s="259"/>
      <c r="BN206" s="259"/>
      <c r="BO206" s="259"/>
      <c r="BP206" s="259"/>
      <c r="BQ206" s="259"/>
    </row>
    <row r="207" spans="1:69" x14ac:dyDescent="0.3">
      <c r="A207" s="259"/>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9"/>
      <c r="AW207" s="259"/>
      <c r="AX207" s="259"/>
      <c r="AY207" s="259"/>
      <c r="AZ207" s="259"/>
      <c r="BA207" s="259"/>
      <c r="BB207" s="259"/>
      <c r="BC207" s="259"/>
      <c r="BD207" s="259"/>
      <c r="BE207" s="259"/>
      <c r="BF207" s="259"/>
      <c r="BG207" s="259"/>
      <c r="BH207" s="259"/>
      <c r="BI207" s="259"/>
      <c r="BJ207" s="259"/>
      <c r="BK207" s="259"/>
      <c r="BL207" s="259"/>
      <c r="BM207" s="259"/>
      <c r="BN207" s="259"/>
      <c r="BO207" s="259"/>
      <c r="BP207" s="259"/>
      <c r="BQ207" s="259"/>
    </row>
    <row r="208" spans="1:69" x14ac:dyDescent="0.3">
      <c r="A208" s="259"/>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row>
    <row r="209" spans="1:69" x14ac:dyDescent="0.3">
      <c r="A209" s="259"/>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row>
    <row r="210" spans="1:69" x14ac:dyDescent="0.3">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Q210" s="259"/>
      <c r="AR210" s="259"/>
      <c r="AS210" s="259"/>
      <c r="AT210" s="259"/>
      <c r="AU210" s="259"/>
      <c r="AV210" s="259"/>
      <c r="AW210" s="259"/>
      <c r="AX210" s="259"/>
      <c r="AY210" s="259"/>
      <c r="AZ210" s="259"/>
      <c r="BA210" s="259"/>
      <c r="BB210" s="259"/>
      <c r="BC210" s="259"/>
      <c r="BD210" s="259"/>
      <c r="BE210" s="259"/>
      <c r="BF210" s="259"/>
      <c r="BG210" s="259"/>
      <c r="BH210" s="259"/>
      <c r="BI210" s="259"/>
      <c r="BJ210" s="259"/>
      <c r="BK210" s="259"/>
      <c r="BL210" s="259"/>
      <c r="BM210" s="259"/>
      <c r="BN210" s="259"/>
      <c r="BO210" s="259"/>
      <c r="BP210" s="259"/>
      <c r="BQ210" s="259"/>
    </row>
    <row r="211" spans="1:69" x14ac:dyDescent="0.3">
      <c r="A211" s="259"/>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row>
    <row r="212" spans="1:69" x14ac:dyDescent="0.3">
      <c r="A212" s="259"/>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row>
    <row r="213" spans="1:69" x14ac:dyDescent="0.3">
      <c r="A213" s="259"/>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59"/>
      <c r="AZ213" s="259"/>
      <c r="BA213" s="259"/>
      <c r="BB213" s="259"/>
      <c r="BC213" s="259"/>
      <c r="BD213" s="259"/>
      <c r="BE213" s="259"/>
      <c r="BF213" s="259"/>
      <c r="BG213" s="259"/>
      <c r="BH213" s="259"/>
      <c r="BI213" s="259"/>
      <c r="BJ213" s="259"/>
      <c r="BK213" s="259"/>
      <c r="BL213" s="259"/>
      <c r="BM213" s="259"/>
      <c r="BN213" s="259"/>
      <c r="BO213" s="259"/>
      <c r="BP213" s="259"/>
      <c r="BQ213" s="259"/>
    </row>
    <row r="214" spans="1:69" x14ac:dyDescent="0.3">
      <c r="A214" s="259"/>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59"/>
      <c r="AY214" s="259"/>
      <c r="AZ214" s="259"/>
      <c r="BA214" s="259"/>
      <c r="BB214" s="259"/>
      <c r="BC214" s="259"/>
      <c r="BD214" s="259"/>
      <c r="BE214" s="259"/>
      <c r="BF214" s="259"/>
      <c r="BG214" s="259"/>
      <c r="BH214" s="259"/>
      <c r="BI214" s="259"/>
      <c r="BJ214" s="259"/>
      <c r="BK214" s="259"/>
      <c r="BL214" s="259"/>
      <c r="BM214" s="259"/>
      <c r="BN214" s="259"/>
      <c r="BO214" s="259"/>
      <c r="BP214" s="259"/>
      <c r="BQ214" s="259"/>
    </row>
    <row r="215" spans="1:69" x14ac:dyDescent="0.3">
      <c r="A215" s="259"/>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59"/>
      <c r="BA215" s="259"/>
      <c r="BB215" s="259"/>
      <c r="BC215" s="259"/>
      <c r="BD215" s="259"/>
      <c r="BE215" s="259"/>
      <c r="BF215" s="259"/>
      <c r="BG215" s="259"/>
      <c r="BH215" s="259"/>
      <c r="BI215" s="259"/>
      <c r="BJ215" s="259"/>
      <c r="BK215" s="259"/>
      <c r="BL215" s="259"/>
      <c r="BM215" s="259"/>
      <c r="BN215" s="259"/>
      <c r="BO215" s="259"/>
      <c r="BP215" s="259"/>
      <c r="BQ215" s="259"/>
    </row>
    <row r="216" spans="1:69" x14ac:dyDescent="0.3">
      <c r="A216" s="259"/>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Q216" s="259"/>
      <c r="AR216" s="259"/>
      <c r="AS216" s="259"/>
      <c r="AT216" s="259"/>
      <c r="AU216" s="259"/>
      <c r="AV216" s="259"/>
      <c r="AW216" s="259"/>
      <c r="AX216" s="259"/>
      <c r="AY216" s="259"/>
      <c r="AZ216" s="259"/>
      <c r="BA216" s="259"/>
      <c r="BB216" s="259"/>
      <c r="BC216" s="259"/>
      <c r="BD216" s="259"/>
      <c r="BE216" s="259"/>
      <c r="BF216" s="259"/>
      <c r="BG216" s="259"/>
      <c r="BH216" s="259"/>
      <c r="BI216" s="259"/>
      <c r="BJ216" s="259"/>
      <c r="BK216" s="259"/>
      <c r="BL216" s="259"/>
      <c r="BM216" s="259"/>
      <c r="BN216" s="259"/>
      <c r="BO216" s="259"/>
      <c r="BP216" s="259"/>
      <c r="BQ216" s="259"/>
    </row>
    <row r="217" spans="1:69" x14ac:dyDescent="0.3">
      <c r="A217" s="259"/>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9"/>
      <c r="AW217" s="259"/>
      <c r="AX217" s="259"/>
      <c r="AY217" s="259"/>
      <c r="AZ217" s="259"/>
      <c r="BA217" s="259"/>
      <c r="BB217" s="259"/>
      <c r="BC217" s="259"/>
      <c r="BD217" s="259"/>
      <c r="BE217" s="259"/>
      <c r="BF217" s="259"/>
      <c r="BG217" s="259"/>
      <c r="BH217" s="259"/>
      <c r="BI217" s="259"/>
      <c r="BJ217" s="259"/>
      <c r="BK217" s="259"/>
      <c r="BL217" s="259"/>
      <c r="BM217" s="259"/>
      <c r="BN217" s="259"/>
      <c r="BO217" s="259"/>
      <c r="BP217" s="259"/>
      <c r="BQ217" s="259"/>
    </row>
    <row r="218" spans="1:69" x14ac:dyDescent="0.3">
      <c r="A218" s="259"/>
      <c r="B218" s="25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259"/>
      <c r="AY218" s="259"/>
      <c r="AZ218" s="259"/>
      <c r="BA218" s="259"/>
      <c r="BB218" s="259"/>
      <c r="BC218" s="259"/>
      <c r="BD218" s="259"/>
      <c r="BE218" s="259"/>
      <c r="BF218" s="259"/>
      <c r="BG218" s="259"/>
      <c r="BH218" s="259"/>
      <c r="BI218" s="259"/>
      <c r="BJ218" s="259"/>
      <c r="BK218" s="259"/>
      <c r="BL218" s="259"/>
      <c r="BM218" s="259"/>
      <c r="BN218" s="259"/>
      <c r="BO218" s="259"/>
      <c r="BP218" s="259"/>
      <c r="BQ218" s="259"/>
    </row>
    <row r="219" spans="1:69" x14ac:dyDescent="0.3">
      <c r="A219" s="259"/>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59"/>
      <c r="AY219" s="259"/>
      <c r="AZ219" s="259"/>
      <c r="BA219" s="259"/>
      <c r="BB219" s="259"/>
      <c r="BC219" s="259"/>
      <c r="BD219" s="259"/>
      <c r="BE219" s="259"/>
      <c r="BF219" s="259"/>
      <c r="BG219" s="259"/>
      <c r="BH219" s="259"/>
      <c r="BI219" s="259"/>
      <c r="BJ219" s="259"/>
      <c r="BK219" s="259"/>
      <c r="BL219" s="259"/>
      <c r="BM219" s="259"/>
      <c r="BN219" s="259"/>
      <c r="BO219" s="259"/>
      <c r="BP219" s="259"/>
      <c r="BQ219" s="259"/>
    </row>
    <row r="220" spans="1:69" x14ac:dyDescent="0.3">
      <c r="A220" s="259"/>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59"/>
      <c r="AY220" s="259"/>
      <c r="AZ220" s="259"/>
      <c r="BA220" s="259"/>
      <c r="BB220" s="259"/>
      <c r="BC220" s="259"/>
      <c r="BD220" s="259"/>
      <c r="BE220" s="259"/>
      <c r="BF220" s="259"/>
      <c r="BG220" s="259"/>
      <c r="BH220" s="259"/>
      <c r="BI220" s="259"/>
      <c r="BJ220" s="259"/>
      <c r="BK220" s="259"/>
      <c r="BL220" s="259"/>
      <c r="BM220" s="259"/>
      <c r="BN220" s="259"/>
      <c r="BO220" s="259"/>
      <c r="BP220" s="259"/>
      <c r="BQ220" s="259"/>
    </row>
    <row r="221" spans="1:69" x14ac:dyDescent="0.3">
      <c r="A221" s="259"/>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row>
    <row r="222" spans="1:69" x14ac:dyDescent="0.3">
      <c r="A222" s="259"/>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59"/>
      <c r="AY222" s="259"/>
      <c r="AZ222" s="259"/>
      <c r="BA222" s="259"/>
      <c r="BB222" s="259"/>
      <c r="BC222" s="259"/>
      <c r="BD222" s="259"/>
      <c r="BE222" s="259"/>
      <c r="BF222" s="259"/>
      <c r="BG222" s="259"/>
      <c r="BH222" s="259"/>
      <c r="BI222" s="259"/>
      <c r="BJ222" s="259"/>
      <c r="BK222" s="259"/>
      <c r="BL222" s="259"/>
      <c r="BM222" s="259"/>
      <c r="BN222" s="259"/>
      <c r="BO222" s="259"/>
      <c r="BP222" s="259"/>
      <c r="BQ222" s="259"/>
    </row>
    <row r="223" spans="1:69" x14ac:dyDescent="0.3">
      <c r="A223" s="259"/>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59"/>
      <c r="AY223" s="259"/>
      <c r="AZ223" s="259"/>
      <c r="BA223" s="259"/>
      <c r="BB223" s="259"/>
      <c r="BC223" s="259"/>
      <c r="BD223" s="259"/>
      <c r="BE223" s="259"/>
      <c r="BF223" s="259"/>
      <c r="BG223" s="259"/>
      <c r="BH223" s="259"/>
      <c r="BI223" s="259"/>
      <c r="BJ223" s="259"/>
      <c r="BK223" s="259"/>
      <c r="BL223" s="259"/>
      <c r="BM223" s="259"/>
      <c r="BN223" s="259"/>
      <c r="BO223" s="259"/>
      <c r="BP223" s="259"/>
      <c r="BQ223" s="259"/>
    </row>
    <row r="224" spans="1:69" x14ac:dyDescent="0.3">
      <c r="A224" s="259"/>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59"/>
      <c r="AY224" s="259"/>
      <c r="AZ224" s="259"/>
      <c r="BA224" s="259"/>
      <c r="BB224" s="259"/>
      <c r="BC224" s="259"/>
      <c r="BD224" s="259"/>
      <c r="BE224" s="259"/>
      <c r="BF224" s="259"/>
      <c r="BG224" s="259"/>
      <c r="BH224" s="259"/>
      <c r="BI224" s="259"/>
      <c r="BJ224" s="259"/>
      <c r="BK224" s="259"/>
      <c r="BL224" s="259"/>
      <c r="BM224" s="259"/>
      <c r="BN224" s="259"/>
      <c r="BO224" s="259"/>
      <c r="BP224" s="259"/>
      <c r="BQ224" s="259"/>
    </row>
    <row r="225" spans="1:69" x14ac:dyDescent="0.3">
      <c r="A225" s="259"/>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row>
    <row r="226" spans="1:69" x14ac:dyDescent="0.3">
      <c r="A226" s="259"/>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59"/>
      <c r="AY226" s="259"/>
      <c r="AZ226" s="259"/>
      <c r="BA226" s="259"/>
      <c r="BB226" s="259"/>
      <c r="BC226" s="259"/>
      <c r="BD226" s="259"/>
      <c r="BE226" s="259"/>
      <c r="BF226" s="259"/>
      <c r="BG226" s="259"/>
      <c r="BH226" s="259"/>
      <c r="BI226" s="259"/>
      <c r="BJ226" s="259"/>
      <c r="BK226" s="259"/>
      <c r="BL226" s="259"/>
      <c r="BM226" s="259"/>
      <c r="BN226" s="259"/>
      <c r="BO226" s="259"/>
      <c r="BP226" s="259"/>
      <c r="BQ226" s="259"/>
    </row>
    <row r="227" spans="1:69" x14ac:dyDescent="0.3">
      <c r="A227" s="259"/>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9"/>
      <c r="AW227" s="259"/>
      <c r="AX227" s="259"/>
      <c r="AY227" s="259"/>
      <c r="AZ227" s="259"/>
      <c r="BA227" s="259"/>
      <c r="BB227" s="259"/>
      <c r="BC227" s="259"/>
      <c r="BD227" s="259"/>
      <c r="BE227" s="259"/>
      <c r="BF227" s="259"/>
      <c r="BG227" s="259"/>
      <c r="BH227" s="259"/>
      <c r="BI227" s="259"/>
      <c r="BJ227" s="259"/>
      <c r="BK227" s="259"/>
      <c r="BL227" s="259"/>
      <c r="BM227" s="259"/>
      <c r="BN227" s="259"/>
      <c r="BO227" s="259"/>
      <c r="BP227" s="259"/>
      <c r="BQ227" s="259"/>
    </row>
    <row r="228" spans="1:69" x14ac:dyDescent="0.3">
      <c r="A228" s="259"/>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59"/>
      <c r="AY228" s="259"/>
      <c r="AZ228" s="259"/>
      <c r="BA228" s="259"/>
      <c r="BB228" s="259"/>
      <c r="BC228" s="259"/>
      <c r="BD228" s="259"/>
      <c r="BE228" s="259"/>
      <c r="BF228" s="259"/>
      <c r="BG228" s="259"/>
      <c r="BH228" s="259"/>
      <c r="BI228" s="259"/>
      <c r="BJ228" s="259"/>
      <c r="BK228" s="259"/>
      <c r="BL228" s="259"/>
      <c r="BM228" s="259"/>
      <c r="BN228" s="259"/>
      <c r="BO228" s="259"/>
      <c r="BP228" s="259"/>
      <c r="BQ228" s="259"/>
    </row>
    <row r="229" spans="1:69" x14ac:dyDescent="0.3">
      <c r="A229" s="259"/>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9"/>
      <c r="AW229" s="259"/>
      <c r="AX229" s="259"/>
      <c r="AY229" s="259"/>
      <c r="AZ229" s="259"/>
      <c r="BA229" s="259"/>
      <c r="BB229" s="259"/>
      <c r="BC229" s="259"/>
      <c r="BD229" s="259"/>
      <c r="BE229" s="259"/>
      <c r="BF229" s="259"/>
      <c r="BG229" s="259"/>
      <c r="BH229" s="259"/>
      <c r="BI229" s="259"/>
      <c r="BJ229" s="259"/>
      <c r="BK229" s="259"/>
      <c r="BL229" s="259"/>
      <c r="BM229" s="259"/>
      <c r="BN229" s="259"/>
      <c r="BO229" s="259"/>
      <c r="BP229" s="259"/>
      <c r="BQ229" s="259"/>
    </row>
    <row r="230" spans="1:69" x14ac:dyDescent="0.3">
      <c r="A230" s="259"/>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59"/>
    </row>
    <row r="231" spans="1:69" x14ac:dyDescent="0.3">
      <c r="A231" s="259"/>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59"/>
      <c r="BA231" s="259"/>
      <c r="BB231" s="259"/>
      <c r="BC231" s="259"/>
      <c r="BD231" s="259"/>
      <c r="BE231" s="259"/>
      <c r="BF231" s="259"/>
      <c r="BG231" s="259"/>
      <c r="BH231" s="259"/>
      <c r="BI231" s="259"/>
      <c r="BJ231" s="259"/>
      <c r="BK231" s="259"/>
      <c r="BL231" s="259"/>
      <c r="BM231" s="259"/>
      <c r="BN231" s="259"/>
      <c r="BO231" s="259"/>
      <c r="BP231" s="259"/>
      <c r="BQ231" s="259"/>
    </row>
    <row r="232" spans="1:69" x14ac:dyDescent="0.3">
      <c r="A232" s="259"/>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59"/>
      <c r="AY232" s="259"/>
      <c r="AZ232" s="259"/>
      <c r="BA232" s="259"/>
      <c r="BB232" s="259"/>
      <c r="BC232" s="259"/>
      <c r="BD232" s="259"/>
      <c r="BE232" s="259"/>
      <c r="BF232" s="259"/>
      <c r="BG232" s="259"/>
      <c r="BH232" s="259"/>
      <c r="BI232" s="259"/>
      <c r="BJ232" s="259"/>
      <c r="BK232" s="259"/>
      <c r="BL232" s="259"/>
      <c r="BM232" s="259"/>
      <c r="BN232" s="259"/>
      <c r="BO232" s="259"/>
      <c r="BP232" s="259"/>
      <c r="BQ232" s="259"/>
    </row>
    <row r="233" spans="1:69" x14ac:dyDescent="0.3">
      <c r="A233" s="259"/>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9"/>
      <c r="AW233" s="259"/>
      <c r="AX233" s="259"/>
      <c r="AY233" s="259"/>
      <c r="AZ233" s="259"/>
      <c r="BA233" s="259"/>
      <c r="BB233" s="259"/>
      <c r="BC233" s="259"/>
      <c r="BD233" s="259"/>
      <c r="BE233" s="259"/>
      <c r="BF233" s="259"/>
      <c r="BG233" s="259"/>
      <c r="BH233" s="259"/>
      <c r="BI233" s="259"/>
      <c r="BJ233" s="259"/>
      <c r="BK233" s="259"/>
      <c r="BL233" s="259"/>
      <c r="BM233" s="259"/>
      <c r="BN233" s="259"/>
      <c r="BO233" s="259"/>
      <c r="BP233" s="259"/>
      <c r="BQ233" s="259"/>
    </row>
    <row r="234" spans="1:69" x14ac:dyDescent="0.3">
      <c r="A234" s="259"/>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59"/>
      <c r="AY234" s="259"/>
      <c r="AZ234" s="259"/>
      <c r="BA234" s="259"/>
      <c r="BB234" s="259"/>
      <c r="BC234" s="259"/>
      <c r="BD234" s="259"/>
      <c r="BE234" s="259"/>
      <c r="BF234" s="259"/>
      <c r="BG234" s="259"/>
      <c r="BH234" s="259"/>
      <c r="BI234" s="259"/>
      <c r="BJ234" s="259"/>
      <c r="BK234" s="259"/>
      <c r="BL234" s="259"/>
      <c r="BM234" s="259"/>
      <c r="BN234" s="259"/>
      <c r="BO234" s="259"/>
      <c r="BP234" s="259"/>
      <c r="BQ234" s="259"/>
    </row>
    <row r="235" spans="1:69" x14ac:dyDescent="0.3">
      <c r="A235" s="259"/>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9"/>
      <c r="AW235" s="259"/>
      <c r="AX235" s="259"/>
      <c r="AY235" s="259"/>
      <c r="AZ235" s="259"/>
      <c r="BA235" s="259"/>
      <c r="BB235" s="259"/>
      <c r="BC235" s="259"/>
      <c r="BD235" s="259"/>
      <c r="BE235" s="259"/>
      <c r="BF235" s="259"/>
      <c r="BG235" s="259"/>
      <c r="BH235" s="259"/>
      <c r="BI235" s="259"/>
      <c r="BJ235" s="259"/>
      <c r="BK235" s="259"/>
      <c r="BL235" s="259"/>
      <c r="BM235" s="259"/>
      <c r="BN235" s="259"/>
      <c r="BO235" s="259"/>
      <c r="BP235" s="259"/>
      <c r="BQ235" s="259"/>
    </row>
    <row r="236" spans="1:69" x14ac:dyDescent="0.3">
      <c r="A236" s="259"/>
      <c r="B236" s="25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59"/>
      <c r="AV236" s="259"/>
      <c r="AW236" s="259"/>
      <c r="AX236" s="259"/>
      <c r="AY236" s="259"/>
      <c r="AZ236" s="259"/>
      <c r="BA236" s="259"/>
      <c r="BB236" s="259"/>
      <c r="BC236" s="259"/>
      <c r="BD236" s="259"/>
      <c r="BE236" s="259"/>
      <c r="BF236" s="259"/>
      <c r="BG236" s="259"/>
      <c r="BH236" s="259"/>
      <c r="BI236" s="259"/>
      <c r="BJ236" s="259"/>
      <c r="BK236" s="259"/>
      <c r="BL236" s="259"/>
      <c r="BM236" s="259"/>
      <c r="BN236" s="259"/>
      <c r="BO236" s="259"/>
      <c r="BP236" s="259"/>
      <c r="BQ236" s="259"/>
    </row>
    <row r="237" spans="1:69" x14ac:dyDescent="0.3">
      <c r="A237" s="259"/>
      <c r="B237" s="25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9"/>
      <c r="AW237" s="259"/>
      <c r="AX237" s="259"/>
      <c r="AY237" s="259"/>
      <c r="AZ237" s="259"/>
      <c r="BA237" s="259"/>
      <c r="BB237" s="259"/>
      <c r="BC237" s="259"/>
      <c r="BD237" s="259"/>
      <c r="BE237" s="259"/>
      <c r="BF237" s="259"/>
      <c r="BG237" s="259"/>
      <c r="BH237" s="259"/>
      <c r="BI237" s="259"/>
      <c r="BJ237" s="259"/>
      <c r="BK237" s="259"/>
      <c r="BL237" s="259"/>
      <c r="BM237" s="259"/>
      <c r="BN237" s="259"/>
      <c r="BO237" s="259"/>
      <c r="BP237" s="259"/>
      <c r="BQ237" s="259"/>
    </row>
    <row r="238" spans="1:69" x14ac:dyDescent="0.3">
      <c r="A238" s="259"/>
      <c r="B238" s="25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9"/>
      <c r="AW238" s="259"/>
      <c r="AX238" s="259"/>
      <c r="AY238" s="259"/>
      <c r="AZ238" s="259"/>
      <c r="BA238" s="259"/>
      <c r="BB238" s="259"/>
      <c r="BC238" s="259"/>
      <c r="BD238" s="259"/>
      <c r="BE238" s="259"/>
      <c r="BF238" s="259"/>
      <c r="BG238" s="259"/>
      <c r="BH238" s="259"/>
      <c r="BI238" s="259"/>
      <c r="BJ238" s="259"/>
      <c r="BK238" s="259"/>
      <c r="BL238" s="259"/>
      <c r="BM238" s="259"/>
      <c r="BN238" s="259"/>
      <c r="BO238" s="259"/>
      <c r="BP238" s="259"/>
      <c r="BQ238" s="259"/>
    </row>
    <row r="239" spans="1:69" x14ac:dyDescent="0.3">
      <c r="A239" s="259"/>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row>
    <row r="240" spans="1:69" x14ac:dyDescent="0.3">
      <c r="A240" s="259"/>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59"/>
      <c r="AV240" s="259"/>
      <c r="AW240" s="259"/>
      <c r="AX240" s="259"/>
      <c r="AY240" s="259"/>
      <c r="AZ240" s="259"/>
      <c r="BA240" s="259"/>
      <c r="BB240" s="259"/>
      <c r="BC240" s="259"/>
      <c r="BD240" s="259"/>
      <c r="BE240" s="259"/>
      <c r="BF240" s="259"/>
      <c r="BG240" s="259"/>
      <c r="BH240" s="259"/>
      <c r="BI240" s="259"/>
      <c r="BJ240" s="259"/>
      <c r="BK240" s="259"/>
      <c r="BL240" s="259"/>
      <c r="BM240" s="259"/>
      <c r="BN240" s="259"/>
      <c r="BO240" s="259"/>
      <c r="BP240" s="259"/>
      <c r="BQ240" s="259"/>
    </row>
    <row r="241" spans="1:69" x14ac:dyDescent="0.3">
      <c r="A241" s="259"/>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9"/>
      <c r="AW241" s="259"/>
      <c r="AX241" s="259"/>
      <c r="AY241" s="259"/>
      <c r="AZ241" s="259"/>
      <c r="BA241" s="259"/>
      <c r="BB241" s="259"/>
      <c r="BC241" s="259"/>
      <c r="BD241" s="259"/>
      <c r="BE241" s="259"/>
      <c r="BF241" s="259"/>
      <c r="BG241" s="259"/>
      <c r="BH241" s="259"/>
      <c r="BI241" s="259"/>
      <c r="BJ241" s="259"/>
      <c r="BK241" s="259"/>
      <c r="BL241" s="259"/>
      <c r="BM241" s="259"/>
      <c r="BN241" s="259"/>
      <c r="BO241" s="259"/>
      <c r="BP241" s="259"/>
      <c r="BQ241" s="259"/>
    </row>
    <row r="242" spans="1:69" x14ac:dyDescent="0.3">
      <c r="A242" s="259"/>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59"/>
      <c r="AV242" s="259"/>
      <c r="AW242" s="259"/>
      <c r="AX242" s="259"/>
      <c r="AY242" s="259"/>
      <c r="AZ242" s="259"/>
      <c r="BA242" s="259"/>
      <c r="BB242" s="259"/>
      <c r="BC242" s="259"/>
      <c r="BD242" s="259"/>
      <c r="BE242" s="259"/>
      <c r="BF242" s="259"/>
      <c r="BG242" s="259"/>
      <c r="BH242" s="259"/>
      <c r="BI242" s="259"/>
      <c r="BJ242" s="259"/>
      <c r="BK242" s="259"/>
      <c r="BL242" s="259"/>
      <c r="BM242" s="259"/>
      <c r="BN242" s="259"/>
      <c r="BO242" s="259"/>
      <c r="BP242" s="259"/>
      <c r="BQ242" s="259"/>
    </row>
    <row r="243" spans="1:69" x14ac:dyDescent="0.3">
      <c r="A243" s="259"/>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259"/>
      <c r="BP243" s="259"/>
      <c r="BQ243" s="259"/>
    </row>
    <row r="244" spans="1:69" x14ac:dyDescent="0.3">
      <c r="A244" s="259"/>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9"/>
      <c r="AW244" s="259"/>
      <c r="AX244" s="259"/>
      <c r="AY244" s="259"/>
      <c r="AZ244" s="259"/>
      <c r="BA244" s="259"/>
      <c r="BB244" s="259"/>
      <c r="BC244" s="259"/>
      <c r="BD244" s="259"/>
      <c r="BE244" s="259"/>
      <c r="BF244" s="259"/>
      <c r="BG244" s="259"/>
      <c r="BH244" s="259"/>
      <c r="BI244" s="259"/>
      <c r="BJ244" s="259"/>
      <c r="BK244" s="259"/>
      <c r="BL244" s="259"/>
      <c r="BM244" s="259"/>
      <c r="BN244" s="259"/>
      <c r="BO244" s="259"/>
      <c r="BP244" s="259"/>
      <c r="BQ244" s="259"/>
    </row>
    <row r="245" spans="1:69" x14ac:dyDescent="0.3">
      <c r="A245" s="259"/>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row>
    <row r="246" spans="1:69" x14ac:dyDescent="0.3">
      <c r="A246" s="259"/>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59"/>
      <c r="AV246" s="259"/>
      <c r="AW246" s="259"/>
      <c r="AX246" s="259"/>
      <c r="AY246" s="259"/>
      <c r="AZ246" s="259"/>
      <c r="BA246" s="259"/>
      <c r="BB246" s="259"/>
      <c r="BC246" s="259"/>
      <c r="BD246" s="259"/>
      <c r="BE246" s="259"/>
      <c r="BF246" s="259"/>
      <c r="BG246" s="259"/>
      <c r="BH246" s="259"/>
      <c r="BI246" s="259"/>
      <c r="BJ246" s="259"/>
      <c r="BK246" s="259"/>
      <c r="BL246" s="259"/>
      <c r="BM246" s="259"/>
      <c r="BN246" s="259"/>
      <c r="BO246" s="259"/>
      <c r="BP246" s="259"/>
      <c r="BQ246" s="259"/>
    </row>
    <row r="247" spans="1:69" x14ac:dyDescent="0.3">
      <c r="A247" s="259"/>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59"/>
      <c r="BA247" s="259"/>
      <c r="BB247" s="259"/>
      <c r="BC247" s="259"/>
      <c r="BD247" s="259"/>
      <c r="BE247" s="259"/>
      <c r="BF247" s="259"/>
      <c r="BG247" s="259"/>
      <c r="BH247" s="259"/>
      <c r="BI247" s="259"/>
      <c r="BJ247" s="259"/>
      <c r="BK247" s="259"/>
      <c r="BL247" s="259"/>
      <c r="BM247" s="259"/>
      <c r="BN247" s="259"/>
      <c r="BO247" s="259"/>
      <c r="BP247" s="259"/>
      <c r="BQ247" s="259"/>
    </row>
    <row r="248" spans="1:69" x14ac:dyDescent="0.3">
      <c r="A248" s="259"/>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259"/>
      <c r="BL248" s="259"/>
      <c r="BM248" s="259"/>
      <c r="BN248" s="259"/>
      <c r="BO248" s="259"/>
      <c r="BP248" s="259"/>
      <c r="BQ248" s="259"/>
    </row>
    <row r="249" spans="1:69" x14ac:dyDescent="0.3">
      <c r="A249" s="259"/>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259"/>
      <c r="BL249" s="259"/>
      <c r="BM249" s="259"/>
      <c r="BN249" s="259"/>
      <c r="BO249" s="259"/>
      <c r="BP249" s="259"/>
      <c r="BQ249" s="259"/>
    </row>
    <row r="250" spans="1:69" x14ac:dyDescent="0.3">
      <c r="A250" s="259"/>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259"/>
      <c r="BP250" s="259"/>
      <c r="BQ250" s="259"/>
    </row>
  </sheetData>
  <mergeCells count="15">
    <mergeCell ref="B3:H3"/>
    <mergeCell ref="C6:E6"/>
    <mergeCell ref="C7:E7"/>
    <mergeCell ref="B6:B7"/>
    <mergeCell ref="B14:D14"/>
    <mergeCell ref="B25:D25"/>
    <mergeCell ref="C21:D21"/>
    <mergeCell ref="C18:D18"/>
    <mergeCell ref="E10:F12"/>
    <mergeCell ref="C22:C23"/>
    <mergeCell ref="C24:D24"/>
    <mergeCell ref="B10:D12"/>
    <mergeCell ref="B15:B24"/>
    <mergeCell ref="C15:C17"/>
    <mergeCell ref="C19:C20"/>
  </mergeCells>
  <dataValidations xWindow="1099" yWindow="604" count="5">
    <dataValidation allowBlank="1" showInputMessage="1" showErrorMessage="1" prompt="Cf Onglet &quot;Indicateur spécifique AAP&quot;" sqref="G15" xr:uid="{2F877A55-7CEB-471F-BD24-C8E2B4D1832C}"/>
    <dataValidation allowBlank="1" showInputMessage="1" showErrorMessage="1" prompt="cf Onglet &quot;Evaluation simplifiée GES&quot;" sqref="G17" xr:uid="{7E2E37F3-9B2E-449A-8203-45F471806B82}"/>
    <dataValidation type="list" allowBlank="1" showInputMessage="1" showErrorMessage="1" sqref="E14" xr:uid="{2752706E-BA5B-45D0-8B0E-5E12263E1231}">
      <formula1>#REF!</formula1>
    </dataValidation>
    <dataValidation type="list" allowBlank="1" showInputMessage="1" showErrorMessage="1" sqref="E15:E24" xr:uid="{75562F37-95BA-419F-AC32-E89A20BC4527}">
      <formula1>"-2,-1,0,1,2"</formula1>
    </dataValidation>
    <dataValidation type="list" allowBlank="1" showInputMessage="1" showErrorMessage="1" sqref="E25" xr:uid="{3509CE17-D6D1-49F8-A96E-4351BA306774}">
      <formula1>"-2,-1,0,+1,+2"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1B0E-B716-4FC5-A725-D38E86EE4B37}">
  <sheetPr>
    <tabColor rgb="FF002060"/>
  </sheetPr>
  <dimension ref="A1:AS102"/>
  <sheetViews>
    <sheetView showGridLines="0" zoomScale="85" zoomScaleNormal="85" workbookViewId="0">
      <selection activeCell="G48" sqref="G48"/>
    </sheetView>
  </sheetViews>
  <sheetFormatPr baseColWidth="10" defaultColWidth="10.54296875" defaultRowHeight="12.5" x14ac:dyDescent="0.35"/>
  <cols>
    <col min="1" max="1" width="3.54296875" style="36" customWidth="1"/>
    <col min="2" max="2" width="7.453125" style="36" bestFit="1" customWidth="1"/>
    <col min="3" max="3" width="39.54296875" style="36" customWidth="1"/>
    <col min="4" max="4" width="17" style="36" customWidth="1"/>
    <col min="5" max="5" width="83.54296875" style="36" customWidth="1"/>
    <col min="6" max="6" width="32.54296875" style="36" customWidth="1"/>
    <col min="7" max="7" width="25.54296875" style="36" customWidth="1"/>
    <col min="8" max="16384" width="10.54296875" style="36"/>
  </cols>
  <sheetData>
    <row r="1" spans="1:45" x14ac:dyDescent="0.35">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row>
    <row r="2" spans="1:45" x14ac:dyDescent="0.35">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row>
    <row r="3" spans="1:45" x14ac:dyDescent="0.35">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row>
    <row r="4" spans="1:45" x14ac:dyDescent="0.35">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row>
    <row r="5" spans="1:45" x14ac:dyDescent="0.35">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row>
    <row r="6" spans="1:45" x14ac:dyDescent="0.35">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row>
    <row r="7" spans="1:45" x14ac:dyDescent="0.35">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row>
    <row r="8" spans="1:45" x14ac:dyDescent="0.35">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row>
    <row r="9" spans="1:45" x14ac:dyDescent="0.35">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row>
    <row r="10" spans="1:45" ht="23" x14ac:dyDescent="0.35">
      <c r="B10" s="403" t="s">
        <v>1865</v>
      </c>
      <c r="C10" s="403"/>
      <c r="D10" s="403"/>
      <c r="E10" s="403"/>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row>
    <row r="11" spans="1:45" s="10" customFormat="1" ht="18" customHeight="1" thickBot="1" x14ac:dyDescent="0.4">
      <c r="B11" s="18"/>
      <c r="C11" s="18"/>
      <c r="D11" s="18"/>
      <c r="E11" s="18"/>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row>
    <row r="12" spans="1:45" s="10" customFormat="1" ht="15.5" x14ac:dyDescent="0.35">
      <c r="B12" s="470" t="s">
        <v>1734</v>
      </c>
      <c r="C12" s="537"/>
      <c r="D12" s="535" t="s">
        <v>1735</v>
      </c>
      <c r="E12" s="536"/>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row>
    <row r="13" spans="1:45" s="10" customFormat="1" ht="16" thickBot="1" x14ac:dyDescent="0.4">
      <c r="B13" s="471"/>
      <c r="C13" s="538"/>
      <c r="D13" s="465" t="s">
        <v>1738</v>
      </c>
      <c r="E13" s="466"/>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row>
    <row r="14" spans="1:45" s="10" customFormat="1" ht="18" customHeight="1" x14ac:dyDescent="0.35">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row>
    <row r="15" spans="1:45" s="10" customFormat="1" ht="18" customHeight="1" thickBot="1" x14ac:dyDescent="0.4">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pans="1:45" s="108" customFormat="1" ht="40.4" customHeight="1" thickBot="1" x14ac:dyDescent="0.4">
      <c r="B16" s="533" t="s">
        <v>1866</v>
      </c>
      <c r="C16" s="534"/>
      <c r="D16" s="167" t="str">
        <f>IF('Données Economiques'!B14&gt;=10000000,IF(COUNTIF(D21:D44,"OUI")=13,"Votre projet est éligible","Votre projet est inéligible"),IF(AND(COUNTIF(D21:D33,"OUI")=7,COUNTIF(D36:D44,"OUI")=5),"Votre projet est éligible","Votre projet est inéligible"))</f>
        <v>Votre projet est inéligible</v>
      </c>
      <c r="E16" s="36"/>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pans="1:45" x14ac:dyDescent="0.35">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pans="1:45" ht="13" thickBot="1" x14ac:dyDescent="0.4">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row>
    <row r="19" spans="1:45" ht="40.4" customHeight="1" x14ac:dyDescent="0.35">
      <c r="B19" s="531" t="s">
        <v>1846</v>
      </c>
      <c r="C19" s="532"/>
      <c r="D19" s="178" t="s">
        <v>1867</v>
      </c>
      <c r="E19" s="179" t="s">
        <v>1868</v>
      </c>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row>
    <row r="20" spans="1:45" ht="14" x14ac:dyDescent="0.35">
      <c r="B20" s="168"/>
      <c r="C20" s="8"/>
      <c r="D20" s="8"/>
      <c r="E20" s="16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row>
    <row r="21" spans="1:45" ht="70.400000000000006" customHeight="1" x14ac:dyDescent="0.35">
      <c r="B21" s="174">
        <v>1</v>
      </c>
      <c r="C21" s="175" t="s">
        <v>1869</v>
      </c>
      <c r="D21" s="249"/>
      <c r="E21" s="250" t="s">
        <v>2151</v>
      </c>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row>
    <row r="22" spans="1:45" ht="14.5" x14ac:dyDescent="0.35">
      <c r="B22" s="170"/>
      <c r="C22" s="171"/>
      <c r="D22" s="7"/>
      <c r="E22" s="172"/>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row>
    <row r="23" spans="1:45" ht="14.5" x14ac:dyDescent="0.35">
      <c r="B23" s="174">
        <v>2</v>
      </c>
      <c r="C23" s="175" t="s">
        <v>1870</v>
      </c>
      <c r="D23" s="249"/>
      <c r="E23" s="250"/>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row>
    <row r="24" spans="1:45" ht="14.5" x14ac:dyDescent="0.35">
      <c r="B24" s="170"/>
      <c r="C24" s="171"/>
      <c r="D24" s="7"/>
      <c r="E24" s="172"/>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row>
    <row r="25" spans="1:45" ht="58.4" customHeight="1" x14ac:dyDescent="0.35">
      <c r="B25" s="174">
        <v>3</v>
      </c>
      <c r="C25" s="175" t="s">
        <v>2139</v>
      </c>
      <c r="D25" s="249"/>
      <c r="E25" s="250" t="s">
        <v>2138</v>
      </c>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row>
    <row r="26" spans="1:45" ht="14" x14ac:dyDescent="0.35">
      <c r="B26" s="170"/>
      <c r="C26" s="171"/>
      <c r="D26" s="7"/>
      <c r="E26" s="16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row>
    <row r="27" spans="1:45" ht="40.4" customHeight="1" x14ac:dyDescent="0.35">
      <c r="B27" s="174">
        <v>4</v>
      </c>
      <c r="C27" s="175" t="s">
        <v>1872</v>
      </c>
      <c r="D27" s="173" t="str">
        <f>IF('Données Economiques'!F57&gt;=3000000,"OUI","NON")</f>
        <v>NON</v>
      </c>
      <c r="E27" s="251" t="s">
        <v>1871</v>
      </c>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row>
    <row r="28" spans="1:45" ht="14" x14ac:dyDescent="0.35">
      <c r="B28" s="170"/>
      <c r="C28" s="171"/>
      <c r="D28" s="7"/>
      <c r="E28" s="16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row>
    <row r="29" spans="1:45" ht="40.4" customHeight="1" x14ac:dyDescent="0.35">
      <c r="B29" s="174">
        <v>5</v>
      </c>
      <c r="C29" s="175" t="s">
        <v>1873</v>
      </c>
      <c r="D29" s="173" t="str">
        <f>IF('Données Economiques'!B14&lt;30000000,"OUI","NON")</f>
        <v>OUI</v>
      </c>
      <c r="E29" s="251" t="s">
        <v>1871</v>
      </c>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row>
    <row r="30" spans="1:45" ht="14" x14ac:dyDescent="0.35">
      <c r="B30" s="170"/>
      <c r="C30" s="171"/>
      <c r="D30" s="7"/>
      <c r="E30" s="16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row>
    <row r="31" spans="1:45" ht="81.650000000000006" customHeight="1" x14ac:dyDescent="0.35">
      <c r="B31" s="174">
        <v>6</v>
      </c>
      <c r="C31" s="175" t="s">
        <v>2141</v>
      </c>
      <c r="D31" s="173" t="str">
        <f>IF('Données techniques'!D52&gt;=1000,"OUI","NON")</f>
        <v>NON</v>
      </c>
      <c r="E31" s="251" t="s">
        <v>1871</v>
      </c>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row>
    <row r="32" spans="1:45" ht="14" x14ac:dyDescent="0.35">
      <c r="B32" s="170"/>
      <c r="C32" s="171"/>
      <c r="D32" s="7"/>
      <c r="E32" s="16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row>
    <row r="33" spans="1:45" ht="40.4" customHeight="1" x14ac:dyDescent="0.35">
      <c r="B33" s="174" t="s">
        <v>1874</v>
      </c>
      <c r="C33" s="175" t="s">
        <v>1875</v>
      </c>
      <c r="D33" s="249"/>
      <c r="E33" s="250"/>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row>
    <row r="34" spans="1:45" ht="70.400000000000006" customHeight="1" x14ac:dyDescent="0.35">
      <c r="B34" s="174" t="s">
        <v>1876</v>
      </c>
      <c r="C34" s="175" t="s">
        <v>1877</v>
      </c>
      <c r="D34" s="249"/>
      <c r="E34" s="250"/>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row>
    <row r="35" spans="1:45" ht="14.5" x14ac:dyDescent="0.35">
      <c r="B35" s="170"/>
      <c r="C35" s="171"/>
      <c r="D35" s="8"/>
      <c r="E35" s="172"/>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row>
    <row r="36" spans="1:45" ht="44.5" customHeight="1" x14ac:dyDescent="0.35">
      <c r="B36" s="174">
        <v>8</v>
      </c>
      <c r="C36" s="175" t="s">
        <v>1878</v>
      </c>
      <c r="D36" s="249"/>
      <c r="E36" s="250"/>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row>
    <row r="37" spans="1:45" ht="14.5" x14ac:dyDescent="0.35">
      <c r="B37" s="170"/>
      <c r="C37" s="171"/>
      <c r="D37" s="7"/>
      <c r="E37" s="172"/>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row>
    <row r="38" spans="1:45" ht="30" customHeight="1" x14ac:dyDescent="0.35">
      <c r="B38" s="174">
        <v>9</v>
      </c>
      <c r="C38" s="175" t="s">
        <v>1879</v>
      </c>
      <c r="D38" s="249"/>
      <c r="E38" s="250"/>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row>
    <row r="39" spans="1:45" ht="14.5" x14ac:dyDescent="0.35">
      <c r="B39" s="170"/>
      <c r="C39" s="171"/>
      <c r="D39" s="7"/>
      <c r="E39" s="172"/>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row>
    <row r="40" spans="1:45" ht="31.15" customHeight="1" x14ac:dyDescent="0.35">
      <c r="B40" s="174">
        <v>10</v>
      </c>
      <c r="C40" s="175" t="s">
        <v>2140</v>
      </c>
      <c r="D40" s="249"/>
      <c r="E40" s="250"/>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row>
    <row r="41" spans="1:45" ht="14" x14ac:dyDescent="0.35">
      <c r="B41" s="170"/>
      <c r="C41" s="171"/>
      <c r="D41" s="8"/>
      <c r="E41" s="16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row>
    <row r="42" spans="1:45" ht="30" customHeight="1" x14ac:dyDescent="0.35">
      <c r="B42" s="174">
        <v>11</v>
      </c>
      <c r="C42" s="175" t="s">
        <v>1880</v>
      </c>
      <c r="D42" s="173" t="str">
        <f>IF(AND('Grille d''impacts DNSH'!E15&gt;=0,'Grille d''impacts DNSH'!E16&gt;=0,'Grille d''impacts DNSH'!E17&gt;=0,'Grille d''impacts DNSH'!E18&gt;=0,'Grille d''impacts DNSH'!E19&gt;=0,'Grille d''impacts DNSH'!E20&gt;=0,'Grille d''impacts DNSH'!E21&gt;=0,'Grille d''impacts DNSH'!E22&gt;=0,'Grille d''impacts DNSH'!E23&gt;=0,'Grille d''impacts DNSH'!E24&gt;=0),"OUI","NON")</f>
        <v>OUI</v>
      </c>
      <c r="E42" s="250" t="s">
        <v>1871</v>
      </c>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row>
    <row r="43" spans="1:45" ht="14.5" x14ac:dyDescent="0.35">
      <c r="B43" s="170"/>
      <c r="C43" s="171"/>
      <c r="D43" s="7"/>
      <c r="E43" s="172"/>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row>
    <row r="44" spans="1:45" ht="30" customHeight="1" thickBot="1" x14ac:dyDescent="0.4">
      <c r="B44" s="176">
        <v>12</v>
      </c>
      <c r="C44" s="177" t="s">
        <v>1881</v>
      </c>
      <c r="D44" s="252"/>
      <c r="E44" s="253"/>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row>
    <row r="45" spans="1:45" x14ac:dyDescent="0.3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row>
    <row r="46" spans="1:45" x14ac:dyDescent="0.35">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row>
    <row r="47" spans="1:45" x14ac:dyDescent="0.35">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row>
    <row r="48" spans="1:45" x14ac:dyDescent="0.35">
      <c r="A48" s="259"/>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row>
    <row r="49" spans="1:45" x14ac:dyDescent="0.35">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row>
    <row r="50" spans="1:45" x14ac:dyDescent="0.35">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row>
    <row r="51" spans="1:45" x14ac:dyDescent="0.35">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row>
    <row r="52" spans="1:45" x14ac:dyDescent="0.35">
      <c r="A52" s="259"/>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row>
    <row r="53" spans="1:45" x14ac:dyDescent="0.35">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row>
    <row r="54" spans="1:45" x14ac:dyDescent="0.35">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row>
    <row r="55" spans="1:45" x14ac:dyDescent="0.35">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row>
    <row r="56" spans="1:45" x14ac:dyDescent="0.35">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row>
    <row r="57" spans="1:45" x14ac:dyDescent="0.35">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row>
    <row r="58" spans="1:45" x14ac:dyDescent="0.35">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row>
    <row r="59" spans="1:45" x14ac:dyDescent="0.35">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row>
    <row r="60" spans="1:45" x14ac:dyDescent="0.35">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row>
    <row r="61" spans="1:45" x14ac:dyDescent="0.35">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row>
    <row r="62" spans="1:45" x14ac:dyDescent="0.35">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row>
    <row r="63" spans="1:45" x14ac:dyDescent="0.35">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row>
    <row r="64" spans="1:45" x14ac:dyDescent="0.3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row>
    <row r="65" spans="1:45" x14ac:dyDescent="0.35">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row>
    <row r="66" spans="1:45" x14ac:dyDescent="0.35">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row>
    <row r="67" spans="1:45" x14ac:dyDescent="0.35">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row>
    <row r="68" spans="1:45" x14ac:dyDescent="0.35">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row>
    <row r="69" spans="1:45" x14ac:dyDescent="0.35">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row>
    <row r="70" spans="1:45" x14ac:dyDescent="0.35">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row>
    <row r="71" spans="1:45" x14ac:dyDescent="0.35">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row>
    <row r="72" spans="1:45" x14ac:dyDescent="0.35">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row>
    <row r="73" spans="1:45" x14ac:dyDescent="0.35">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row>
    <row r="74" spans="1:45" x14ac:dyDescent="0.35">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row>
    <row r="75" spans="1:45" x14ac:dyDescent="0.35">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row>
    <row r="76" spans="1:45" x14ac:dyDescent="0.35">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row>
    <row r="77" spans="1:45" x14ac:dyDescent="0.35">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row>
    <row r="78" spans="1:45" x14ac:dyDescent="0.35">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row>
    <row r="79" spans="1:45" x14ac:dyDescent="0.35">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row>
    <row r="80" spans="1:45" x14ac:dyDescent="0.35">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row>
    <row r="81" spans="1:45" x14ac:dyDescent="0.3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row>
    <row r="82" spans="1:45" x14ac:dyDescent="0.35">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row>
    <row r="83" spans="1:45" x14ac:dyDescent="0.35">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row>
    <row r="84" spans="1:45" x14ac:dyDescent="0.35">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row>
    <row r="85" spans="1:45" x14ac:dyDescent="0.35">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row>
    <row r="86" spans="1:45" x14ac:dyDescent="0.35">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row>
    <row r="87" spans="1:45" x14ac:dyDescent="0.35">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row>
    <row r="88" spans="1:45" x14ac:dyDescent="0.35">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row>
    <row r="89" spans="1:45" x14ac:dyDescent="0.35">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row>
    <row r="90" spans="1:45" x14ac:dyDescent="0.35">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row>
    <row r="91" spans="1:45" x14ac:dyDescent="0.35">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row>
    <row r="92" spans="1:45" x14ac:dyDescent="0.35">
      <c r="A92" s="25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row>
    <row r="93" spans="1:45" x14ac:dyDescent="0.35">
      <c r="A93" s="25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row>
    <row r="94" spans="1:45" x14ac:dyDescent="0.35">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row>
    <row r="95" spans="1:45" x14ac:dyDescent="0.35">
      <c r="A95" s="259"/>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row>
    <row r="96" spans="1:45" x14ac:dyDescent="0.35">
      <c r="A96" s="259"/>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row>
    <row r="97" spans="1:45" x14ac:dyDescent="0.35">
      <c r="A97" s="259"/>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row>
    <row r="98" spans="1:45" x14ac:dyDescent="0.35">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row>
    <row r="99" spans="1:45" x14ac:dyDescent="0.35">
      <c r="A99" s="259"/>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row>
    <row r="100" spans="1:45" x14ac:dyDescent="0.35">
      <c r="A100" s="259"/>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row>
    <row r="101" spans="1:45" x14ac:dyDescent="0.35">
      <c r="A101" s="25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row>
    <row r="102" spans="1:45" x14ac:dyDescent="0.35">
      <c r="A102" s="25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row>
  </sheetData>
  <sheetProtection sheet="1" objects="1" scenarios="1"/>
  <mergeCells count="6">
    <mergeCell ref="B10:E10"/>
    <mergeCell ref="B19:C19"/>
    <mergeCell ref="B16:C16"/>
    <mergeCell ref="D12:E12"/>
    <mergeCell ref="D13:E13"/>
    <mergeCell ref="B12:C13"/>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6556A76-4C17-42DF-8A71-7F6577563BC4}">
            <xm:f>'Données Economiques'!$B$14&lt;10000000</xm:f>
            <x14:dxf>
              <fill>
                <patternFill patternType="darkUp"/>
              </fill>
            </x14:dxf>
          </x14:cfRule>
          <xm:sqref>B34:E34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8BAC753-E461-43C3-A4CC-0BC84BA6D46A}">
          <x14:formula1>
            <xm:f>'Data 1'!$A$2:$A$3</xm:f>
          </x14:formula1>
          <xm:sqref>D21 D23 D36 D38 D33:D34 D44 D40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917A-C811-4292-8B0C-6DAEF5764F17}">
  <sheetPr>
    <tabColor theme="0"/>
  </sheetPr>
  <dimension ref="B1:AE135"/>
  <sheetViews>
    <sheetView showGridLines="0" zoomScale="85" zoomScaleNormal="85" workbookViewId="0">
      <selection activeCell="B2" sqref="B2:E2"/>
    </sheetView>
  </sheetViews>
  <sheetFormatPr baseColWidth="10" defaultColWidth="10.54296875" defaultRowHeight="14.5" x14ac:dyDescent="0.35"/>
  <cols>
    <col min="1" max="1" width="7.54296875" style="7" customWidth="1"/>
    <col min="2" max="2" width="30.54296875" style="7" customWidth="1"/>
    <col min="3" max="3" width="28.453125" style="7" customWidth="1"/>
    <col min="4" max="4" width="21" style="7" customWidth="1"/>
    <col min="5" max="5" width="23.54296875" style="7" customWidth="1"/>
    <col min="6" max="6" width="23.54296875" style="35" customWidth="1"/>
    <col min="7" max="7" width="25.54296875" style="35" customWidth="1"/>
    <col min="8" max="8" width="10.54296875" style="215"/>
    <col min="9" max="13" width="10.54296875" style="7"/>
    <col min="14" max="14" width="13.453125" style="7" customWidth="1"/>
    <col min="15" max="16384" width="10.54296875" style="7"/>
  </cols>
  <sheetData>
    <row r="1" spans="2:31" ht="115.5" customHeight="1" x14ac:dyDescent="0.35">
      <c r="B1" s="35"/>
      <c r="C1" s="35"/>
      <c r="D1" s="35"/>
      <c r="E1" s="35"/>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row>
    <row r="2" spans="2:31" ht="23" x14ac:dyDescent="0.35">
      <c r="B2" s="403" t="s">
        <v>1882</v>
      </c>
      <c r="C2" s="403"/>
      <c r="D2" s="403"/>
      <c r="E2" s="403"/>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row>
    <row r="3" spans="2:31" s="10" customFormat="1" ht="130.4" customHeight="1" x14ac:dyDescent="0.35">
      <c r="B3" s="428" t="s">
        <v>1981</v>
      </c>
      <c r="C3" s="428"/>
      <c r="D3" s="428"/>
      <c r="E3" s="42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row>
    <row r="4" spans="2:31" s="10" customFormat="1" ht="18" customHeight="1" thickBot="1" x14ac:dyDescent="0.4">
      <c r="B4" s="18"/>
      <c r="C4" s="18"/>
      <c r="D4" s="18"/>
      <c r="E4" s="18"/>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row>
    <row r="5" spans="2:31" s="10" customFormat="1" ht="30" customHeight="1" x14ac:dyDescent="0.35">
      <c r="B5" s="470" t="s">
        <v>1734</v>
      </c>
      <c r="C5" s="535" t="s">
        <v>1735</v>
      </c>
      <c r="D5" s="535"/>
      <c r="E5" s="536"/>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row>
    <row r="6" spans="2:31" s="10" customFormat="1" ht="30" customHeight="1" x14ac:dyDescent="0.35">
      <c r="B6" s="549"/>
      <c r="C6" s="550" t="s">
        <v>1883</v>
      </c>
      <c r="D6" s="551"/>
      <c r="E6" s="552"/>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row>
    <row r="7" spans="2:31" s="10" customFormat="1" ht="30" customHeight="1" thickBot="1" x14ac:dyDescent="0.4">
      <c r="B7" s="471"/>
      <c r="C7" s="465" t="s">
        <v>1738</v>
      </c>
      <c r="D7" s="465"/>
      <c r="E7" s="466"/>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row>
    <row r="8" spans="2:31" s="10" customFormat="1" ht="18" customHeight="1" x14ac:dyDescent="0.35">
      <c r="B8" s="18"/>
      <c r="C8" s="18"/>
      <c r="D8" s="18"/>
      <c r="E8" s="18"/>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row>
    <row r="9" spans="2:31" s="10" customFormat="1" ht="18" customHeight="1" x14ac:dyDescent="0.35">
      <c r="B9" s="18"/>
      <c r="C9" s="18"/>
      <c r="D9" s="18"/>
      <c r="E9" s="18"/>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row>
    <row r="10" spans="2:31" ht="52.9" customHeight="1" x14ac:dyDescent="0.35">
      <c r="B10" s="547" t="s">
        <v>2129</v>
      </c>
      <c r="C10" s="547"/>
      <c r="D10" s="547"/>
      <c r="E10" s="547"/>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row>
    <row r="11" spans="2:31" ht="18" customHeight="1" x14ac:dyDescent="0.35">
      <c r="B11" s="37"/>
      <c r="C11" s="37"/>
      <c r="D11" s="37"/>
      <c r="E11" s="37"/>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row>
    <row r="12" spans="2:31" ht="50.15" customHeight="1" x14ac:dyDescent="0.35">
      <c r="B12" s="548" t="s">
        <v>1884</v>
      </c>
      <c r="C12" s="548"/>
      <c r="D12" s="548"/>
      <c r="E12" s="548"/>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row>
    <row r="13" spans="2:31" ht="50.15" customHeight="1" x14ac:dyDescent="0.35">
      <c r="B13" s="195" t="s">
        <v>1885</v>
      </c>
      <c r="C13" s="544" t="s">
        <v>1886</v>
      </c>
      <c r="D13" s="545"/>
      <c r="E13" s="546"/>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row>
    <row r="14" spans="2:31" ht="40.4" customHeight="1" x14ac:dyDescent="0.35">
      <c r="B14" s="542" t="s">
        <v>1887</v>
      </c>
      <c r="C14" s="196" t="s">
        <v>1888</v>
      </c>
      <c r="D14" s="542" t="s">
        <v>1889</v>
      </c>
      <c r="E14" s="542" t="s">
        <v>1890</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row>
    <row r="15" spans="2:31" ht="91.15" customHeight="1" x14ac:dyDescent="0.35">
      <c r="B15" s="543"/>
      <c r="C15" s="254" t="s">
        <v>2148</v>
      </c>
      <c r="D15" s="543"/>
      <c r="E15" s="543"/>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row>
    <row r="16" spans="2:31" ht="18" customHeight="1" x14ac:dyDescent="0.35">
      <c r="B16" s="310">
        <v>45292</v>
      </c>
      <c r="C16" s="255"/>
      <c r="D16" s="255"/>
      <c r="E16" s="180" t="str">
        <f>IF(C16=0,"",D16/C16)</f>
        <v/>
      </c>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row>
    <row r="17" spans="2:31" ht="18" customHeight="1" x14ac:dyDescent="0.35">
      <c r="B17" s="310">
        <v>45323</v>
      </c>
      <c r="C17" s="255"/>
      <c r="D17" s="255"/>
      <c r="E17" s="180" t="str">
        <f t="shared" ref="E17:E27" si="0">IF(C17=0,"",D17/C17)</f>
        <v/>
      </c>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row>
    <row r="18" spans="2:31" ht="18" customHeight="1" x14ac:dyDescent="0.35">
      <c r="B18" s="310">
        <v>45352</v>
      </c>
      <c r="C18" s="255"/>
      <c r="D18" s="255"/>
      <c r="E18" s="180" t="str">
        <f t="shared" si="0"/>
        <v/>
      </c>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row>
    <row r="19" spans="2:31" ht="18" customHeight="1" x14ac:dyDescent="0.35">
      <c r="B19" s="310">
        <v>45383</v>
      </c>
      <c r="C19" s="255"/>
      <c r="D19" s="255"/>
      <c r="E19" s="180" t="str">
        <f t="shared" si="0"/>
        <v/>
      </c>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row>
    <row r="20" spans="2:31" ht="18" customHeight="1" x14ac:dyDescent="0.35">
      <c r="B20" s="310">
        <v>45413</v>
      </c>
      <c r="C20" s="255"/>
      <c r="D20" s="255"/>
      <c r="E20" s="180" t="str">
        <f t="shared" si="0"/>
        <v/>
      </c>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row>
    <row r="21" spans="2:31" ht="18" customHeight="1" x14ac:dyDescent="0.35">
      <c r="B21" s="310">
        <v>45444</v>
      </c>
      <c r="C21" s="255"/>
      <c r="D21" s="255"/>
      <c r="E21" s="180" t="str">
        <f t="shared" si="0"/>
        <v/>
      </c>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row>
    <row r="22" spans="2:31" ht="18" customHeight="1" x14ac:dyDescent="0.35">
      <c r="B22" s="310">
        <v>45474</v>
      </c>
      <c r="C22" s="255"/>
      <c r="D22" s="255"/>
      <c r="E22" s="180" t="str">
        <f t="shared" si="0"/>
        <v/>
      </c>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row>
    <row r="23" spans="2:31" ht="18" customHeight="1" x14ac:dyDescent="0.35">
      <c r="B23" s="310">
        <v>45505</v>
      </c>
      <c r="C23" s="255"/>
      <c r="D23" s="255"/>
      <c r="E23" s="180" t="str">
        <f t="shared" si="0"/>
        <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row>
    <row r="24" spans="2:31" ht="18" customHeight="1" x14ac:dyDescent="0.35">
      <c r="B24" s="310">
        <v>45536</v>
      </c>
      <c r="C24" s="255"/>
      <c r="D24" s="255"/>
      <c r="E24" s="180" t="str">
        <f t="shared" si="0"/>
        <v/>
      </c>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row>
    <row r="25" spans="2:31" ht="18" customHeight="1" x14ac:dyDescent="0.35">
      <c r="B25" s="310">
        <v>45566</v>
      </c>
      <c r="C25" s="255"/>
      <c r="D25" s="256"/>
      <c r="E25" s="180" t="str">
        <f t="shared" si="0"/>
        <v/>
      </c>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row>
    <row r="26" spans="2:31" ht="18" customHeight="1" x14ac:dyDescent="0.35">
      <c r="B26" s="310">
        <v>45597</v>
      </c>
      <c r="C26" s="255"/>
      <c r="D26" s="256"/>
      <c r="E26" s="180" t="str">
        <f t="shared" si="0"/>
        <v/>
      </c>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row>
    <row r="27" spans="2:31" ht="18" customHeight="1" thickBot="1" x14ac:dyDescent="0.4">
      <c r="B27" s="310">
        <v>45627</v>
      </c>
      <c r="C27" s="255"/>
      <c r="D27" s="256"/>
      <c r="E27" s="180" t="str">
        <f t="shared" si="0"/>
        <v/>
      </c>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row>
    <row r="28" spans="2:31" ht="50.15" customHeight="1" thickBot="1" x14ac:dyDescent="0.4">
      <c r="B28" s="195" t="s">
        <v>2130</v>
      </c>
      <c r="C28" s="218">
        <f>SUM(C16:C27)</f>
        <v>0</v>
      </c>
      <c r="D28" s="219">
        <f>SUM(D16:D27)</f>
        <v>0</v>
      </c>
      <c r="E28" s="180" t="str">
        <f>IF(C28=0,"",D28/C28)</f>
        <v/>
      </c>
      <c r="F28" s="553" t="s">
        <v>2131</v>
      </c>
      <c r="G28" s="554"/>
      <c r="H28" s="539" t="s">
        <v>2132</v>
      </c>
      <c r="I28" s="540"/>
      <c r="J28" s="540"/>
      <c r="K28" s="540"/>
      <c r="L28" s="540"/>
      <c r="M28" s="540"/>
      <c r="N28" s="541"/>
    </row>
    <row r="29" spans="2:31" ht="30" customHeight="1" x14ac:dyDescent="0.35">
      <c r="B29" s="37"/>
      <c r="C29" s="37"/>
      <c r="D29" s="37"/>
      <c r="E29" s="37"/>
      <c r="F29" s="259"/>
      <c r="G29" s="259"/>
      <c r="H29" s="259"/>
      <c r="I29" s="259"/>
      <c r="J29" s="259"/>
      <c r="K29" s="259"/>
      <c r="L29" s="259"/>
      <c r="M29" s="259"/>
      <c r="N29" s="259"/>
    </row>
    <row r="30" spans="2:31" ht="50.15" customHeight="1" x14ac:dyDescent="0.35">
      <c r="B30" s="548" t="s">
        <v>1891</v>
      </c>
      <c r="C30" s="548"/>
      <c r="D30" s="548"/>
      <c r="E30" s="548"/>
      <c r="F30" s="259"/>
      <c r="G30" s="259"/>
      <c r="H30" s="259"/>
      <c r="I30" s="259"/>
      <c r="J30" s="259"/>
      <c r="K30" s="259"/>
      <c r="L30" s="259"/>
      <c r="M30" s="259"/>
      <c r="N30" s="259"/>
    </row>
    <row r="31" spans="2:31" ht="50.15" customHeight="1" x14ac:dyDescent="0.35">
      <c r="B31" s="195" t="s">
        <v>1885</v>
      </c>
      <c r="C31" s="544" t="s">
        <v>1886</v>
      </c>
      <c r="D31" s="545"/>
      <c r="E31" s="546"/>
      <c r="F31" s="259"/>
      <c r="G31" s="259"/>
      <c r="H31" s="259"/>
      <c r="I31" s="259"/>
      <c r="J31" s="259"/>
      <c r="K31" s="259"/>
      <c r="L31" s="259"/>
      <c r="M31" s="259"/>
      <c r="N31" s="259"/>
    </row>
    <row r="32" spans="2:31" ht="40.4" customHeight="1" x14ac:dyDescent="0.35">
      <c r="B32" s="542" t="s">
        <v>1887</v>
      </c>
      <c r="C32" s="196" t="s">
        <v>1888</v>
      </c>
      <c r="D32" s="542" t="s">
        <v>1889</v>
      </c>
      <c r="E32" s="542" t="s">
        <v>1890</v>
      </c>
      <c r="F32" s="259"/>
      <c r="G32" s="259"/>
      <c r="H32" s="259"/>
      <c r="I32" s="259"/>
      <c r="J32" s="259"/>
      <c r="K32" s="259"/>
      <c r="L32" s="259"/>
      <c r="M32" s="259"/>
      <c r="N32" s="259"/>
    </row>
    <row r="33" spans="2:18" ht="60.65" customHeight="1" x14ac:dyDescent="0.35">
      <c r="B33" s="543"/>
      <c r="C33" s="254" t="s">
        <v>2148</v>
      </c>
      <c r="D33" s="543"/>
      <c r="E33" s="543"/>
      <c r="F33" s="259"/>
      <c r="G33" s="259"/>
      <c r="H33" s="259"/>
      <c r="I33" s="259"/>
      <c r="J33" s="259"/>
      <c r="K33" s="259"/>
      <c r="L33" s="259"/>
      <c r="M33" s="259"/>
      <c r="N33" s="259"/>
    </row>
    <row r="34" spans="2:18" ht="18" customHeight="1" x14ac:dyDescent="0.35">
      <c r="B34" s="310">
        <v>45292</v>
      </c>
      <c r="C34" s="255"/>
      <c r="D34" s="255"/>
      <c r="E34" s="180" t="str">
        <f>IF(C34=0,"",D34/C34)</f>
        <v/>
      </c>
      <c r="F34" s="259"/>
      <c r="G34" s="259"/>
      <c r="H34" s="259"/>
      <c r="I34" s="259"/>
      <c r="J34" s="259"/>
      <c r="K34" s="259"/>
      <c r="L34" s="259"/>
      <c r="M34" s="259"/>
      <c r="N34" s="259"/>
    </row>
    <row r="35" spans="2:18" ht="18" customHeight="1" x14ac:dyDescent="0.35">
      <c r="B35" s="310">
        <v>45323</v>
      </c>
      <c r="C35" s="255"/>
      <c r="D35" s="255"/>
      <c r="E35" s="180" t="str">
        <f t="shared" ref="E35:E45" si="1">IF(C35=0,"",D35/C35)</f>
        <v/>
      </c>
      <c r="F35" s="259"/>
      <c r="G35" s="259"/>
      <c r="H35" s="259"/>
      <c r="I35" s="259"/>
      <c r="J35" s="259"/>
      <c r="K35" s="259"/>
      <c r="L35" s="259"/>
      <c r="M35" s="259"/>
      <c r="N35" s="259"/>
    </row>
    <row r="36" spans="2:18" ht="18" customHeight="1" x14ac:dyDescent="0.35">
      <c r="B36" s="310">
        <v>45352</v>
      </c>
      <c r="C36" s="255"/>
      <c r="D36" s="255"/>
      <c r="E36" s="180" t="str">
        <f t="shared" si="1"/>
        <v/>
      </c>
      <c r="F36" s="259"/>
      <c r="G36" s="259"/>
      <c r="H36" s="259"/>
      <c r="I36" s="259"/>
      <c r="J36" s="259"/>
      <c r="K36" s="259"/>
      <c r="L36" s="259"/>
      <c r="M36" s="259"/>
      <c r="N36" s="259"/>
    </row>
    <row r="37" spans="2:18" ht="18" customHeight="1" x14ac:dyDescent="0.35">
      <c r="B37" s="310">
        <v>45383</v>
      </c>
      <c r="C37" s="255"/>
      <c r="D37" s="255"/>
      <c r="E37" s="180" t="str">
        <f t="shared" si="1"/>
        <v/>
      </c>
      <c r="F37" s="259"/>
      <c r="G37" s="259"/>
      <c r="H37" s="259"/>
      <c r="I37" s="259"/>
      <c r="J37" s="259"/>
      <c r="K37" s="259"/>
      <c r="L37" s="259"/>
      <c r="M37" s="259"/>
      <c r="N37" s="259"/>
    </row>
    <row r="38" spans="2:18" ht="18" customHeight="1" x14ac:dyDescent="0.35">
      <c r="B38" s="310">
        <v>45413</v>
      </c>
      <c r="C38" s="255"/>
      <c r="D38" s="255"/>
      <c r="E38" s="180" t="str">
        <f t="shared" si="1"/>
        <v/>
      </c>
      <c r="F38" s="259"/>
      <c r="G38" s="259"/>
      <c r="H38" s="259"/>
      <c r="I38" s="259"/>
      <c r="J38" s="259"/>
      <c r="K38" s="259"/>
      <c r="L38" s="259"/>
      <c r="M38" s="259"/>
      <c r="N38" s="259"/>
    </row>
    <row r="39" spans="2:18" ht="18" customHeight="1" x14ac:dyDescent="0.35">
      <c r="B39" s="310">
        <v>45444</v>
      </c>
      <c r="C39" s="255"/>
      <c r="D39" s="255"/>
      <c r="E39" s="180" t="str">
        <f t="shared" si="1"/>
        <v/>
      </c>
      <c r="F39" s="259"/>
      <c r="G39" s="259"/>
      <c r="H39" s="259"/>
      <c r="I39" s="259"/>
      <c r="J39" s="259"/>
      <c r="K39" s="259"/>
      <c r="L39" s="259"/>
      <c r="M39" s="259"/>
      <c r="N39" s="259"/>
    </row>
    <row r="40" spans="2:18" ht="18" customHeight="1" x14ac:dyDescent="0.35">
      <c r="B40" s="310">
        <v>45474</v>
      </c>
      <c r="C40" s="255"/>
      <c r="D40" s="255"/>
      <c r="E40" s="180" t="str">
        <f t="shared" si="1"/>
        <v/>
      </c>
      <c r="F40" s="259"/>
      <c r="G40" s="259"/>
      <c r="H40" s="259"/>
      <c r="I40" s="259"/>
      <c r="J40" s="259"/>
      <c r="K40" s="259"/>
      <c r="L40" s="259"/>
      <c r="M40" s="259"/>
      <c r="N40" s="259"/>
    </row>
    <row r="41" spans="2:18" ht="18" customHeight="1" x14ac:dyDescent="0.35">
      <c r="B41" s="310">
        <v>45505</v>
      </c>
      <c r="C41" s="255"/>
      <c r="D41" s="255"/>
      <c r="E41" s="180" t="str">
        <f t="shared" si="1"/>
        <v/>
      </c>
      <c r="F41" s="259"/>
      <c r="G41" s="259"/>
      <c r="H41" s="259"/>
      <c r="I41" s="259"/>
      <c r="J41" s="259"/>
      <c r="K41" s="259"/>
      <c r="L41" s="259"/>
      <c r="M41" s="259"/>
      <c r="N41" s="259"/>
    </row>
    <row r="42" spans="2:18" ht="18" customHeight="1" x14ac:dyDescent="0.35">
      <c r="B42" s="310">
        <v>45536</v>
      </c>
      <c r="C42" s="255"/>
      <c r="D42" s="255"/>
      <c r="E42" s="180" t="str">
        <f t="shared" si="1"/>
        <v/>
      </c>
      <c r="F42" s="259"/>
      <c r="G42" s="259"/>
      <c r="H42" s="259"/>
      <c r="I42" s="259"/>
      <c r="J42" s="259"/>
      <c r="K42" s="259"/>
      <c r="L42" s="259"/>
      <c r="M42" s="259"/>
      <c r="N42" s="259"/>
    </row>
    <row r="43" spans="2:18" ht="18" customHeight="1" x14ac:dyDescent="0.35">
      <c r="B43" s="310">
        <v>45566</v>
      </c>
      <c r="C43" s="255"/>
      <c r="D43" s="256"/>
      <c r="E43" s="180" t="str">
        <f t="shared" si="1"/>
        <v/>
      </c>
      <c r="F43" s="259"/>
      <c r="G43" s="259"/>
      <c r="H43" s="259"/>
      <c r="I43" s="259"/>
      <c r="J43" s="259"/>
      <c r="K43" s="259"/>
      <c r="L43" s="259"/>
      <c r="M43" s="259"/>
      <c r="N43" s="259"/>
    </row>
    <row r="44" spans="2:18" ht="18" customHeight="1" x14ac:dyDescent="0.35">
      <c r="B44" s="310">
        <v>45597</v>
      </c>
      <c r="C44" s="255"/>
      <c r="D44" s="256"/>
      <c r="E44" s="180" t="str">
        <f t="shared" si="1"/>
        <v/>
      </c>
      <c r="F44" s="259"/>
      <c r="G44" s="259"/>
      <c r="H44" s="259"/>
      <c r="I44" s="259"/>
      <c r="J44" s="259"/>
      <c r="K44" s="259"/>
      <c r="L44" s="259"/>
      <c r="M44" s="259"/>
      <c r="N44" s="259"/>
    </row>
    <row r="45" spans="2:18" ht="18" customHeight="1" thickBot="1" x14ac:dyDescent="0.4">
      <c r="B45" s="310">
        <v>45627</v>
      </c>
      <c r="C45" s="255"/>
      <c r="D45" s="256"/>
      <c r="E45" s="180" t="str">
        <f t="shared" si="1"/>
        <v/>
      </c>
      <c r="F45" s="259"/>
      <c r="G45" s="259"/>
      <c r="H45" s="259"/>
      <c r="I45" s="259"/>
      <c r="J45" s="259"/>
      <c r="K45" s="259"/>
      <c r="L45" s="259"/>
      <c r="M45" s="259"/>
      <c r="N45" s="259"/>
    </row>
    <row r="46" spans="2:18" ht="53.15" customHeight="1" thickBot="1" x14ac:dyDescent="0.4">
      <c r="B46" s="195" t="s">
        <v>2130</v>
      </c>
      <c r="C46" s="218">
        <f>SUM(C34:C45)</f>
        <v>0</v>
      </c>
      <c r="D46" s="219">
        <f>SUM(D34:D45)</f>
        <v>0</v>
      </c>
      <c r="E46" s="180" t="str">
        <f>IF(C46=0,"",D46/C46)</f>
        <v/>
      </c>
      <c r="F46" s="553" t="s">
        <v>2131</v>
      </c>
      <c r="G46" s="554"/>
      <c r="H46" s="539" t="s">
        <v>2132</v>
      </c>
      <c r="I46" s="540"/>
      <c r="J46" s="540"/>
      <c r="K46" s="540"/>
      <c r="L46" s="540"/>
      <c r="M46" s="540"/>
      <c r="N46" s="541"/>
      <c r="O46" s="217"/>
      <c r="P46" s="217"/>
      <c r="Q46" s="217"/>
      <c r="R46" s="217"/>
    </row>
    <row r="47" spans="2:18" ht="30" customHeight="1" x14ac:dyDescent="0.35">
      <c r="F47" s="259"/>
      <c r="G47" s="259"/>
      <c r="H47" s="259"/>
      <c r="I47" s="259"/>
      <c r="J47" s="259"/>
      <c r="K47" s="259"/>
      <c r="L47" s="259"/>
      <c r="M47" s="259"/>
      <c r="N47" s="259"/>
    </row>
    <row r="48" spans="2:18" ht="50.15" customHeight="1" x14ac:dyDescent="0.35">
      <c r="B48" s="548" t="s">
        <v>1892</v>
      </c>
      <c r="C48" s="548"/>
      <c r="D48" s="548"/>
      <c r="E48" s="548"/>
      <c r="F48" s="259"/>
      <c r="G48" s="259"/>
      <c r="H48" s="259"/>
      <c r="I48" s="259"/>
      <c r="J48" s="259"/>
      <c r="K48" s="259"/>
      <c r="L48" s="259"/>
      <c r="M48" s="259"/>
      <c r="N48" s="259"/>
    </row>
    <row r="49" spans="2:18" ht="50.15" customHeight="1" x14ac:dyDescent="0.35">
      <c r="B49" s="195" t="s">
        <v>1885</v>
      </c>
      <c r="C49" s="544" t="s">
        <v>1886</v>
      </c>
      <c r="D49" s="545"/>
      <c r="E49" s="546"/>
      <c r="F49" s="259"/>
      <c r="G49" s="259"/>
      <c r="H49" s="259"/>
      <c r="I49" s="259"/>
      <c r="J49" s="259"/>
      <c r="K49" s="259"/>
      <c r="L49" s="259"/>
      <c r="M49" s="259"/>
      <c r="N49" s="259"/>
    </row>
    <row r="50" spans="2:18" ht="40.4" customHeight="1" x14ac:dyDescent="0.35">
      <c r="B50" s="542" t="s">
        <v>1887</v>
      </c>
      <c r="C50" s="196" t="s">
        <v>1888</v>
      </c>
      <c r="D50" s="542" t="s">
        <v>1889</v>
      </c>
      <c r="E50" s="542" t="s">
        <v>1890</v>
      </c>
      <c r="F50" s="259"/>
      <c r="G50" s="259"/>
      <c r="H50" s="259"/>
      <c r="I50" s="259"/>
      <c r="J50" s="259"/>
      <c r="K50" s="259"/>
      <c r="L50" s="259"/>
      <c r="M50" s="259"/>
      <c r="N50" s="259"/>
    </row>
    <row r="51" spans="2:18" ht="60.65" customHeight="1" x14ac:dyDescent="0.35">
      <c r="B51" s="543"/>
      <c r="C51" s="254" t="s">
        <v>2148</v>
      </c>
      <c r="D51" s="543"/>
      <c r="E51" s="543"/>
      <c r="F51" s="259"/>
      <c r="G51" s="259"/>
      <c r="H51" s="259"/>
      <c r="I51" s="259"/>
      <c r="J51" s="259"/>
      <c r="K51" s="259"/>
      <c r="L51" s="259"/>
      <c r="M51" s="259"/>
      <c r="N51" s="259"/>
    </row>
    <row r="52" spans="2:18" ht="18" customHeight="1" x14ac:dyDescent="0.35">
      <c r="B52" s="310">
        <v>45292</v>
      </c>
      <c r="C52" s="255"/>
      <c r="D52" s="255"/>
      <c r="E52" s="180" t="str">
        <f>IF(C52=0,"",D52/C52)</f>
        <v/>
      </c>
      <c r="F52" s="259"/>
      <c r="G52" s="259"/>
      <c r="H52" s="259"/>
      <c r="I52" s="259"/>
      <c r="J52" s="259"/>
      <c r="K52" s="259"/>
      <c r="L52" s="259"/>
      <c r="M52" s="259"/>
      <c r="N52" s="259"/>
    </row>
    <row r="53" spans="2:18" ht="18" customHeight="1" x14ac:dyDescent="0.35">
      <c r="B53" s="310">
        <v>45323</v>
      </c>
      <c r="C53" s="255"/>
      <c r="D53" s="255"/>
      <c r="E53" s="180" t="str">
        <f t="shared" ref="E53:E63" si="2">IF(C53=0,"",D53/C53)</f>
        <v/>
      </c>
      <c r="F53" s="259"/>
      <c r="G53" s="259"/>
      <c r="H53" s="259"/>
      <c r="I53" s="259"/>
      <c r="J53" s="259"/>
      <c r="K53" s="259"/>
      <c r="L53" s="259"/>
      <c r="M53" s="259"/>
      <c r="N53" s="259"/>
    </row>
    <row r="54" spans="2:18" ht="18" customHeight="1" x14ac:dyDescent="0.35">
      <c r="B54" s="310">
        <v>45352</v>
      </c>
      <c r="C54" s="255"/>
      <c r="D54" s="255"/>
      <c r="E54" s="180" t="str">
        <f t="shared" si="2"/>
        <v/>
      </c>
      <c r="F54" s="259"/>
      <c r="G54" s="259"/>
      <c r="H54" s="259"/>
      <c r="I54" s="259"/>
      <c r="J54" s="259"/>
      <c r="K54" s="259"/>
      <c r="L54" s="259"/>
      <c r="M54" s="259"/>
      <c r="N54" s="259"/>
    </row>
    <row r="55" spans="2:18" ht="18" customHeight="1" x14ac:dyDescent="0.35">
      <c r="B55" s="310">
        <v>45383</v>
      </c>
      <c r="C55" s="255"/>
      <c r="D55" s="255"/>
      <c r="E55" s="180" t="str">
        <f t="shared" si="2"/>
        <v/>
      </c>
      <c r="F55" s="259"/>
      <c r="G55" s="259"/>
      <c r="H55" s="259"/>
      <c r="I55" s="259"/>
      <c r="J55" s="259"/>
      <c r="K55" s="259"/>
      <c r="L55" s="259"/>
      <c r="M55" s="259"/>
      <c r="N55" s="259"/>
    </row>
    <row r="56" spans="2:18" ht="18" customHeight="1" x14ac:dyDescent="0.35">
      <c r="B56" s="310">
        <v>45413</v>
      </c>
      <c r="C56" s="255"/>
      <c r="D56" s="255"/>
      <c r="E56" s="180" t="str">
        <f t="shared" si="2"/>
        <v/>
      </c>
      <c r="F56" s="259"/>
      <c r="G56" s="259"/>
      <c r="H56" s="259"/>
      <c r="I56" s="259"/>
      <c r="J56" s="259"/>
      <c r="K56" s="259"/>
      <c r="L56" s="259"/>
      <c r="M56" s="259"/>
      <c r="N56" s="259"/>
    </row>
    <row r="57" spans="2:18" ht="18" customHeight="1" x14ac:dyDescent="0.35">
      <c r="B57" s="310">
        <v>45444</v>
      </c>
      <c r="C57" s="255"/>
      <c r="D57" s="255"/>
      <c r="E57" s="180" t="str">
        <f t="shared" si="2"/>
        <v/>
      </c>
      <c r="F57" s="259"/>
      <c r="G57" s="259"/>
      <c r="H57" s="259"/>
      <c r="I57" s="259"/>
      <c r="J57" s="259"/>
      <c r="K57" s="259"/>
      <c r="L57" s="259"/>
      <c r="M57" s="259"/>
      <c r="N57" s="259"/>
    </row>
    <row r="58" spans="2:18" ht="18" customHeight="1" x14ac:dyDescent="0.35">
      <c r="B58" s="310">
        <v>45474</v>
      </c>
      <c r="C58" s="255"/>
      <c r="D58" s="255"/>
      <c r="E58" s="180" t="str">
        <f t="shared" si="2"/>
        <v/>
      </c>
      <c r="F58" s="259"/>
      <c r="G58" s="259"/>
      <c r="H58" s="259"/>
      <c r="I58" s="259"/>
      <c r="J58" s="259"/>
      <c r="K58" s="259"/>
      <c r="L58" s="259"/>
      <c r="M58" s="259"/>
      <c r="N58" s="259"/>
    </row>
    <row r="59" spans="2:18" ht="18" customHeight="1" x14ac:dyDescent="0.35">
      <c r="B59" s="310">
        <v>45505</v>
      </c>
      <c r="C59" s="255"/>
      <c r="D59" s="255"/>
      <c r="E59" s="180" t="str">
        <f t="shared" si="2"/>
        <v/>
      </c>
      <c r="F59" s="259"/>
      <c r="G59" s="259"/>
      <c r="H59" s="259"/>
      <c r="I59" s="259"/>
      <c r="J59" s="259"/>
      <c r="K59" s="259"/>
      <c r="L59" s="259"/>
      <c r="M59" s="259"/>
      <c r="N59" s="259"/>
    </row>
    <row r="60" spans="2:18" ht="18" customHeight="1" x14ac:dyDescent="0.35">
      <c r="B60" s="310">
        <v>45536</v>
      </c>
      <c r="C60" s="255"/>
      <c r="D60" s="255"/>
      <c r="E60" s="180" t="str">
        <f t="shared" si="2"/>
        <v/>
      </c>
      <c r="F60" s="259"/>
      <c r="G60" s="259"/>
      <c r="H60" s="259"/>
      <c r="I60" s="259"/>
      <c r="J60" s="259"/>
      <c r="K60" s="259"/>
      <c r="L60" s="259"/>
      <c r="M60" s="259"/>
      <c r="N60" s="259"/>
    </row>
    <row r="61" spans="2:18" ht="18" customHeight="1" x14ac:dyDescent="0.35">
      <c r="B61" s="310">
        <v>45566</v>
      </c>
      <c r="C61" s="255"/>
      <c r="D61" s="256"/>
      <c r="E61" s="180" t="str">
        <f t="shared" si="2"/>
        <v/>
      </c>
      <c r="F61" s="259"/>
      <c r="G61" s="259"/>
      <c r="H61" s="259"/>
      <c r="I61" s="259"/>
      <c r="J61" s="259"/>
      <c r="K61" s="259"/>
      <c r="L61" s="259"/>
      <c r="M61" s="259"/>
      <c r="N61" s="259"/>
    </row>
    <row r="62" spans="2:18" ht="18" customHeight="1" x14ac:dyDescent="0.35">
      <c r="B62" s="310">
        <v>45597</v>
      </c>
      <c r="C62" s="255"/>
      <c r="D62" s="256"/>
      <c r="E62" s="180" t="str">
        <f t="shared" si="2"/>
        <v/>
      </c>
      <c r="F62" s="259"/>
      <c r="G62" s="259"/>
      <c r="H62" s="259"/>
      <c r="I62" s="259"/>
      <c r="J62" s="259"/>
      <c r="K62" s="259"/>
      <c r="L62" s="259"/>
      <c r="M62" s="259"/>
      <c r="N62" s="259"/>
    </row>
    <row r="63" spans="2:18" ht="18" customHeight="1" thickBot="1" x14ac:dyDescent="0.4">
      <c r="B63" s="310">
        <v>45627</v>
      </c>
      <c r="C63" s="255"/>
      <c r="D63" s="256"/>
      <c r="E63" s="180" t="str">
        <f t="shared" si="2"/>
        <v/>
      </c>
      <c r="F63" s="259"/>
      <c r="G63" s="259"/>
      <c r="H63" s="259"/>
      <c r="I63" s="259"/>
      <c r="J63" s="259"/>
      <c r="K63" s="259"/>
      <c r="L63" s="259"/>
      <c r="M63" s="259"/>
      <c r="N63" s="259"/>
    </row>
    <row r="64" spans="2:18" ht="47.15" customHeight="1" thickBot="1" x14ac:dyDescent="0.4">
      <c r="B64" s="195" t="s">
        <v>2130</v>
      </c>
      <c r="C64" s="218">
        <f>SUM(C52:C63)</f>
        <v>0</v>
      </c>
      <c r="D64" s="219">
        <f>SUM(D52:D63)</f>
        <v>0</v>
      </c>
      <c r="E64" s="180" t="str">
        <f>IF(C64=0,"",D64/C64)</f>
        <v/>
      </c>
      <c r="F64" s="553" t="s">
        <v>2131</v>
      </c>
      <c r="G64" s="554"/>
      <c r="H64" s="539" t="s">
        <v>2132</v>
      </c>
      <c r="I64" s="540"/>
      <c r="J64" s="540"/>
      <c r="K64" s="540"/>
      <c r="L64" s="540"/>
      <c r="M64" s="540"/>
      <c r="N64" s="541"/>
      <c r="O64" s="217"/>
      <c r="P64" s="217"/>
      <c r="Q64" s="217"/>
      <c r="R64" s="217"/>
    </row>
    <row r="65" spans="2:14" ht="30" customHeight="1" x14ac:dyDescent="0.35">
      <c r="B65" s="37"/>
      <c r="C65" s="37"/>
      <c r="D65" s="37"/>
      <c r="E65" s="37"/>
      <c r="F65" s="259"/>
      <c r="G65" s="259"/>
      <c r="H65" s="259"/>
      <c r="I65" s="259"/>
      <c r="J65" s="259"/>
      <c r="K65" s="259"/>
      <c r="L65" s="259"/>
      <c r="M65" s="259"/>
      <c r="N65" s="259"/>
    </row>
    <row r="66" spans="2:14" ht="50.15" customHeight="1" x14ac:dyDescent="0.35">
      <c r="B66" s="548" t="s">
        <v>1893</v>
      </c>
      <c r="C66" s="548"/>
      <c r="D66" s="548"/>
      <c r="E66" s="548"/>
      <c r="F66" s="259"/>
      <c r="G66" s="259"/>
      <c r="H66" s="259"/>
      <c r="I66" s="259"/>
      <c r="J66" s="259"/>
      <c r="K66" s="259"/>
      <c r="L66" s="259"/>
      <c r="M66" s="259"/>
      <c r="N66" s="259"/>
    </row>
    <row r="67" spans="2:14" ht="50.15" customHeight="1" x14ac:dyDescent="0.35">
      <c r="B67" s="195" t="s">
        <v>1885</v>
      </c>
      <c r="C67" s="544" t="s">
        <v>1886</v>
      </c>
      <c r="D67" s="545"/>
      <c r="E67" s="546"/>
      <c r="F67" s="259"/>
      <c r="G67" s="259"/>
      <c r="H67" s="259"/>
      <c r="I67" s="259"/>
      <c r="J67" s="259"/>
      <c r="K67" s="259"/>
      <c r="L67" s="259"/>
      <c r="M67" s="259"/>
      <c r="N67" s="259"/>
    </row>
    <row r="68" spans="2:14" ht="40.4" customHeight="1" x14ac:dyDescent="0.35">
      <c r="B68" s="542" t="s">
        <v>1887</v>
      </c>
      <c r="C68" s="196" t="s">
        <v>1888</v>
      </c>
      <c r="D68" s="542" t="s">
        <v>1889</v>
      </c>
      <c r="E68" s="542" t="s">
        <v>1890</v>
      </c>
      <c r="F68" s="259"/>
      <c r="G68" s="259"/>
      <c r="H68" s="259"/>
      <c r="I68" s="259"/>
      <c r="J68" s="259"/>
      <c r="K68" s="259"/>
      <c r="L68" s="259"/>
      <c r="M68" s="259"/>
      <c r="N68" s="259"/>
    </row>
    <row r="69" spans="2:14" ht="60.65" customHeight="1" x14ac:dyDescent="0.35">
      <c r="B69" s="543"/>
      <c r="C69" s="254" t="s">
        <v>2148</v>
      </c>
      <c r="D69" s="543"/>
      <c r="E69" s="543"/>
      <c r="F69" s="259"/>
      <c r="G69" s="259"/>
      <c r="H69" s="259"/>
      <c r="I69" s="259"/>
      <c r="J69" s="259"/>
      <c r="K69" s="259"/>
      <c r="L69" s="259"/>
      <c r="M69" s="259"/>
      <c r="N69" s="259"/>
    </row>
    <row r="70" spans="2:14" ht="18" customHeight="1" x14ac:dyDescent="0.35">
      <c r="B70" s="310">
        <v>45292</v>
      </c>
      <c r="C70" s="255"/>
      <c r="D70" s="255"/>
      <c r="E70" s="180" t="str">
        <f>IF(C70=0,"",D70/C70)</f>
        <v/>
      </c>
      <c r="F70" s="259"/>
      <c r="G70" s="259"/>
      <c r="H70" s="259"/>
      <c r="I70" s="259"/>
      <c r="J70" s="259"/>
      <c r="K70" s="259"/>
      <c r="L70" s="259"/>
      <c r="M70" s="259"/>
      <c r="N70" s="259"/>
    </row>
    <row r="71" spans="2:14" ht="18" customHeight="1" x14ac:dyDescent="0.35">
      <c r="B71" s="310">
        <v>45323</v>
      </c>
      <c r="C71" s="255"/>
      <c r="D71" s="255"/>
      <c r="E71" s="180" t="str">
        <f t="shared" ref="E71:E81" si="3">IF(C71=0,"",D71/C71)</f>
        <v/>
      </c>
      <c r="F71" s="259"/>
      <c r="G71" s="259"/>
      <c r="H71" s="259"/>
      <c r="I71" s="259"/>
      <c r="J71" s="259"/>
      <c r="K71" s="259"/>
      <c r="L71" s="259"/>
      <c r="M71" s="259"/>
      <c r="N71" s="259"/>
    </row>
    <row r="72" spans="2:14" ht="18" customHeight="1" x14ac:dyDescent="0.35">
      <c r="B72" s="310">
        <v>45352</v>
      </c>
      <c r="C72" s="255"/>
      <c r="D72" s="255"/>
      <c r="E72" s="180" t="str">
        <f t="shared" si="3"/>
        <v/>
      </c>
      <c r="F72" s="259"/>
      <c r="G72" s="259"/>
      <c r="H72" s="259"/>
      <c r="I72" s="259"/>
      <c r="J72" s="259"/>
      <c r="K72" s="259"/>
      <c r="L72" s="259"/>
      <c r="M72" s="259"/>
      <c r="N72" s="259"/>
    </row>
    <row r="73" spans="2:14" ht="18" customHeight="1" x14ac:dyDescent="0.35">
      <c r="B73" s="310">
        <v>45383</v>
      </c>
      <c r="C73" s="255"/>
      <c r="D73" s="255"/>
      <c r="E73" s="180" t="str">
        <f t="shared" si="3"/>
        <v/>
      </c>
      <c r="F73" s="259"/>
      <c r="G73" s="259"/>
      <c r="H73" s="259"/>
      <c r="I73" s="259"/>
      <c r="J73" s="259"/>
      <c r="K73" s="259"/>
      <c r="L73" s="259"/>
      <c r="M73" s="259"/>
      <c r="N73" s="259"/>
    </row>
    <row r="74" spans="2:14" ht="18" customHeight="1" x14ac:dyDescent="0.35">
      <c r="B74" s="310">
        <v>45413</v>
      </c>
      <c r="C74" s="255"/>
      <c r="D74" s="255"/>
      <c r="E74" s="180" t="str">
        <f t="shared" si="3"/>
        <v/>
      </c>
      <c r="F74" s="259"/>
      <c r="G74" s="259"/>
      <c r="H74" s="259"/>
      <c r="I74" s="259"/>
      <c r="J74" s="259"/>
      <c r="K74" s="259"/>
      <c r="L74" s="259"/>
      <c r="M74" s="259"/>
      <c r="N74" s="259"/>
    </row>
    <row r="75" spans="2:14" ht="18" customHeight="1" x14ac:dyDescent="0.35">
      <c r="B75" s="310">
        <v>45444</v>
      </c>
      <c r="C75" s="255"/>
      <c r="D75" s="255"/>
      <c r="E75" s="180" t="str">
        <f t="shared" si="3"/>
        <v/>
      </c>
      <c r="F75" s="259"/>
      <c r="G75" s="259"/>
      <c r="H75" s="259"/>
      <c r="I75" s="259"/>
      <c r="J75" s="259"/>
      <c r="K75" s="259"/>
      <c r="L75" s="259"/>
      <c r="M75" s="259"/>
      <c r="N75" s="259"/>
    </row>
    <row r="76" spans="2:14" ht="18" customHeight="1" x14ac:dyDescent="0.35">
      <c r="B76" s="310">
        <v>45474</v>
      </c>
      <c r="C76" s="255"/>
      <c r="D76" s="255"/>
      <c r="E76" s="180" t="str">
        <f t="shared" si="3"/>
        <v/>
      </c>
      <c r="F76" s="259"/>
      <c r="G76" s="259"/>
      <c r="H76" s="259"/>
      <c r="I76" s="259"/>
      <c r="J76" s="259"/>
      <c r="K76" s="259"/>
      <c r="L76" s="259"/>
      <c r="M76" s="259"/>
      <c r="N76" s="259"/>
    </row>
    <row r="77" spans="2:14" ht="18" customHeight="1" x14ac:dyDescent="0.35">
      <c r="B77" s="310">
        <v>45505</v>
      </c>
      <c r="C77" s="255"/>
      <c r="D77" s="255"/>
      <c r="E77" s="180" t="str">
        <f t="shared" si="3"/>
        <v/>
      </c>
      <c r="F77" s="259"/>
      <c r="G77" s="259"/>
      <c r="H77" s="259"/>
      <c r="I77" s="259"/>
      <c r="J77" s="259"/>
      <c r="K77" s="259"/>
      <c r="L77" s="259"/>
      <c r="M77" s="259"/>
      <c r="N77" s="259"/>
    </row>
    <row r="78" spans="2:14" ht="18" customHeight="1" x14ac:dyDescent="0.35">
      <c r="B78" s="310">
        <v>45536</v>
      </c>
      <c r="C78" s="255"/>
      <c r="D78" s="255"/>
      <c r="E78" s="180" t="str">
        <f t="shared" si="3"/>
        <v/>
      </c>
      <c r="F78" s="259"/>
      <c r="G78" s="259"/>
      <c r="H78" s="259"/>
      <c r="I78" s="259"/>
      <c r="J78" s="259"/>
      <c r="K78" s="259"/>
      <c r="L78" s="259"/>
      <c r="M78" s="259"/>
      <c r="N78" s="259"/>
    </row>
    <row r="79" spans="2:14" ht="18" customHeight="1" x14ac:dyDescent="0.35">
      <c r="B79" s="310">
        <v>45566</v>
      </c>
      <c r="C79" s="255"/>
      <c r="D79" s="256"/>
      <c r="E79" s="180" t="str">
        <f t="shared" si="3"/>
        <v/>
      </c>
      <c r="F79" s="259"/>
      <c r="G79" s="259"/>
      <c r="H79" s="259"/>
      <c r="I79" s="259"/>
      <c r="J79" s="259"/>
      <c r="K79" s="259"/>
      <c r="L79" s="259"/>
      <c r="M79" s="259"/>
      <c r="N79" s="259"/>
    </row>
    <row r="80" spans="2:14" ht="18" customHeight="1" x14ac:dyDescent="0.35">
      <c r="B80" s="310">
        <v>45597</v>
      </c>
      <c r="C80" s="255"/>
      <c r="D80" s="256"/>
      <c r="E80" s="180" t="str">
        <f t="shared" si="3"/>
        <v/>
      </c>
      <c r="F80" s="259"/>
      <c r="G80" s="259"/>
      <c r="H80" s="259"/>
      <c r="I80" s="259"/>
      <c r="J80" s="259"/>
      <c r="K80" s="259"/>
      <c r="L80" s="259"/>
      <c r="M80" s="259"/>
      <c r="N80" s="259"/>
    </row>
    <row r="81" spans="2:18" ht="18" customHeight="1" thickBot="1" x14ac:dyDescent="0.4">
      <c r="B81" s="310">
        <v>45627</v>
      </c>
      <c r="C81" s="255"/>
      <c r="D81" s="256"/>
      <c r="E81" s="180" t="str">
        <f t="shared" si="3"/>
        <v/>
      </c>
      <c r="F81" s="259"/>
      <c r="G81" s="259"/>
      <c r="H81" s="259"/>
      <c r="I81" s="259"/>
      <c r="J81" s="259"/>
      <c r="K81" s="259"/>
      <c r="L81" s="259"/>
      <c r="M81" s="259"/>
      <c r="N81" s="259"/>
    </row>
    <row r="82" spans="2:18" ht="43.5" customHeight="1" thickBot="1" x14ac:dyDescent="0.4">
      <c r="B82" s="195" t="s">
        <v>2130</v>
      </c>
      <c r="C82" s="218">
        <f>SUM(C70:C81)</f>
        <v>0</v>
      </c>
      <c r="D82" s="219">
        <f>SUM(D70:D81)</f>
        <v>0</v>
      </c>
      <c r="E82" s="180" t="str">
        <f>IF(C82=0,"",D82/C82)</f>
        <v/>
      </c>
      <c r="F82" s="553" t="s">
        <v>2131</v>
      </c>
      <c r="G82" s="554"/>
      <c r="H82" s="539" t="s">
        <v>2132</v>
      </c>
      <c r="I82" s="540"/>
      <c r="J82" s="540"/>
      <c r="K82" s="540"/>
      <c r="L82" s="540"/>
      <c r="M82" s="540"/>
      <c r="N82" s="541"/>
      <c r="O82" s="217"/>
      <c r="P82" s="217"/>
      <c r="Q82" s="217"/>
      <c r="R82" s="217"/>
    </row>
    <row r="83" spans="2:18" ht="30" customHeight="1" x14ac:dyDescent="0.35">
      <c r="F83" s="259"/>
      <c r="G83" s="259"/>
      <c r="H83" s="259"/>
      <c r="I83" s="259"/>
      <c r="J83" s="259"/>
      <c r="K83" s="259"/>
      <c r="L83" s="259"/>
      <c r="M83" s="259"/>
      <c r="N83" s="259"/>
    </row>
    <row r="84" spans="2:18" ht="50.15" customHeight="1" x14ac:dyDescent="0.35">
      <c r="B84" s="548" t="s">
        <v>1894</v>
      </c>
      <c r="C84" s="548"/>
      <c r="D84" s="548"/>
      <c r="E84" s="548"/>
      <c r="F84" s="259"/>
      <c r="G84" s="259"/>
      <c r="H84" s="259"/>
      <c r="I84" s="259"/>
      <c r="J84" s="259"/>
      <c r="K84" s="259"/>
      <c r="L84" s="259"/>
      <c r="M84" s="259"/>
      <c r="N84" s="259"/>
    </row>
    <row r="85" spans="2:18" ht="50.15" customHeight="1" x14ac:dyDescent="0.35">
      <c r="B85" s="195" t="s">
        <v>1885</v>
      </c>
      <c r="C85" s="544" t="s">
        <v>1886</v>
      </c>
      <c r="D85" s="545"/>
      <c r="E85" s="546"/>
      <c r="F85" s="259"/>
      <c r="G85" s="259"/>
      <c r="H85" s="259"/>
      <c r="I85" s="259"/>
      <c r="J85" s="259"/>
      <c r="K85" s="259"/>
      <c r="L85" s="259"/>
      <c r="M85" s="259"/>
      <c r="N85" s="259"/>
    </row>
    <row r="86" spans="2:18" ht="40.4" customHeight="1" x14ac:dyDescent="0.35">
      <c r="B86" s="542" t="s">
        <v>1887</v>
      </c>
      <c r="C86" s="196" t="s">
        <v>1888</v>
      </c>
      <c r="D86" s="542" t="s">
        <v>1889</v>
      </c>
      <c r="E86" s="542" t="s">
        <v>1890</v>
      </c>
      <c r="F86" s="259"/>
      <c r="G86" s="259"/>
      <c r="H86" s="259"/>
      <c r="I86" s="259"/>
      <c r="J86" s="259"/>
      <c r="K86" s="259"/>
      <c r="L86" s="259"/>
      <c r="M86" s="259"/>
      <c r="N86" s="259"/>
    </row>
    <row r="87" spans="2:18" ht="60.65" customHeight="1" x14ac:dyDescent="0.35">
      <c r="B87" s="543"/>
      <c r="C87" s="254" t="s">
        <v>2148</v>
      </c>
      <c r="D87" s="543"/>
      <c r="E87" s="543"/>
      <c r="F87" s="259"/>
      <c r="G87" s="259"/>
      <c r="H87" s="259"/>
      <c r="I87" s="259"/>
      <c r="J87" s="259"/>
      <c r="K87" s="259"/>
      <c r="L87" s="259"/>
      <c r="M87" s="259"/>
      <c r="N87" s="259"/>
    </row>
    <row r="88" spans="2:18" ht="18" customHeight="1" x14ac:dyDescent="0.35">
      <c r="B88" s="310">
        <v>45292</v>
      </c>
      <c r="C88" s="255"/>
      <c r="D88" s="255"/>
      <c r="E88" s="180" t="str">
        <f>IF(C88=0,"",D88/C88)</f>
        <v/>
      </c>
      <c r="F88" s="259"/>
      <c r="G88" s="259"/>
      <c r="H88" s="259"/>
      <c r="I88" s="259"/>
      <c r="J88" s="259"/>
      <c r="K88" s="259"/>
      <c r="L88" s="259"/>
      <c r="M88" s="259"/>
      <c r="N88" s="259"/>
    </row>
    <row r="89" spans="2:18" ht="18" customHeight="1" x14ac:dyDescent="0.35">
      <c r="B89" s="310">
        <v>45323</v>
      </c>
      <c r="C89" s="255"/>
      <c r="D89" s="255"/>
      <c r="E89" s="180" t="str">
        <f t="shared" ref="E89:E99" si="4">IF(C89=0,"",D89/C89)</f>
        <v/>
      </c>
      <c r="F89" s="259"/>
      <c r="G89" s="259"/>
      <c r="H89" s="259"/>
      <c r="I89" s="259"/>
      <c r="J89" s="259"/>
      <c r="K89" s="259"/>
      <c r="L89" s="259"/>
      <c r="M89" s="259"/>
      <c r="N89" s="259"/>
    </row>
    <row r="90" spans="2:18" ht="18" customHeight="1" x14ac:dyDescent="0.35">
      <c r="B90" s="310">
        <v>45352</v>
      </c>
      <c r="C90" s="255"/>
      <c r="D90" s="255"/>
      <c r="E90" s="180" t="str">
        <f t="shared" si="4"/>
        <v/>
      </c>
      <c r="F90" s="259"/>
      <c r="G90" s="259"/>
      <c r="H90" s="259"/>
      <c r="I90" s="259"/>
      <c r="J90" s="259"/>
      <c r="K90" s="259"/>
      <c r="L90" s="259"/>
      <c r="M90" s="259"/>
      <c r="N90" s="259"/>
    </row>
    <row r="91" spans="2:18" ht="18" customHeight="1" x14ac:dyDescent="0.35">
      <c r="B91" s="310">
        <v>45383</v>
      </c>
      <c r="C91" s="255"/>
      <c r="D91" s="255"/>
      <c r="E91" s="180" t="str">
        <f t="shared" si="4"/>
        <v/>
      </c>
      <c r="F91" s="259"/>
      <c r="G91" s="259"/>
      <c r="H91" s="259"/>
      <c r="I91" s="259"/>
      <c r="J91" s="259"/>
      <c r="K91" s="259"/>
      <c r="L91" s="259"/>
      <c r="M91" s="259"/>
      <c r="N91" s="259"/>
    </row>
    <row r="92" spans="2:18" ht="18" customHeight="1" x14ac:dyDescent="0.35">
      <c r="B92" s="310">
        <v>45413</v>
      </c>
      <c r="C92" s="255"/>
      <c r="D92" s="255"/>
      <c r="E92" s="180" t="str">
        <f t="shared" si="4"/>
        <v/>
      </c>
      <c r="F92" s="259"/>
      <c r="G92" s="259"/>
      <c r="H92" s="259"/>
      <c r="I92" s="259"/>
      <c r="J92" s="259"/>
      <c r="K92" s="259"/>
      <c r="L92" s="259"/>
      <c r="M92" s="259"/>
      <c r="N92" s="259"/>
    </row>
    <row r="93" spans="2:18" ht="18" customHeight="1" x14ac:dyDescent="0.35">
      <c r="B93" s="310">
        <v>45444</v>
      </c>
      <c r="C93" s="255"/>
      <c r="D93" s="255"/>
      <c r="E93" s="180" t="str">
        <f t="shared" si="4"/>
        <v/>
      </c>
      <c r="F93" s="259"/>
      <c r="G93" s="259"/>
      <c r="H93" s="259"/>
      <c r="I93" s="259"/>
      <c r="J93" s="259"/>
      <c r="K93" s="259"/>
      <c r="L93" s="259"/>
      <c r="M93" s="259"/>
      <c r="N93" s="259"/>
    </row>
    <row r="94" spans="2:18" ht="18" customHeight="1" x14ac:dyDescent="0.35">
      <c r="B94" s="310">
        <v>45474</v>
      </c>
      <c r="C94" s="255"/>
      <c r="D94" s="255"/>
      <c r="E94" s="180" t="str">
        <f t="shared" si="4"/>
        <v/>
      </c>
      <c r="F94" s="259"/>
      <c r="G94" s="259"/>
      <c r="H94" s="259"/>
      <c r="I94" s="259"/>
      <c r="J94" s="259"/>
      <c r="K94" s="259"/>
      <c r="L94" s="259"/>
      <c r="M94" s="259"/>
      <c r="N94" s="259"/>
    </row>
    <row r="95" spans="2:18" ht="18" customHeight="1" x14ac:dyDescent="0.35">
      <c r="B95" s="310">
        <v>45505</v>
      </c>
      <c r="C95" s="255"/>
      <c r="D95" s="255"/>
      <c r="E95" s="180" t="str">
        <f t="shared" si="4"/>
        <v/>
      </c>
      <c r="F95" s="259"/>
      <c r="G95" s="259"/>
      <c r="H95" s="259"/>
      <c r="I95" s="259"/>
      <c r="J95" s="259"/>
      <c r="K95" s="259"/>
      <c r="L95" s="259"/>
      <c r="M95" s="259"/>
      <c r="N95" s="259"/>
    </row>
    <row r="96" spans="2:18" ht="18" customHeight="1" x14ac:dyDescent="0.35">
      <c r="B96" s="310">
        <v>45536</v>
      </c>
      <c r="C96" s="255"/>
      <c r="D96" s="255"/>
      <c r="E96" s="180" t="str">
        <f t="shared" si="4"/>
        <v/>
      </c>
      <c r="F96" s="259"/>
      <c r="G96" s="259"/>
      <c r="H96" s="259"/>
      <c r="I96" s="259"/>
      <c r="J96" s="259"/>
      <c r="K96" s="259"/>
      <c r="L96" s="259"/>
      <c r="M96" s="259"/>
      <c r="N96" s="259"/>
    </row>
    <row r="97" spans="2:18" ht="18" customHeight="1" x14ac:dyDescent="0.35">
      <c r="B97" s="310">
        <v>45566</v>
      </c>
      <c r="C97" s="255"/>
      <c r="D97" s="256"/>
      <c r="E97" s="180" t="str">
        <f t="shared" si="4"/>
        <v/>
      </c>
      <c r="F97" s="259"/>
      <c r="G97" s="259"/>
      <c r="H97" s="259"/>
      <c r="I97" s="259"/>
      <c r="J97" s="259"/>
      <c r="K97" s="259"/>
      <c r="L97" s="259"/>
      <c r="M97" s="259"/>
      <c r="N97" s="259"/>
    </row>
    <row r="98" spans="2:18" ht="18" customHeight="1" x14ac:dyDescent="0.35">
      <c r="B98" s="310">
        <v>45597</v>
      </c>
      <c r="C98" s="255"/>
      <c r="D98" s="256"/>
      <c r="E98" s="180" t="str">
        <f t="shared" si="4"/>
        <v/>
      </c>
      <c r="F98" s="259"/>
      <c r="G98" s="259"/>
      <c r="H98" s="259"/>
      <c r="I98" s="259"/>
      <c r="J98" s="259"/>
      <c r="K98" s="259"/>
      <c r="L98" s="259"/>
      <c r="M98" s="259"/>
      <c r="N98" s="259"/>
    </row>
    <row r="99" spans="2:18" ht="18" customHeight="1" thickBot="1" x14ac:dyDescent="0.4">
      <c r="B99" s="310">
        <v>45627</v>
      </c>
      <c r="C99" s="255"/>
      <c r="D99" s="256"/>
      <c r="E99" s="180" t="str">
        <f t="shared" si="4"/>
        <v/>
      </c>
      <c r="F99" s="259"/>
      <c r="G99" s="259"/>
      <c r="H99" s="259"/>
      <c r="I99" s="259"/>
      <c r="J99" s="259"/>
      <c r="K99" s="259"/>
      <c r="L99" s="259"/>
      <c r="M99" s="259"/>
      <c r="N99" s="259"/>
    </row>
    <row r="100" spans="2:18" ht="50.15" customHeight="1" thickBot="1" x14ac:dyDescent="0.4">
      <c r="B100" s="195" t="s">
        <v>2130</v>
      </c>
      <c r="C100" s="218">
        <f>SUM(C88:C99)</f>
        <v>0</v>
      </c>
      <c r="D100" s="219">
        <f>SUM(D88:D99)</f>
        <v>0</v>
      </c>
      <c r="E100" s="180" t="str">
        <f>IF(C100=0,"",D100/C100)</f>
        <v/>
      </c>
      <c r="F100" s="553" t="s">
        <v>2131</v>
      </c>
      <c r="G100" s="554"/>
      <c r="H100" s="539" t="s">
        <v>2132</v>
      </c>
      <c r="I100" s="540"/>
      <c r="J100" s="540"/>
      <c r="K100" s="540"/>
      <c r="L100" s="540"/>
      <c r="M100" s="540"/>
      <c r="N100" s="541"/>
      <c r="O100" s="217"/>
      <c r="P100" s="217"/>
      <c r="Q100" s="217"/>
      <c r="R100" s="217"/>
    </row>
    <row r="101" spans="2:18" ht="30" customHeight="1" x14ac:dyDescent="0.35">
      <c r="F101" s="259"/>
      <c r="G101" s="259"/>
      <c r="H101" s="259"/>
      <c r="I101" s="259"/>
      <c r="J101" s="259"/>
      <c r="K101" s="259"/>
      <c r="L101" s="259"/>
      <c r="M101" s="259"/>
      <c r="N101" s="259"/>
    </row>
    <row r="102" spans="2:18" ht="50.15" customHeight="1" x14ac:dyDescent="0.35">
      <c r="B102" s="548" t="s">
        <v>1895</v>
      </c>
      <c r="C102" s="548"/>
      <c r="D102" s="548"/>
      <c r="E102" s="548"/>
      <c r="F102" s="259"/>
      <c r="G102" s="259"/>
      <c r="H102" s="259"/>
      <c r="I102" s="259"/>
      <c r="J102" s="259"/>
      <c r="K102" s="259"/>
      <c r="L102" s="259"/>
      <c r="M102" s="259"/>
      <c r="N102" s="259"/>
    </row>
    <row r="103" spans="2:18" ht="50.15" customHeight="1" x14ac:dyDescent="0.35">
      <c r="B103" s="195" t="s">
        <v>1885</v>
      </c>
      <c r="C103" s="544" t="s">
        <v>1886</v>
      </c>
      <c r="D103" s="545"/>
      <c r="E103" s="546"/>
      <c r="F103" s="259"/>
      <c r="G103" s="259"/>
      <c r="H103" s="259"/>
      <c r="I103" s="259"/>
      <c r="J103" s="259"/>
      <c r="K103" s="259"/>
      <c r="L103" s="259"/>
      <c r="M103" s="259"/>
      <c r="N103" s="259"/>
    </row>
    <row r="104" spans="2:18" ht="40.4" customHeight="1" x14ac:dyDescent="0.35">
      <c r="B104" s="542" t="s">
        <v>1887</v>
      </c>
      <c r="C104" s="196" t="s">
        <v>1888</v>
      </c>
      <c r="D104" s="542" t="s">
        <v>1889</v>
      </c>
      <c r="E104" s="542" t="s">
        <v>1890</v>
      </c>
      <c r="F104" s="259"/>
      <c r="G104" s="259"/>
      <c r="H104" s="259"/>
      <c r="I104" s="259"/>
      <c r="J104" s="259"/>
      <c r="K104" s="259"/>
      <c r="L104" s="259"/>
      <c r="M104" s="259"/>
      <c r="N104" s="259"/>
    </row>
    <row r="105" spans="2:18" ht="60.65" customHeight="1" x14ac:dyDescent="0.35">
      <c r="B105" s="543"/>
      <c r="C105" s="254" t="s">
        <v>2148</v>
      </c>
      <c r="D105" s="543"/>
      <c r="E105" s="543"/>
      <c r="F105" s="259"/>
      <c r="G105" s="259"/>
      <c r="H105" s="259"/>
      <c r="I105" s="259"/>
      <c r="J105" s="259"/>
      <c r="K105" s="259"/>
      <c r="L105" s="259"/>
      <c r="M105" s="259"/>
      <c r="N105" s="259"/>
    </row>
    <row r="106" spans="2:18" ht="18" customHeight="1" x14ac:dyDescent="0.35">
      <c r="B106" s="310">
        <v>45292</v>
      </c>
      <c r="C106" s="255"/>
      <c r="D106" s="255"/>
      <c r="E106" s="180" t="str">
        <f>IF(C106=0,"",D106/C106)</f>
        <v/>
      </c>
      <c r="F106" s="259"/>
      <c r="G106" s="259"/>
      <c r="H106" s="259"/>
      <c r="I106" s="259"/>
      <c r="J106" s="259"/>
      <c r="K106" s="259"/>
      <c r="L106" s="259"/>
      <c r="M106" s="259"/>
      <c r="N106" s="259"/>
    </row>
    <row r="107" spans="2:18" ht="18" customHeight="1" x14ac:dyDescent="0.35">
      <c r="B107" s="310">
        <v>45323</v>
      </c>
      <c r="C107" s="255"/>
      <c r="D107" s="255"/>
      <c r="E107" s="180" t="str">
        <f t="shared" ref="E107:E117" si="5">IF(C107=0,"",D107/C107)</f>
        <v/>
      </c>
      <c r="F107" s="259"/>
      <c r="G107" s="259"/>
      <c r="H107" s="259"/>
      <c r="I107" s="259"/>
      <c r="J107" s="259"/>
      <c r="K107" s="259"/>
      <c r="L107" s="259"/>
      <c r="M107" s="259"/>
      <c r="N107" s="259"/>
    </row>
    <row r="108" spans="2:18" ht="18" customHeight="1" x14ac:dyDescent="0.35">
      <c r="B108" s="310">
        <v>45352</v>
      </c>
      <c r="C108" s="255"/>
      <c r="D108" s="255"/>
      <c r="E108" s="180" t="str">
        <f t="shared" si="5"/>
        <v/>
      </c>
      <c r="F108" s="259"/>
      <c r="G108" s="259"/>
      <c r="H108" s="259"/>
      <c r="I108" s="259"/>
      <c r="J108" s="259"/>
      <c r="K108" s="259"/>
      <c r="L108" s="259"/>
      <c r="M108" s="259"/>
      <c r="N108" s="259"/>
    </row>
    <row r="109" spans="2:18" ht="18" customHeight="1" x14ac:dyDescent="0.35">
      <c r="B109" s="310">
        <v>45383</v>
      </c>
      <c r="C109" s="255"/>
      <c r="D109" s="255"/>
      <c r="E109" s="180" t="str">
        <f t="shared" si="5"/>
        <v/>
      </c>
      <c r="F109" s="259"/>
      <c r="G109" s="259"/>
      <c r="H109" s="259"/>
      <c r="I109" s="259"/>
      <c r="J109" s="259"/>
      <c r="K109" s="259"/>
      <c r="L109" s="259"/>
      <c r="M109" s="259"/>
      <c r="N109" s="259"/>
    </row>
    <row r="110" spans="2:18" ht="18" customHeight="1" x14ac:dyDescent="0.35">
      <c r="B110" s="310">
        <v>45413</v>
      </c>
      <c r="C110" s="255"/>
      <c r="D110" s="255"/>
      <c r="E110" s="180" t="str">
        <f t="shared" si="5"/>
        <v/>
      </c>
      <c r="F110" s="259"/>
      <c r="G110" s="259"/>
      <c r="H110" s="259"/>
      <c r="I110" s="259"/>
      <c r="J110" s="259"/>
      <c r="K110" s="259"/>
      <c r="L110" s="259"/>
      <c r="M110" s="259"/>
      <c r="N110" s="259"/>
    </row>
    <row r="111" spans="2:18" ht="18" customHeight="1" x14ac:dyDescent="0.35">
      <c r="B111" s="310">
        <v>45444</v>
      </c>
      <c r="C111" s="255"/>
      <c r="D111" s="255"/>
      <c r="E111" s="180" t="str">
        <f t="shared" si="5"/>
        <v/>
      </c>
      <c r="F111" s="259"/>
      <c r="G111" s="259"/>
      <c r="H111" s="259"/>
      <c r="I111" s="259"/>
      <c r="J111" s="259"/>
      <c r="K111" s="259"/>
      <c r="L111" s="259"/>
      <c r="M111" s="259"/>
      <c r="N111" s="259"/>
    </row>
    <row r="112" spans="2:18" ht="18" customHeight="1" x14ac:dyDescent="0.35">
      <c r="B112" s="310">
        <v>45474</v>
      </c>
      <c r="C112" s="255"/>
      <c r="D112" s="255"/>
      <c r="E112" s="180" t="str">
        <f t="shared" si="5"/>
        <v/>
      </c>
      <c r="F112" s="259"/>
      <c r="G112" s="259"/>
      <c r="H112" s="259"/>
      <c r="I112" s="259"/>
      <c r="J112" s="259"/>
      <c r="K112" s="259"/>
      <c r="L112" s="259"/>
      <c r="M112" s="259"/>
      <c r="N112" s="259"/>
    </row>
    <row r="113" spans="2:18" ht="18" customHeight="1" x14ac:dyDescent="0.35">
      <c r="B113" s="310">
        <v>45505</v>
      </c>
      <c r="C113" s="255"/>
      <c r="D113" s="255"/>
      <c r="E113" s="180" t="str">
        <f t="shared" si="5"/>
        <v/>
      </c>
      <c r="F113" s="259"/>
      <c r="G113" s="259"/>
      <c r="H113" s="259"/>
      <c r="I113" s="259"/>
      <c r="J113" s="259"/>
      <c r="K113" s="259"/>
      <c r="L113" s="259"/>
      <c r="M113" s="259"/>
      <c r="N113" s="259"/>
    </row>
    <row r="114" spans="2:18" ht="18" customHeight="1" x14ac:dyDescent="0.35">
      <c r="B114" s="310">
        <v>45536</v>
      </c>
      <c r="C114" s="255"/>
      <c r="D114" s="255"/>
      <c r="E114" s="180" t="str">
        <f t="shared" si="5"/>
        <v/>
      </c>
      <c r="F114" s="259"/>
      <c r="G114" s="259"/>
      <c r="H114" s="259"/>
      <c r="I114" s="259"/>
      <c r="J114" s="259"/>
      <c r="K114" s="259"/>
      <c r="L114" s="259"/>
      <c r="M114" s="259"/>
      <c r="N114" s="259"/>
    </row>
    <row r="115" spans="2:18" ht="18" customHeight="1" x14ac:dyDescent="0.35">
      <c r="B115" s="310">
        <v>45566</v>
      </c>
      <c r="C115" s="255"/>
      <c r="D115" s="256"/>
      <c r="E115" s="180" t="str">
        <f t="shared" si="5"/>
        <v/>
      </c>
      <c r="F115" s="259"/>
      <c r="G115" s="259"/>
      <c r="H115" s="259"/>
      <c r="I115" s="259"/>
      <c r="J115" s="259"/>
      <c r="K115" s="259"/>
      <c r="L115" s="259"/>
      <c r="M115" s="259"/>
      <c r="N115" s="259"/>
    </row>
    <row r="116" spans="2:18" ht="18" customHeight="1" x14ac:dyDescent="0.35">
      <c r="B116" s="310">
        <v>45597</v>
      </c>
      <c r="C116" s="255"/>
      <c r="D116" s="256"/>
      <c r="E116" s="180" t="str">
        <f t="shared" si="5"/>
        <v/>
      </c>
      <c r="F116" s="259"/>
      <c r="G116" s="259"/>
      <c r="H116" s="259"/>
      <c r="I116" s="259"/>
      <c r="J116" s="259"/>
      <c r="K116" s="259"/>
      <c r="L116" s="259"/>
      <c r="M116" s="259"/>
      <c r="N116" s="259"/>
    </row>
    <row r="117" spans="2:18" ht="18" customHeight="1" thickBot="1" x14ac:dyDescent="0.4">
      <c r="B117" s="310">
        <v>45627</v>
      </c>
      <c r="C117" s="255"/>
      <c r="D117" s="256"/>
      <c r="E117" s="180" t="str">
        <f t="shared" si="5"/>
        <v/>
      </c>
      <c r="F117" s="259"/>
      <c r="G117" s="259"/>
      <c r="H117" s="259"/>
      <c r="I117" s="259"/>
      <c r="J117" s="259"/>
      <c r="K117" s="259"/>
      <c r="L117" s="259"/>
      <c r="M117" s="259"/>
      <c r="N117" s="259"/>
    </row>
    <row r="118" spans="2:18" ht="47.15" customHeight="1" thickBot="1" x14ac:dyDescent="0.4">
      <c r="B118" s="195" t="s">
        <v>2130</v>
      </c>
      <c r="C118" s="218">
        <f>SUM(C106:C117)</f>
        <v>0</v>
      </c>
      <c r="D118" s="219">
        <f>SUM(D106:D117)</f>
        <v>0</v>
      </c>
      <c r="E118" s="180" t="str">
        <f>IF(C118=0,"",D118/C118)</f>
        <v/>
      </c>
      <c r="F118" s="553" t="s">
        <v>2131</v>
      </c>
      <c r="G118" s="554"/>
      <c r="H118" s="539" t="s">
        <v>2132</v>
      </c>
      <c r="I118" s="540"/>
      <c r="J118" s="540"/>
      <c r="K118" s="540"/>
      <c r="L118" s="540"/>
      <c r="M118" s="540"/>
      <c r="N118" s="541"/>
      <c r="O118" s="217"/>
      <c r="P118" s="217"/>
      <c r="Q118" s="217"/>
      <c r="R118" s="217"/>
    </row>
    <row r="119" spans="2:18" ht="14" x14ac:dyDescent="0.35">
      <c r="F119" s="259"/>
      <c r="G119" s="259"/>
      <c r="H119" s="259"/>
      <c r="I119" s="259"/>
      <c r="J119" s="259"/>
      <c r="K119" s="259"/>
      <c r="L119" s="259"/>
      <c r="M119" s="259"/>
      <c r="N119" s="259"/>
    </row>
    <row r="120" spans="2:18" ht="14" x14ac:dyDescent="0.35">
      <c r="F120" s="259"/>
      <c r="G120" s="259"/>
      <c r="H120" s="259"/>
      <c r="I120" s="259"/>
      <c r="J120" s="259"/>
      <c r="K120" s="259"/>
      <c r="L120" s="259"/>
      <c r="M120" s="259"/>
      <c r="N120" s="259"/>
    </row>
    <row r="121" spans="2:18" ht="14" x14ac:dyDescent="0.35">
      <c r="B121" s="555" t="s">
        <v>1896</v>
      </c>
      <c r="C121" s="556"/>
      <c r="D121" s="556"/>
      <c r="E121" s="557"/>
      <c r="F121" s="259"/>
      <c r="G121" s="259"/>
      <c r="H121" s="259"/>
      <c r="I121" s="259"/>
      <c r="J121" s="259"/>
      <c r="K121" s="259"/>
      <c r="L121" s="259"/>
      <c r="M121" s="259"/>
      <c r="N121" s="259"/>
    </row>
    <row r="122" spans="2:18" ht="14" x14ac:dyDescent="0.35">
      <c r="B122" s="558"/>
      <c r="C122" s="559"/>
      <c r="D122" s="559"/>
      <c r="E122" s="560"/>
      <c r="F122" s="259"/>
      <c r="G122" s="259"/>
      <c r="H122" s="259"/>
      <c r="I122" s="259"/>
      <c r="J122" s="259"/>
      <c r="K122" s="259"/>
      <c r="L122" s="259"/>
      <c r="M122" s="259"/>
      <c r="N122" s="259"/>
    </row>
    <row r="123" spans="2:18" ht="14" x14ac:dyDescent="0.35">
      <c r="F123" s="259"/>
      <c r="G123" s="259"/>
      <c r="H123" s="259"/>
      <c r="I123" s="259"/>
      <c r="J123" s="259"/>
      <c r="K123" s="259"/>
      <c r="L123" s="259"/>
      <c r="M123" s="259"/>
      <c r="N123" s="259"/>
    </row>
    <row r="124" spans="2:18" ht="14" x14ac:dyDescent="0.35">
      <c r="F124" s="259"/>
      <c r="G124" s="259"/>
      <c r="H124" s="259"/>
      <c r="I124" s="259"/>
      <c r="J124" s="259"/>
      <c r="K124" s="259"/>
      <c r="L124" s="259"/>
      <c r="M124" s="259"/>
      <c r="N124" s="259"/>
    </row>
    <row r="125" spans="2:18" ht="14" x14ac:dyDescent="0.35">
      <c r="F125" s="259"/>
      <c r="G125" s="259"/>
      <c r="H125" s="259"/>
      <c r="I125" s="259"/>
      <c r="J125" s="259"/>
      <c r="K125" s="259"/>
      <c r="L125" s="259"/>
      <c r="M125" s="259"/>
      <c r="N125" s="259"/>
    </row>
    <row r="126" spans="2:18" ht="14" x14ac:dyDescent="0.35">
      <c r="F126" s="259"/>
      <c r="G126" s="259"/>
      <c r="H126" s="259"/>
      <c r="I126" s="259"/>
      <c r="J126" s="259"/>
      <c r="K126" s="259"/>
      <c r="L126" s="259"/>
      <c r="M126" s="259"/>
      <c r="N126" s="259"/>
    </row>
    <row r="127" spans="2:18" ht="14" x14ac:dyDescent="0.35">
      <c r="F127" s="259"/>
      <c r="G127" s="259"/>
      <c r="H127" s="259"/>
      <c r="I127" s="259"/>
      <c r="J127" s="259"/>
      <c r="K127" s="259"/>
      <c r="L127" s="259"/>
      <c r="M127" s="259"/>
      <c r="N127" s="259"/>
    </row>
    <row r="128" spans="2:18" ht="14" x14ac:dyDescent="0.35">
      <c r="F128" s="259"/>
      <c r="G128" s="259"/>
      <c r="H128" s="259"/>
      <c r="I128" s="259"/>
      <c r="J128" s="259"/>
      <c r="K128" s="259"/>
      <c r="L128" s="259"/>
      <c r="M128" s="259"/>
      <c r="N128" s="259"/>
    </row>
    <row r="129" spans="6:14" ht="14" x14ac:dyDescent="0.35">
      <c r="F129" s="259"/>
      <c r="G129" s="259"/>
      <c r="H129" s="259"/>
      <c r="I129" s="259"/>
      <c r="J129" s="259"/>
      <c r="K129" s="259"/>
      <c r="L129" s="259"/>
      <c r="M129" s="259"/>
      <c r="N129" s="259"/>
    </row>
    <row r="130" spans="6:14" ht="14" x14ac:dyDescent="0.35">
      <c r="F130" s="259"/>
      <c r="G130" s="259"/>
      <c r="H130" s="259"/>
      <c r="I130" s="259"/>
      <c r="J130" s="259"/>
      <c r="K130" s="259"/>
      <c r="L130" s="259"/>
      <c r="M130" s="259"/>
      <c r="N130" s="259"/>
    </row>
    <row r="131" spans="6:14" ht="14" x14ac:dyDescent="0.35">
      <c r="F131" s="259"/>
      <c r="G131" s="259"/>
      <c r="H131" s="259"/>
      <c r="I131" s="259"/>
      <c r="J131" s="259"/>
      <c r="K131" s="259"/>
      <c r="L131" s="259"/>
      <c r="M131" s="259"/>
      <c r="N131" s="259"/>
    </row>
    <row r="132" spans="6:14" ht="14" x14ac:dyDescent="0.35">
      <c r="F132" s="259"/>
      <c r="G132" s="259"/>
      <c r="H132" s="259"/>
      <c r="I132" s="259"/>
      <c r="J132" s="259"/>
      <c r="K132" s="259"/>
      <c r="L132" s="259"/>
      <c r="M132" s="259"/>
      <c r="N132" s="259"/>
    </row>
    <row r="133" spans="6:14" ht="14" x14ac:dyDescent="0.35">
      <c r="F133" s="259"/>
      <c r="G133" s="259"/>
      <c r="H133" s="259"/>
      <c r="I133" s="259"/>
      <c r="J133" s="259"/>
      <c r="K133" s="259"/>
      <c r="L133" s="259"/>
      <c r="M133" s="259"/>
      <c r="N133" s="259"/>
    </row>
    <row r="134" spans="6:14" ht="14" x14ac:dyDescent="0.35">
      <c r="F134" s="259"/>
      <c r="G134" s="259"/>
      <c r="H134" s="259"/>
      <c r="I134" s="259"/>
      <c r="J134" s="259"/>
      <c r="K134" s="259"/>
      <c r="L134" s="259"/>
      <c r="M134" s="259"/>
      <c r="N134" s="259"/>
    </row>
    <row r="135" spans="6:14" ht="14" x14ac:dyDescent="0.35">
      <c r="F135" s="259"/>
      <c r="G135" s="259"/>
      <c r="H135" s="259"/>
      <c r="I135" s="259"/>
      <c r="J135" s="259"/>
      <c r="K135" s="259"/>
      <c r="L135" s="259"/>
      <c r="M135" s="259"/>
      <c r="N135" s="259"/>
    </row>
  </sheetData>
  <sheetProtection sheet="1" objects="1" scenarios="1"/>
  <mergeCells count="50">
    <mergeCell ref="F46:G46"/>
    <mergeCell ref="F28:G28"/>
    <mergeCell ref="B121:E122"/>
    <mergeCell ref="F82:G82"/>
    <mergeCell ref="F100:G100"/>
    <mergeCell ref="F118:G118"/>
    <mergeCell ref="F64:G64"/>
    <mergeCell ref="D68:D69"/>
    <mergeCell ref="E68:E69"/>
    <mergeCell ref="C67:E67"/>
    <mergeCell ref="B102:E102"/>
    <mergeCell ref="B104:B105"/>
    <mergeCell ref="D104:D105"/>
    <mergeCell ref="E104:E105"/>
    <mergeCell ref="C103:E103"/>
    <mergeCell ref="H28:N28"/>
    <mergeCell ref="B84:E84"/>
    <mergeCell ref="B86:B87"/>
    <mergeCell ref="D86:D87"/>
    <mergeCell ref="E86:E87"/>
    <mergeCell ref="C85:E85"/>
    <mergeCell ref="B48:E48"/>
    <mergeCell ref="B50:B51"/>
    <mergeCell ref="D50:D51"/>
    <mergeCell ref="E50:E51"/>
    <mergeCell ref="C49:E49"/>
    <mergeCell ref="B32:B33"/>
    <mergeCell ref="D32:D33"/>
    <mergeCell ref="E32:E33"/>
    <mergeCell ref="B66:E66"/>
    <mergeCell ref="B68:B69"/>
    <mergeCell ref="E14:E15"/>
    <mergeCell ref="C13:E13"/>
    <mergeCell ref="C31:E31"/>
    <mergeCell ref="B2:E2"/>
    <mergeCell ref="B10:E10"/>
    <mergeCell ref="B12:E12"/>
    <mergeCell ref="B30:E30"/>
    <mergeCell ref="B14:B15"/>
    <mergeCell ref="D14:D15"/>
    <mergeCell ref="B5:B7"/>
    <mergeCell ref="C7:E7"/>
    <mergeCell ref="C5:E5"/>
    <mergeCell ref="C6:E6"/>
    <mergeCell ref="B3:E3"/>
    <mergeCell ref="H46:N46"/>
    <mergeCell ref="H64:N64"/>
    <mergeCell ref="H82:N82"/>
    <mergeCell ref="H100:N100"/>
    <mergeCell ref="H118:N11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8BB1-97A1-4C26-916A-A29D95B103F3}">
  <sheetPr>
    <tabColor rgb="FFFF0000"/>
    <pageSetUpPr fitToPage="1"/>
  </sheetPr>
  <dimension ref="A1:AR209"/>
  <sheetViews>
    <sheetView showGridLines="0" zoomScale="85" zoomScaleNormal="85" workbookViewId="0">
      <selection activeCell="E5" sqref="E5"/>
    </sheetView>
  </sheetViews>
  <sheetFormatPr baseColWidth="10" defaultColWidth="11.453125" defaultRowHeight="14.5" x14ac:dyDescent="0.35"/>
  <cols>
    <col min="1" max="1" width="7.54296875" style="38" customWidth="1"/>
    <col min="2" max="3" width="24.453125" style="38" customWidth="1"/>
    <col min="4" max="4" width="41.453125" style="38" customWidth="1"/>
    <col min="5" max="5" width="38.54296875" style="38" customWidth="1"/>
    <col min="6" max="6" width="44" style="38" customWidth="1"/>
    <col min="7" max="7" width="17" style="38" customWidth="1"/>
    <col min="8" max="16384" width="11.453125" style="38"/>
  </cols>
  <sheetData>
    <row r="1" spans="2:44" ht="162.75" customHeight="1" x14ac:dyDescent="0.35">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row>
    <row r="2" spans="2:44" ht="23" x14ac:dyDescent="0.35">
      <c r="B2" s="403" t="s">
        <v>1897</v>
      </c>
      <c r="C2" s="403"/>
      <c r="D2" s="403"/>
      <c r="E2" s="403"/>
      <c r="F2" s="403"/>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row>
    <row r="3" spans="2:44" s="10" customFormat="1" ht="18" customHeight="1" x14ac:dyDescent="0.35">
      <c r="B3" s="18"/>
      <c r="C3" s="18"/>
      <c r="D3" s="18"/>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row>
    <row r="4" spans="2:44" s="10" customFormat="1" ht="18" customHeight="1" thickBot="1" x14ac:dyDescent="0.4">
      <c r="B4" s="18"/>
      <c r="C4" s="18"/>
      <c r="D4" s="18"/>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row>
    <row r="5" spans="2:44" s="10" customFormat="1" ht="15.5" x14ac:dyDescent="0.35">
      <c r="B5" s="470" t="s">
        <v>1734</v>
      </c>
      <c r="C5" s="567" t="s">
        <v>1735</v>
      </c>
      <c r="D5" s="568"/>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row>
    <row r="6" spans="2:44" s="10" customFormat="1" ht="16" thickBot="1" x14ac:dyDescent="0.4">
      <c r="B6" s="471"/>
      <c r="C6" s="565" t="s">
        <v>1738</v>
      </c>
      <c r="D6" s="566"/>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2:44" s="10" customFormat="1" ht="18" customHeight="1" x14ac:dyDescent="0.35">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2:44" s="10" customFormat="1" ht="18" customHeight="1" x14ac:dyDescent="0.35">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2:44" s="39" customFormat="1" ht="14" x14ac:dyDescent="0.25">
      <c r="B9" s="160" t="s">
        <v>1898</v>
      </c>
      <c r="C9" s="151"/>
      <c r="D9" s="157"/>
      <c r="E9" s="159" t="s">
        <v>1899</v>
      </c>
      <c r="F9" s="152"/>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2:44" s="39" customFormat="1" ht="12.5" x14ac:dyDescent="0.25">
      <c r="B10" s="158"/>
      <c r="C10" s="158"/>
      <c r="D10" s="156"/>
      <c r="E10" s="156"/>
      <c r="F10" s="156"/>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2:44" x14ac:dyDescent="0.35">
      <c r="B11" s="563" t="s">
        <v>1900</v>
      </c>
      <c r="C11" s="563"/>
      <c r="D11" s="563"/>
      <c r="E11" s="564"/>
      <c r="F11" s="564"/>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2:44" ht="21" customHeight="1" x14ac:dyDescent="0.35">
      <c r="B12" s="563" t="s">
        <v>1901</v>
      </c>
      <c r="C12" s="563"/>
      <c r="D12" s="563"/>
      <c r="E12" s="563"/>
      <c r="F12" s="563"/>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2:44" x14ac:dyDescent="0.35">
      <c r="B13" s="155"/>
      <c r="C13" s="155"/>
      <c r="D13" s="155"/>
      <c r="E13" s="155"/>
      <c r="F13" s="155"/>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row>
    <row r="14" spans="2:44" s="39" customFormat="1" ht="35.5" customHeight="1" x14ac:dyDescent="0.25">
      <c r="B14" s="157"/>
      <c r="C14" s="432" t="s">
        <v>2128</v>
      </c>
      <c r="D14" s="432"/>
      <c r="E14" s="432"/>
      <c r="F14" s="432"/>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row>
    <row r="15" spans="2:44" s="39" customFormat="1" ht="48.65" customHeight="1" x14ac:dyDescent="0.25">
      <c r="B15" s="157"/>
      <c r="C15" s="432" t="s">
        <v>2144</v>
      </c>
      <c r="D15" s="432"/>
      <c r="E15" s="432"/>
      <c r="F15" s="432"/>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row>
    <row r="16" spans="2:44" s="39" customFormat="1" ht="74.25" customHeight="1" x14ac:dyDescent="0.25">
      <c r="B16" s="157"/>
      <c r="C16" s="432" t="s">
        <v>2178</v>
      </c>
      <c r="D16" s="432"/>
      <c r="E16" s="432"/>
      <c r="F16" s="432"/>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row>
    <row r="17" spans="2:44" x14ac:dyDescent="0.35">
      <c r="B17" s="563" t="s">
        <v>2127</v>
      </c>
      <c r="C17" s="563"/>
      <c r="D17" s="432"/>
      <c r="E17" s="432"/>
      <c r="F17" s="432"/>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row>
    <row r="18" spans="2:44" ht="46.5" customHeight="1" x14ac:dyDescent="0.35">
      <c r="B18" s="432"/>
      <c r="C18" s="432"/>
      <c r="D18" s="432"/>
      <c r="E18" s="432"/>
      <c r="F18" s="432"/>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row>
    <row r="19" spans="2:44" ht="18" customHeight="1" x14ac:dyDescent="0.35">
      <c r="B19" s="27"/>
      <c r="C19" s="27"/>
      <c r="D19" s="27"/>
      <c r="E19" s="27"/>
      <c r="F19" s="27"/>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row>
    <row r="20" spans="2:44" ht="60" customHeight="1" x14ac:dyDescent="0.35">
      <c r="B20" s="154" t="s">
        <v>1902</v>
      </c>
      <c r="C20" s="154" t="s">
        <v>1903</v>
      </c>
      <c r="D20" s="154" t="s">
        <v>2124</v>
      </c>
      <c r="E20" s="154" t="s">
        <v>2125</v>
      </c>
      <c r="F20" s="154" t="s">
        <v>2126</v>
      </c>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row>
    <row r="21" spans="2:44" ht="18" customHeight="1" x14ac:dyDescent="0.35">
      <c r="B21" s="208"/>
      <c r="C21" s="208"/>
      <c r="D21" s="338">
        <v>7.5</v>
      </c>
      <c r="E21" s="205"/>
      <c r="F21" s="206">
        <f>IFERROR(D21*E21,"")</f>
        <v>0</v>
      </c>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row>
    <row r="22" spans="2:44" ht="18" customHeight="1" x14ac:dyDescent="0.35">
      <c r="B22" s="208"/>
      <c r="C22" s="208"/>
      <c r="D22" s="338">
        <v>7.5</v>
      </c>
      <c r="E22" s="205"/>
      <c r="F22" s="206">
        <f>IFERROR(D22*E22,"")</f>
        <v>0</v>
      </c>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row>
    <row r="23" spans="2:44" ht="18" customHeight="1" x14ac:dyDescent="0.35">
      <c r="B23" s="208"/>
      <c r="C23" s="208"/>
      <c r="D23" s="338">
        <v>7.5</v>
      </c>
      <c r="E23" s="205"/>
      <c r="F23" s="206">
        <f t="shared" ref="F23:F25" si="0">IFERROR(D23*E23,"")</f>
        <v>0</v>
      </c>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row>
    <row r="24" spans="2:44" ht="18" customHeight="1" x14ac:dyDescent="0.35">
      <c r="B24" s="208"/>
      <c r="C24" s="208"/>
      <c r="D24" s="338">
        <v>7.5</v>
      </c>
      <c r="E24" s="205"/>
      <c r="F24" s="206">
        <f t="shared" si="0"/>
        <v>0</v>
      </c>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row>
    <row r="25" spans="2:44" ht="18" customHeight="1" x14ac:dyDescent="0.35">
      <c r="B25" s="208"/>
      <c r="C25" s="208"/>
      <c r="D25" s="338">
        <v>7.5</v>
      </c>
      <c r="E25" s="205"/>
      <c r="F25" s="206">
        <f t="shared" si="0"/>
        <v>0</v>
      </c>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row>
    <row r="26" spans="2:44" ht="18" customHeight="1" x14ac:dyDescent="0.35">
      <c r="B26" s="207"/>
      <c r="C26" s="207"/>
      <c r="D26" s="207"/>
      <c r="E26" s="163" t="s">
        <v>1798</v>
      </c>
      <c r="F26" s="166">
        <f>SUM(F21:F25)</f>
        <v>0</v>
      </c>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row>
    <row r="27" spans="2:44" s="40" customFormat="1" x14ac:dyDescent="0.35">
      <c r="B27" s="41"/>
      <c r="C27" s="41"/>
      <c r="D27" s="41"/>
      <c r="E27" s="41"/>
      <c r="F27" s="41"/>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row>
    <row r="28" spans="2:44" ht="75.650000000000006" customHeight="1" x14ac:dyDescent="0.35">
      <c r="B28" s="562" t="s">
        <v>1904</v>
      </c>
      <c r="C28" s="562"/>
      <c r="D28" s="562"/>
      <c r="E28" s="562"/>
      <c r="F28" s="562"/>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row>
    <row r="29" spans="2:44" ht="13.4" customHeight="1" x14ac:dyDescent="0.35">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row>
    <row r="30" spans="2:44" s="13" customFormat="1" ht="14" x14ac:dyDescent="0.3">
      <c r="B30" s="561" t="s">
        <v>1905</v>
      </c>
      <c r="C30" s="561"/>
      <c r="D30" s="561"/>
      <c r="E30" s="561"/>
      <c r="F30" s="164"/>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row>
    <row r="31" spans="2:44" x14ac:dyDescent="0.35">
      <c r="B31" s="165"/>
      <c r="C31" s="165"/>
      <c r="D31" s="165"/>
      <c r="E31" s="165"/>
      <c r="F31" s="165"/>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row>
    <row r="32" spans="2:44" s="39" customFormat="1" ht="12.5" x14ac:dyDescent="0.25">
      <c r="B32" s="156" t="s">
        <v>1906</v>
      </c>
      <c r="C32" s="156"/>
      <c r="D32" s="153"/>
      <c r="E32" s="156" t="s">
        <v>1907</v>
      </c>
      <c r="F32" s="153"/>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row>
    <row r="33" spans="1:44" ht="37.5" customHeight="1" x14ac:dyDescent="0.35">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row>
    <row r="34" spans="1:44" x14ac:dyDescent="0.35">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row>
    <row r="35" spans="1:44" x14ac:dyDescent="0.35">
      <c r="A35" s="259"/>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row>
    <row r="36" spans="1:44" x14ac:dyDescent="0.35">
      <c r="A36" s="25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row>
    <row r="37" spans="1:44" x14ac:dyDescent="0.35">
      <c r="A37" s="259"/>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row>
    <row r="38" spans="1:44" x14ac:dyDescent="0.35">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row>
    <row r="39" spans="1:44" x14ac:dyDescent="0.35">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row>
    <row r="40" spans="1:44" x14ac:dyDescent="0.35">
      <c r="A40" s="259"/>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row>
    <row r="41" spans="1:44" x14ac:dyDescent="0.35">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row>
    <row r="42" spans="1:44" x14ac:dyDescent="0.35">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row>
    <row r="43" spans="1:44" x14ac:dyDescent="0.35">
      <c r="A43" s="25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row>
    <row r="44" spans="1:44" x14ac:dyDescent="0.35">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row>
    <row r="45" spans="1:44" x14ac:dyDescent="0.3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row>
    <row r="46" spans="1:44" x14ac:dyDescent="0.35">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row>
    <row r="47" spans="1:44" x14ac:dyDescent="0.35">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4" x14ac:dyDescent="0.35">
      <c r="A48" s="259"/>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row>
    <row r="49" spans="1:44" x14ac:dyDescent="0.35">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row>
    <row r="50" spans="1:44" x14ac:dyDescent="0.35">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row>
    <row r="51" spans="1:44" x14ac:dyDescent="0.35">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row>
    <row r="52" spans="1:44" x14ac:dyDescent="0.35">
      <c r="A52" s="259"/>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row>
    <row r="53" spans="1:44" x14ac:dyDescent="0.35">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row>
    <row r="54" spans="1:44" x14ac:dyDescent="0.35">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row>
    <row r="55" spans="1:44" x14ac:dyDescent="0.35">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row>
    <row r="56" spans="1:44" x14ac:dyDescent="0.35">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row>
    <row r="57" spans="1:44" x14ac:dyDescent="0.35">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row>
    <row r="58" spans="1:44" x14ac:dyDescent="0.35">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row>
    <row r="59" spans="1:44" x14ac:dyDescent="0.35">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row>
    <row r="60" spans="1:44" x14ac:dyDescent="0.35">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row>
    <row r="61" spans="1:44" x14ac:dyDescent="0.35">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row>
    <row r="62" spans="1:44" x14ac:dyDescent="0.35">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row>
    <row r="63" spans="1:44" x14ac:dyDescent="0.35">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3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4" x14ac:dyDescent="0.35">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4" x14ac:dyDescent="0.35">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row>
    <row r="67" spans="1:44" x14ac:dyDescent="0.35">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row>
    <row r="68" spans="1:44" x14ac:dyDescent="0.35">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row>
    <row r="69" spans="1:44" x14ac:dyDescent="0.35">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row>
    <row r="70" spans="1:44" x14ac:dyDescent="0.35">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row>
    <row r="71" spans="1:44" x14ac:dyDescent="0.35">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row>
    <row r="72" spans="1:44" x14ac:dyDescent="0.35">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row>
    <row r="73" spans="1:44" x14ac:dyDescent="0.35">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row>
    <row r="74" spans="1:44" x14ac:dyDescent="0.35">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row>
    <row r="75" spans="1:44" x14ac:dyDescent="0.35">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row>
    <row r="76" spans="1:44" x14ac:dyDescent="0.35">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row>
    <row r="77" spans="1:44" x14ac:dyDescent="0.35">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row>
    <row r="78" spans="1:44" x14ac:dyDescent="0.35">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row>
    <row r="79" spans="1:44" x14ac:dyDescent="0.35">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row>
    <row r="80" spans="1:44" x14ac:dyDescent="0.35">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row>
    <row r="81" spans="1:44" x14ac:dyDescent="0.3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row>
    <row r="82" spans="1:44" x14ac:dyDescent="0.35">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row>
    <row r="83" spans="1:44" x14ac:dyDescent="0.35">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row>
    <row r="84" spans="1:44" x14ac:dyDescent="0.35">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row>
    <row r="85" spans="1:44" x14ac:dyDescent="0.35">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row>
    <row r="86" spans="1:44" x14ac:dyDescent="0.35">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row>
    <row r="87" spans="1:44" x14ac:dyDescent="0.35">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row>
    <row r="88" spans="1:44" x14ac:dyDescent="0.35">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row>
    <row r="89" spans="1:44" x14ac:dyDescent="0.35">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row>
    <row r="90" spans="1:44" x14ac:dyDescent="0.35">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row>
    <row r="91" spans="1:44" x14ac:dyDescent="0.35">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row>
    <row r="92" spans="1:44" x14ac:dyDescent="0.35">
      <c r="A92" s="25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row>
    <row r="93" spans="1:44" x14ac:dyDescent="0.35">
      <c r="A93" s="25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row>
    <row r="94" spans="1:44" x14ac:dyDescent="0.35">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row>
    <row r="95" spans="1:44" x14ac:dyDescent="0.35">
      <c r="A95" s="259"/>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row>
    <row r="96" spans="1:44" x14ac:dyDescent="0.35">
      <c r="A96" s="259"/>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row>
    <row r="97" spans="1:44" x14ac:dyDescent="0.35">
      <c r="A97" s="259"/>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row>
    <row r="98" spans="1:44" x14ac:dyDescent="0.35">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row>
    <row r="99" spans="1:44" x14ac:dyDescent="0.35">
      <c r="A99" s="259"/>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row>
    <row r="100" spans="1:44" x14ac:dyDescent="0.35">
      <c r="A100" s="259"/>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row>
    <row r="101" spans="1:44" x14ac:dyDescent="0.35">
      <c r="A101" s="25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row>
    <row r="102" spans="1:44" x14ac:dyDescent="0.35">
      <c r="A102" s="25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row>
    <row r="103" spans="1:44" x14ac:dyDescent="0.35">
      <c r="A103" s="259"/>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row>
    <row r="104" spans="1:44" x14ac:dyDescent="0.35">
      <c r="A104" s="259"/>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row>
    <row r="105" spans="1:44" x14ac:dyDescent="0.3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row>
    <row r="106" spans="1:44" x14ac:dyDescent="0.35">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row>
    <row r="107" spans="1:44" x14ac:dyDescent="0.35">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row>
    <row r="108" spans="1:44" x14ac:dyDescent="0.35">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row>
    <row r="109" spans="1:44" x14ac:dyDescent="0.35">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row>
    <row r="110" spans="1:44" x14ac:dyDescent="0.35">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row>
    <row r="111" spans="1:44" x14ac:dyDescent="0.35">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row>
    <row r="112" spans="1:44" x14ac:dyDescent="0.35">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row>
    <row r="113" spans="7:44" x14ac:dyDescent="0.35">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row>
    <row r="114" spans="7:44" x14ac:dyDescent="0.35">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row>
    <row r="115" spans="7:44" x14ac:dyDescent="0.35">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row>
    <row r="116" spans="7:44" x14ac:dyDescent="0.35">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row>
    <row r="117" spans="7:44" x14ac:dyDescent="0.35">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row>
    <row r="118" spans="7:44" x14ac:dyDescent="0.35">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row>
    <row r="119" spans="7:44" x14ac:dyDescent="0.35">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row>
    <row r="120" spans="7:44" x14ac:dyDescent="0.35">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row>
    <row r="121" spans="7:44" x14ac:dyDescent="0.35">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row>
    <row r="122" spans="7:44" x14ac:dyDescent="0.35">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row>
    <row r="123" spans="7:44" x14ac:dyDescent="0.35">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row>
    <row r="124" spans="7:44" x14ac:dyDescent="0.35">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row>
    <row r="125" spans="7:44" x14ac:dyDescent="0.35">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row>
    <row r="126" spans="7:44" x14ac:dyDescent="0.35">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row>
    <row r="127" spans="7:44" x14ac:dyDescent="0.35">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row>
    <row r="128" spans="7:44" x14ac:dyDescent="0.35">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row>
    <row r="129" spans="7:44" x14ac:dyDescent="0.35">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row>
    <row r="130" spans="7:44" x14ac:dyDescent="0.35">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row>
    <row r="131" spans="7:44" x14ac:dyDescent="0.35">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row>
    <row r="132" spans="7:44" x14ac:dyDescent="0.35">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row>
    <row r="133" spans="7:44" x14ac:dyDescent="0.35">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row>
    <row r="134" spans="7:44" x14ac:dyDescent="0.35">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row>
    <row r="135" spans="7:44" x14ac:dyDescent="0.35">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row>
    <row r="136" spans="7:44" x14ac:dyDescent="0.35">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row>
    <row r="137" spans="7:44" x14ac:dyDescent="0.35">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row>
    <row r="138" spans="7:44" x14ac:dyDescent="0.35">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row>
    <row r="139" spans="7:44" x14ac:dyDescent="0.35">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row>
    <row r="140" spans="7:44" x14ac:dyDescent="0.35">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row>
    <row r="141" spans="7:44" x14ac:dyDescent="0.35">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row>
    <row r="142" spans="7:44" x14ac:dyDescent="0.35">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row>
    <row r="143" spans="7:44" x14ac:dyDescent="0.35">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row>
    <row r="144" spans="7:44" x14ac:dyDescent="0.35">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row>
    <row r="145" spans="7:44" x14ac:dyDescent="0.35">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row>
    <row r="146" spans="7:44" x14ac:dyDescent="0.35">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row>
    <row r="147" spans="7:44" x14ac:dyDescent="0.35">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row>
    <row r="148" spans="7:44" x14ac:dyDescent="0.35">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row>
    <row r="149" spans="7:44" x14ac:dyDescent="0.35">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row>
    <row r="150" spans="7:44" x14ac:dyDescent="0.35">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row>
    <row r="151" spans="7:44" x14ac:dyDescent="0.35">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row>
    <row r="152" spans="7:44" x14ac:dyDescent="0.35">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row>
    <row r="153" spans="7:44" x14ac:dyDescent="0.35">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row>
    <row r="154" spans="7:44" x14ac:dyDescent="0.35">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row>
    <row r="155" spans="7:44" x14ac:dyDescent="0.35">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row>
    <row r="156" spans="7:44" x14ac:dyDescent="0.35">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row>
    <row r="157" spans="7:44" x14ac:dyDescent="0.35">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row>
    <row r="158" spans="7:44" x14ac:dyDescent="0.35">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row>
    <row r="159" spans="7:44" x14ac:dyDescent="0.35">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row>
    <row r="160" spans="7:44" x14ac:dyDescent="0.35">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row>
    <row r="161" spans="7:44" x14ac:dyDescent="0.35">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row>
    <row r="162" spans="7:44" x14ac:dyDescent="0.35">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row>
    <row r="163" spans="7:44" x14ac:dyDescent="0.35">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row>
    <row r="164" spans="7:44" x14ac:dyDescent="0.35">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row>
    <row r="165" spans="7:44" x14ac:dyDescent="0.35">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row>
    <row r="166" spans="7:44" x14ac:dyDescent="0.35">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row>
    <row r="167" spans="7:44" x14ac:dyDescent="0.35">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row>
    <row r="168" spans="7:44" x14ac:dyDescent="0.35">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row>
    <row r="169" spans="7:44" x14ac:dyDescent="0.35">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row>
    <row r="170" spans="7:44" x14ac:dyDescent="0.35">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row>
    <row r="171" spans="7:44" x14ac:dyDescent="0.35">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row>
    <row r="172" spans="7:44" x14ac:dyDescent="0.35">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row>
    <row r="173" spans="7:44" x14ac:dyDescent="0.35">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row>
    <row r="174" spans="7:44" x14ac:dyDescent="0.35">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row>
    <row r="175" spans="7:44" x14ac:dyDescent="0.35">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row>
    <row r="176" spans="7:44" x14ac:dyDescent="0.35">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row>
    <row r="177" spans="7:44" x14ac:dyDescent="0.35">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row>
    <row r="178" spans="7:44" x14ac:dyDescent="0.35">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row>
    <row r="179" spans="7:44" x14ac:dyDescent="0.35">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row>
    <row r="180" spans="7:44" x14ac:dyDescent="0.35">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row>
    <row r="181" spans="7:44" x14ac:dyDescent="0.35">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row>
    <row r="182" spans="7:44" x14ac:dyDescent="0.35">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row>
    <row r="183" spans="7:44" x14ac:dyDescent="0.35">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row>
    <row r="184" spans="7:44" x14ac:dyDescent="0.35">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row>
    <row r="185" spans="7:44" x14ac:dyDescent="0.35">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row>
    <row r="186" spans="7:44" x14ac:dyDescent="0.35">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row>
    <row r="187" spans="7:44" x14ac:dyDescent="0.35">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row>
    <row r="188" spans="7:44" x14ac:dyDescent="0.35">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row>
    <row r="189" spans="7:44" x14ac:dyDescent="0.35">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row>
    <row r="190" spans="7:44" x14ac:dyDescent="0.35">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row>
    <row r="191" spans="7:44" x14ac:dyDescent="0.35">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row>
    <row r="192" spans="7:44" x14ac:dyDescent="0.35">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row>
    <row r="193" spans="7:44" x14ac:dyDescent="0.35">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row>
    <row r="194" spans="7:44" x14ac:dyDescent="0.35">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row>
    <row r="195" spans="7:44" x14ac:dyDescent="0.35">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row>
    <row r="196" spans="7:44" x14ac:dyDescent="0.35">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row>
    <row r="197" spans="7:44" x14ac:dyDescent="0.35">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row>
    <row r="198" spans="7:44" x14ac:dyDescent="0.35">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row>
    <row r="199" spans="7:44" x14ac:dyDescent="0.35">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row>
    <row r="200" spans="7:44" x14ac:dyDescent="0.35">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row>
    <row r="201" spans="7:44" x14ac:dyDescent="0.35">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row>
    <row r="202" spans="7:44" x14ac:dyDescent="0.35">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row>
    <row r="203" spans="7:44" x14ac:dyDescent="0.35">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row>
    <row r="204" spans="7:44" x14ac:dyDescent="0.35">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row>
    <row r="205" spans="7:44" x14ac:dyDescent="0.35">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row>
    <row r="206" spans="7:44" x14ac:dyDescent="0.35">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259"/>
    </row>
    <row r="207" spans="7:44" x14ac:dyDescent="0.35">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row>
    <row r="208" spans="7:44" x14ac:dyDescent="0.35">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row>
    <row r="209" spans="7:44" x14ac:dyDescent="0.35">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row>
  </sheetData>
  <dataConsolidate/>
  <mergeCells count="13">
    <mergeCell ref="B30:E30"/>
    <mergeCell ref="B2:F2"/>
    <mergeCell ref="C14:F14"/>
    <mergeCell ref="B28:F28"/>
    <mergeCell ref="B11:D11"/>
    <mergeCell ref="E11:F11"/>
    <mergeCell ref="B12:F12"/>
    <mergeCell ref="B17:F18"/>
    <mergeCell ref="B5:B6"/>
    <mergeCell ref="C6:D6"/>
    <mergeCell ref="C5:D5"/>
    <mergeCell ref="C15:F15"/>
    <mergeCell ref="C16:F16"/>
  </mergeCells>
  <printOptions horizontalCentered="1"/>
  <pageMargins left="0.70866141732283472" right="0.70866141732283472" top="0.74803149606299213" bottom="0.74803149606299213"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Option Button 2">
              <controlPr defaultSize="0" autoFill="0" autoLine="0" autoPict="0">
                <anchor moveWithCells="1">
                  <from>
                    <xdr:col>1</xdr:col>
                    <xdr:colOff>679450</xdr:colOff>
                    <xdr:row>12</xdr:row>
                    <xdr:rowOff>107950</xdr:rowOff>
                  </from>
                  <to>
                    <xdr:col>1</xdr:col>
                    <xdr:colOff>1060450</xdr:colOff>
                    <xdr:row>14</xdr:row>
                    <xdr:rowOff>19050</xdr:rowOff>
                  </to>
                </anchor>
              </controlPr>
            </control>
          </mc:Choice>
        </mc:AlternateContent>
        <mc:AlternateContent xmlns:mc="http://schemas.openxmlformats.org/markup-compatibility/2006">
          <mc:Choice Requires="x14">
            <control shapeId="8196" r:id="rId5" name="Option Button 4">
              <controlPr defaultSize="0" autoFill="0" autoLine="0" autoPict="0">
                <anchor moveWithCells="1">
                  <from>
                    <xdr:col>1</xdr:col>
                    <xdr:colOff>679450</xdr:colOff>
                    <xdr:row>14</xdr:row>
                    <xdr:rowOff>57150</xdr:rowOff>
                  </from>
                  <to>
                    <xdr:col>1</xdr:col>
                    <xdr:colOff>1060450</xdr:colOff>
                    <xdr:row>14</xdr:row>
                    <xdr:rowOff>609600</xdr:rowOff>
                  </to>
                </anchor>
              </controlPr>
            </control>
          </mc:Choice>
        </mc:AlternateContent>
        <mc:AlternateContent xmlns:mc="http://schemas.openxmlformats.org/markup-compatibility/2006">
          <mc:Choice Requires="x14">
            <control shapeId="8197" r:id="rId6" name="Option Button 5">
              <controlPr defaultSize="0" autoFill="0" autoLine="0" autoPict="0">
                <anchor moveWithCells="1">
                  <from>
                    <xdr:col>1</xdr:col>
                    <xdr:colOff>698500</xdr:colOff>
                    <xdr:row>15</xdr:row>
                    <xdr:rowOff>171450</xdr:rowOff>
                  </from>
                  <to>
                    <xdr:col>1</xdr:col>
                    <xdr:colOff>1079500</xdr:colOff>
                    <xdr:row>15</xdr:row>
                    <xdr:rowOff>717550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2D92-EBCE-40DF-9048-3B03C08E5B0F}">
  <sheetPr>
    <tabColor theme="0"/>
  </sheetPr>
  <dimension ref="A1:BP179"/>
  <sheetViews>
    <sheetView showGridLines="0" zoomScale="85" zoomScaleNormal="85" workbookViewId="0">
      <selection activeCell="B2" sqref="B2:N2"/>
    </sheetView>
  </sheetViews>
  <sheetFormatPr baseColWidth="10" defaultColWidth="11.453125" defaultRowHeight="14" x14ac:dyDescent="0.3"/>
  <cols>
    <col min="1" max="1" width="2.54296875" style="262" customWidth="1"/>
    <col min="2" max="2" width="22.54296875" style="262" customWidth="1"/>
    <col min="3" max="3" width="2.54296875" style="262" customWidth="1"/>
    <col min="4" max="4" width="22.453125" style="262" customWidth="1"/>
    <col min="5" max="5" width="30.54296875" style="262" customWidth="1"/>
    <col min="6" max="27" width="12.54296875" style="262" customWidth="1"/>
    <col min="28" max="16384" width="11.453125" style="262"/>
  </cols>
  <sheetData>
    <row r="1" spans="1:28" ht="172.4" customHeight="1" x14ac:dyDescent="0.35">
      <c r="A1" s="260"/>
      <c r="B1" s="260"/>
      <c r="C1" s="260"/>
      <c r="D1" s="260"/>
      <c r="E1" s="260"/>
      <c r="F1" s="260"/>
      <c r="G1" s="260"/>
      <c r="H1" s="261"/>
      <c r="I1" s="261"/>
      <c r="J1" s="261"/>
      <c r="K1" s="261"/>
      <c r="L1" s="261"/>
      <c r="M1" s="261"/>
      <c r="N1" s="261"/>
      <c r="O1" s="261"/>
      <c r="P1" s="261"/>
      <c r="Q1" s="261"/>
      <c r="R1" s="261"/>
      <c r="S1" s="261"/>
      <c r="T1" s="261"/>
      <c r="U1" s="261"/>
      <c r="V1" s="261"/>
      <c r="W1" s="261"/>
      <c r="X1" s="261"/>
      <c r="Y1" s="261"/>
      <c r="Z1" s="261"/>
      <c r="AA1" s="261"/>
      <c r="AB1" s="261"/>
    </row>
    <row r="2" spans="1:28" ht="23" x14ac:dyDescent="0.35">
      <c r="A2" s="260"/>
      <c r="B2" s="403" t="s">
        <v>2149</v>
      </c>
      <c r="C2" s="403"/>
      <c r="D2" s="403"/>
      <c r="E2" s="403"/>
      <c r="F2" s="403"/>
      <c r="G2" s="403"/>
      <c r="H2" s="403"/>
      <c r="I2" s="403"/>
      <c r="J2" s="403"/>
      <c r="K2" s="403"/>
      <c r="L2" s="403"/>
      <c r="M2" s="403"/>
      <c r="N2" s="403"/>
      <c r="O2" s="261"/>
      <c r="P2" s="261"/>
      <c r="Q2" s="261"/>
      <c r="R2" s="261"/>
      <c r="S2" s="261"/>
      <c r="T2" s="261"/>
      <c r="U2" s="261"/>
      <c r="V2" s="261"/>
      <c r="W2" s="261"/>
      <c r="X2" s="261"/>
      <c r="Y2" s="261"/>
      <c r="Z2" s="261"/>
      <c r="AA2" s="261"/>
      <c r="AB2" s="261"/>
    </row>
    <row r="3" spans="1:28" ht="100.4" customHeight="1" x14ac:dyDescent="0.3">
      <c r="A3" s="261"/>
      <c r="B3" s="428" t="s">
        <v>1979</v>
      </c>
      <c r="C3" s="428"/>
      <c r="D3" s="428"/>
      <c r="E3" s="428"/>
      <c r="F3" s="428"/>
      <c r="G3" s="428"/>
      <c r="H3" s="428"/>
      <c r="I3" s="428"/>
      <c r="J3" s="428"/>
      <c r="K3" s="428"/>
      <c r="L3" s="428"/>
      <c r="M3" s="428"/>
      <c r="N3" s="428"/>
      <c r="O3" s="261"/>
      <c r="P3" s="261"/>
      <c r="Q3" s="261"/>
      <c r="R3" s="261"/>
      <c r="S3" s="261"/>
      <c r="T3" s="261"/>
      <c r="U3" s="261"/>
      <c r="V3" s="261"/>
      <c r="W3" s="261"/>
      <c r="X3" s="261"/>
      <c r="Y3" s="261"/>
      <c r="Z3" s="261"/>
      <c r="AA3" s="261"/>
      <c r="AB3" s="261"/>
    </row>
    <row r="4" spans="1:28" ht="14.5" thickBot="1" x14ac:dyDescent="0.35">
      <c r="A4" s="261"/>
      <c r="B4" s="261"/>
      <c r="C4" s="261"/>
      <c r="D4" s="261"/>
      <c r="E4" s="261"/>
      <c r="F4" s="259"/>
      <c r="G4" s="259"/>
      <c r="H4" s="259"/>
      <c r="I4" s="259"/>
      <c r="J4" s="259"/>
      <c r="K4" s="259"/>
      <c r="L4" s="259"/>
      <c r="M4" s="259"/>
      <c r="N4" s="259"/>
      <c r="O4" s="261"/>
      <c r="P4" s="261"/>
      <c r="Q4" s="261"/>
      <c r="R4" s="261"/>
      <c r="S4" s="261"/>
      <c r="T4" s="261"/>
      <c r="U4" s="261"/>
      <c r="V4" s="261"/>
      <c r="W4" s="261"/>
      <c r="X4" s="261"/>
      <c r="Y4" s="261"/>
      <c r="Z4" s="261"/>
      <c r="AA4" s="261"/>
      <c r="AB4" s="261"/>
    </row>
    <row r="5" spans="1:28" ht="15.5" x14ac:dyDescent="0.3">
      <c r="A5" s="261"/>
      <c r="B5" s="433" t="s">
        <v>1734</v>
      </c>
      <c r="C5" s="630" t="s">
        <v>1735</v>
      </c>
      <c r="D5" s="630"/>
      <c r="E5" s="631"/>
      <c r="F5" s="259"/>
      <c r="G5" s="259"/>
      <c r="H5" s="259"/>
      <c r="I5" s="259"/>
      <c r="J5" s="259"/>
      <c r="K5" s="259"/>
      <c r="L5" s="259"/>
      <c r="M5" s="259"/>
      <c r="N5" s="259"/>
      <c r="O5" s="261"/>
      <c r="P5" s="261"/>
      <c r="Q5" s="261"/>
      <c r="R5" s="261"/>
      <c r="S5" s="261"/>
      <c r="T5" s="261"/>
      <c r="U5" s="261"/>
      <c r="V5" s="261"/>
      <c r="W5" s="261"/>
      <c r="X5" s="261"/>
      <c r="Y5" s="261"/>
      <c r="Z5" s="261"/>
      <c r="AA5" s="261"/>
      <c r="AB5" s="261"/>
    </row>
    <row r="6" spans="1:28" ht="16" thickBot="1" x14ac:dyDescent="0.35">
      <c r="A6" s="261"/>
      <c r="B6" s="434"/>
      <c r="C6" s="439" t="s">
        <v>1738</v>
      </c>
      <c r="D6" s="439"/>
      <c r="E6" s="440"/>
      <c r="F6" s="259"/>
      <c r="G6" s="259"/>
      <c r="H6" s="259"/>
      <c r="I6" s="259"/>
      <c r="J6" s="259"/>
      <c r="K6" s="259"/>
      <c r="L6" s="259"/>
      <c r="M6" s="259"/>
      <c r="N6" s="259"/>
      <c r="O6" s="261"/>
      <c r="P6" s="261"/>
      <c r="Q6" s="261"/>
      <c r="R6" s="261"/>
      <c r="S6" s="261"/>
      <c r="T6" s="261"/>
      <c r="U6" s="261"/>
      <c r="V6" s="261"/>
      <c r="W6" s="261"/>
      <c r="X6" s="261"/>
      <c r="Y6" s="261"/>
      <c r="Z6" s="261"/>
      <c r="AA6" s="261"/>
      <c r="AB6" s="261"/>
    </row>
    <row r="7" spans="1:28" ht="14.5" thickBot="1" x14ac:dyDescent="0.35">
      <c r="A7" s="261"/>
      <c r="B7" s="261"/>
      <c r="C7" s="261"/>
      <c r="D7" s="261"/>
      <c r="E7" s="261"/>
      <c r="F7" s="259"/>
      <c r="G7" s="259"/>
      <c r="H7" s="259"/>
      <c r="I7" s="259"/>
      <c r="J7" s="259"/>
      <c r="K7" s="259"/>
      <c r="L7" s="259"/>
      <c r="M7" s="259"/>
      <c r="N7" s="259"/>
      <c r="O7" s="261"/>
      <c r="P7" s="261"/>
      <c r="Q7" s="261"/>
      <c r="R7" s="261"/>
      <c r="S7" s="261"/>
      <c r="T7" s="261"/>
      <c r="U7" s="261"/>
      <c r="V7" s="261"/>
      <c r="W7" s="261"/>
      <c r="X7" s="261"/>
      <c r="Y7" s="261"/>
      <c r="Z7" s="261"/>
      <c r="AA7" s="261"/>
      <c r="AB7" s="261"/>
    </row>
    <row r="8" spans="1:28" ht="14.9" customHeight="1" x14ac:dyDescent="0.3">
      <c r="A8" s="261"/>
      <c r="B8" s="623" t="s">
        <v>1908</v>
      </c>
      <c r="C8" s="275"/>
      <c r="D8" s="624" t="s">
        <v>2152</v>
      </c>
      <c r="E8" s="625"/>
      <c r="F8" s="625"/>
      <c r="G8" s="625"/>
      <c r="H8" s="625"/>
      <c r="I8" s="625"/>
      <c r="J8" s="625"/>
      <c r="K8" s="625"/>
      <c r="L8" s="625"/>
      <c r="M8" s="625"/>
      <c r="N8" s="626"/>
      <c r="O8" s="261"/>
      <c r="P8" s="261"/>
      <c r="Q8" s="261"/>
      <c r="R8" s="261"/>
      <c r="S8" s="261"/>
      <c r="T8" s="261"/>
      <c r="U8" s="261"/>
      <c r="V8" s="261"/>
      <c r="W8" s="261"/>
      <c r="X8" s="261"/>
      <c r="Y8" s="261"/>
      <c r="Z8" s="261"/>
      <c r="AA8" s="261"/>
      <c r="AB8" s="261"/>
    </row>
    <row r="9" spans="1:28" ht="18" customHeight="1" x14ac:dyDescent="0.3">
      <c r="A9" s="261"/>
      <c r="B9" s="623"/>
      <c r="C9" s="275"/>
      <c r="D9" s="627"/>
      <c r="E9" s="628"/>
      <c r="F9" s="628"/>
      <c r="G9" s="628"/>
      <c r="H9" s="628"/>
      <c r="I9" s="628"/>
      <c r="J9" s="628"/>
      <c r="K9" s="628"/>
      <c r="L9" s="628"/>
      <c r="M9" s="628"/>
      <c r="N9" s="629"/>
      <c r="O9" s="261"/>
      <c r="P9" s="261"/>
      <c r="Q9" s="261"/>
      <c r="R9" s="261"/>
      <c r="S9" s="261"/>
      <c r="T9" s="261"/>
      <c r="U9" s="261"/>
      <c r="V9" s="261"/>
      <c r="W9" s="261"/>
      <c r="X9" s="261"/>
      <c r="Y9" s="261"/>
      <c r="Z9" s="261"/>
      <c r="AA9" s="261"/>
      <c r="AB9" s="261"/>
    </row>
    <row r="10" spans="1:28" ht="18" customHeight="1" x14ac:dyDescent="0.3">
      <c r="A10" s="261"/>
      <c r="B10" s="623"/>
      <c r="C10" s="275"/>
      <c r="D10" s="627"/>
      <c r="E10" s="628"/>
      <c r="F10" s="628"/>
      <c r="G10" s="628"/>
      <c r="H10" s="628"/>
      <c r="I10" s="628"/>
      <c r="J10" s="628"/>
      <c r="K10" s="628"/>
      <c r="L10" s="628"/>
      <c r="M10" s="628"/>
      <c r="N10" s="629"/>
      <c r="O10" s="261"/>
      <c r="P10" s="261"/>
      <c r="Q10" s="261"/>
      <c r="R10" s="261"/>
      <c r="S10" s="261"/>
      <c r="T10" s="261"/>
      <c r="U10" s="261"/>
      <c r="V10" s="261"/>
      <c r="W10" s="261"/>
      <c r="X10" s="261"/>
      <c r="Y10" s="261"/>
      <c r="Z10" s="261"/>
      <c r="AA10" s="261"/>
      <c r="AB10" s="261"/>
    </row>
    <row r="11" spans="1:28" ht="18" customHeight="1" x14ac:dyDescent="0.3">
      <c r="A11" s="261"/>
      <c r="B11" s="623"/>
      <c r="C11" s="275"/>
      <c r="D11" s="627"/>
      <c r="E11" s="628"/>
      <c r="F11" s="628"/>
      <c r="G11" s="628"/>
      <c r="H11" s="628"/>
      <c r="I11" s="628"/>
      <c r="J11" s="628"/>
      <c r="K11" s="628"/>
      <c r="L11" s="628"/>
      <c r="M11" s="628"/>
      <c r="N11" s="629"/>
      <c r="O11" s="261"/>
      <c r="P11" s="261"/>
      <c r="Q11" s="261"/>
      <c r="R11" s="261"/>
      <c r="S11" s="261"/>
      <c r="T11" s="261"/>
      <c r="U11" s="261"/>
      <c r="V11" s="261"/>
      <c r="W11" s="261"/>
      <c r="X11" s="261"/>
      <c r="Y11" s="261"/>
      <c r="Z11" s="261"/>
      <c r="AA11" s="261"/>
      <c r="AB11" s="261"/>
    </row>
    <row r="12" spans="1:28" ht="18" customHeight="1" x14ac:dyDescent="0.3">
      <c r="A12" s="261"/>
      <c r="B12" s="623"/>
      <c r="C12" s="275"/>
      <c r="D12" s="627"/>
      <c r="E12" s="628"/>
      <c r="F12" s="628"/>
      <c r="G12" s="628"/>
      <c r="H12" s="628"/>
      <c r="I12" s="628"/>
      <c r="J12" s="628"/>
      <c r="K12" s="628"/>
      <c r="L12" s="628"/>
      <c r="M12" s="628"/>
      <c r="N12" s="629"/>
      <c r="O12" s="261"/>
      <c r="P12" s="261"/>
      <c r="Q12" s="261"/>
      <c r="R12" s="261"/>
      <c r="S12" s="261"/>
      <c r="T12" s="261"/>
      <c r="U12" s="261"/>
      <c r="V12" s="261"/>
      <c r="W12" s="261"/>
      <c r="X12" s="261"/>
      <c r="Y12" s="261"/>
      <c r="Z12" s="261"/>
      <c r="AA12" s="261"/>
      <c r="AB12" s="261"/>
    </row>
    <row r="13" spans="1:28" ht="18" customHeight="1" x14ac:dyDescent="0.3">
      <c r="A13" s="261"/>
      <c r="B13" s="623"/>
      <c r="C13" s="275"/>
      <c r="D13" s="627"/>
      <c r="E13" s="628"/>
      <c r="F13" s="628"/>
      <c r="G13" s="628"/>
      <c r="H13" s="628"/>
      <c r="I13" s="628"/>
      <c r="J13" s="628"/>
      <c r="K13" s="628"/>
      <c r="L13" s="628"/>
      <c r="M13" s="628"/>
      <c r="N13" s="629"/>
      <c r="O13" s="261"/>
      <c r="P13" s="261"/>
      <c r="Q13" s="261"/>
      <c r="R13" s="261"/>
      <c r="S13" s="261"/>
      <c r="T13" s="261"/>
      <c r="U13" s="261"/>
      <c r="V13" s="261"/>
      <c r="W13" s="261"/>
      <c r="X13" s="261"/>
      <c r="Y13" s="261"/>
      <c r="Z13" s="261"/>
      <c r="AA13" s="261"/>
      <c r="AB13" s="261"/>
    </row>
    <row r="14" spans="1:28" ht="14.9" customHeight="1" x14ac:dyDescent="0.3">
      <c r="A14" s="261"/>
      <c r="B14" s="264"/>
      <c r="C14" s="275"/>
      <c r="D14" s="627"/>
      <c r="E14" s="628"/>
      <c r="F14" s="628"/>
      <c r="G14" s="628"/>
      <c r="H14" s="628"/>
      <c r="I14" s="628"/>
      <c r="J14" s="628"/>
      <c r="K14" s="628"/>
      <c r="L14" s="628"/>
      <c r="M14" s="628"/>
      <c r="N14" s="629"/>
      <c r="O14" s="261"/>
      <c r="P14" s="261"/>
      <c r="Q14" s="261"/>
      <c r="R14" s="261"/>
      <c r="S14" s="261"/>
      <c r="T14" s="261"/>
      <c r="U14" s="261"/>
      <c r="V14" s="261"/>
      <c r="W14" s="261"/>
      <c r="X14" s="261"/>
      <c r="Y14" s="261"/>
      <c r="Z14" s="261"/>
      <c r="AA14" s="261"/>
      <c r="AB14" s="261"/>
    </row>
    <row r="15" spans="1:28" ht="41.25" customHeight="1" x14ac:dyDescent="0.3">
      <c r="A15" s="261"/>
      <c r="B15" s="264"/>
      <c r="C15" s="275"/>
      <c r="D15" s="627"/>
      <c r="E15" s="628"/>
      <c r="F15" s="628"/>
      <c r="G15" s="628"/>
      <c r="H15" s="628"/>
      <c r="I15" s="628"/>
      <c r="J15" s="628"/>
      <c r="K15" s="628"/>
      <c r="L15" s="628"/>
      <c r="M15" s="628"/>
      <c r="N15" s="629"/>
      <c r="O15" s="261"/>
      <c r="P15" s="261"/>
      <c r="Q15" s="261"/>
      <c r="R15" s="261"/>
      <c r="S15" s="261"/>
      <c r="T15" s="261"/>
      <c r="U15" s="261"/>
      <c r="V15" s="261"/>
      <c r="W15" s="261"/>
      <c r="X15" s="261"/>
      <c r="Y15" s="261"/>
      <c r="Z15" s="261"/>
      <c r="AA15" s="261"/>
      <c r="AB15" s="261"/>
    </row>
    <row r="16" spans="1:28" ht="14.9" customHeight="1" x14ac:dyDescent="0.3">
      <c r="A16" s="261"/>
      <c r="B16" s="264"/>
      <c r="C16" s="275"/>
      <c r="D16" s="627"/>
      <c r="E16" s="628"/>
      <c r="F16" s="628"/>
      <c r="G16" s="628"/>
      <c r="H16" s="628"/>
      <c r="I16" s="628"/>
      <c r="J16" s="628"/>
      <c r="K16" s="628"/>
      <c r="L16" s="628"/>
      <c r="M16" s="628"/>
      <c r="N16" s="629"/>
      <c r="O16" s="261"/>
      <c r="P16" s="261"/>
      <c r="Q16" s="261"/>
      <c r="R16" s="261"/>
      <c r="S16" s="261"/>
      <c r="T16" s="261"/>
      <c r="U16" s="261"/>
      <c r="V16" s="261"/>
      <c r="W16" s="261"/>
      <c r="X16" s="261"/>
      <c r="Y16" s="261"/>
      <c r="Z16" s="261"/>
      <c r="AA16" s="261"/>
      <c r="AB16" s="261"/>
    </row>
    <row r="17" spans="1:28" ht="14.9" customHeight="1" x14ac:dyDescent="0.3">
      <c r="A17" s="261"/>
      <c r="B17" s="261"/>
      <c r="C17" s="275"/>
      <c r="D17" s="276"/>
      <c r="E17" s="621" t="s">
        <v>1909</v>
      </c>
      <c r="F17" s="621"/>
      <c r="G17" s="621" t="s">
        <v>1910</v>
      </c>
      <c r="H17" s="621"/>
      <c r="I17" s="621" t="s">
        <v>1911</v>
      </c>
      <c r="J17" s="621"/>
      <c r="K17" s="622"/>
      <c r="L17" s="622"/>
      <c r="M17" s="278"/>
      <c r="N17" s="279"/>
      <c r="O17" s="261"/>
      <c r="P17" s="261"/>
      <c r="Q17" s="261"/>
      <c r="R17" s="261"/>
      <c r="S17" s="261"/>
      <c r="T17" s="261"/>
      <c r="U17" s="261"/>
      <c r="V17" s="261"/>
      <c r="W17" s="261"/>
      <c r="X17" s="261"/>
      <c r="Y17" s="261"/>
      <c r="Z17" s="261"/>
      <c r="AA17" s="261"/>
      <c r="AB17" s="261"/>
    </row>
    <row r="18" spans="1:28" ht="14.9" customHeight="1" x14ac:dyDescent="0.3">
      <c r="A18" s="261"/>
      <c r="B18" s="261"/>
      <c r="C18" s="275"/>
      <c r="D18" s="276"/>
      <c r="E18" s="591" t="s">
        <v>1912</v>
      </c>
      <c r="F18" s="591"/>
      <c r="G18" s="591" t="s">
        <v>262</v>
      </c>
      <c r="H18" s="591"/>
      <c r="I18" s="591" t="s">
        <v>189</v>
      </c>
      <c r="J18" s="591"/>
      <c r="K18" s="622"/>
      <c r="L18" s="622"/>
      <c r="M18" s="278"/>
      <c r="N18" s="279"/>
      <c r="O18" s="261"/>
      <c r="P18" s="261"/>
      <c r="Q18" s="261"/>
      <c r="R18" s="261"/>
      <c r="S18" s="261"/>
      <c r="T18" s="261"/>
      <c r="U18" s="261"/>
      <c r="V18" s="261"/>
      <c r="W18" s="261"/>
      <c r="X18" s="261"/>
      <c r="Y18" s="261"/>
      <c r="Z18" s="261"/>
      <c r="AA18" s="261"/>
      <c r="AB18" s="261"/>
    </row>
    <row r="19" spans="1:28" ht="14.9" customHeight="1" x14ac:dyDescent="0.3">
      <c r="A19" s="261"/>
      <c r="B19" s="261"/>
      <c r="C19" s="275"/>
      <c r="D19" s="276"/>
      <c r="E19" s="591" t="s">
        <v>1913</v>
      </c>
      <c r="F19" s="591"/>
      <c r="G19" s="591" t="s">
        <v>267</v>
      </c>
      <c r="H19" s="591"/>
      <c r="I19" s="622"/>
      <c r="J19" s="622"/>
      <c r="K19" s="622"/>
      <c r="L19" s="622"/>
      <c r="M19" s="278"/>
      <c r="N19" s="279"/>
      <c r="O19" s="261"/>
      <c r="P19" s="261"/>
      <c r="Q19" s="261"/>
      <c r="R19" s="261"/>
      <c r="S19" s="261"/>
      <c r="T19" s="261"/>
      <c r="U19" s="261"/>
      <c r="V19" s="261"/>
      <c r="W19" s="261"/>
      <c r="X19" s="261"/>
      <c r="Y19" s="261"/>
      <c r="Z19" s="261"/>
      <c r="AA19" s="261"/>
      <c r="AB19" s="261"/>
    </row>
    <row r="20" spans="1:28" ht="14.9" customHeight="1" x14ac:dyDescent="0.3">
      <c r="A20" s="261"/>
      <c r="B20" s="261"/>
      <c r="C20" s="275"/>
      <c r="D20" s="276"/>
      <c r="E20" s="591" t="s">
        <v>235</v>
      </c>
      <c r="F20" s="591"/>
      <c r="G20" s="591" t="s">
        <v>271</v>
      </c>
      <c r="H20" s="591"/>
      <c r="I20" s="622"/>
      <c r="J20" s="622"/>
      <c r="K20" s="622"/>
      <c r="L20" s="622"/>
      <c r="M20" s="278"/>
      <c r="N20" s="279"/>
      <c r="O20" s="261"/>
      <c r="P20" s="261"/>
      <c r="Q20" s="261"/>
      <c r="R20" s="261"/>
      <c r="S20" s="261"/>
      <c r="T20" s="261"/>
      <c r="U20" s="261"/>
      <c r="V20" s="261"/>
      <c r="W20" s="261"/>
      <c r="X20" s="261"/>
      <c r="Y20" s="261"/>
      <c r="Z20" s="261"/>
      <c r="AA20" s="261"/>
      <c r="AB20" s="261"/>
    </row>
    <row r="21" spans="1:28" ht="14.9" customHeight="1" x14ac:dyDescent="0.3">
      <c r="A21" s="261"/>
      <c r="B21" s="261"/>
      <c r="C21" s="275"/>
      <c r="D21" s="276"/>
      <c r="E21" s="591" t="s">
        <v>241</v>
      </c>
      <c r="F21" s="591"/>
      <c r="G21" s="591" t="s">
        <v>275</v>
      </c>
      <c r="H21" s="591"/>
      <c r="I21" s="622"/>
      <c r="J21" s="622"/>
      <c r="K21" s="622"/>
      <c r="L21" s="622"/>
      <c r="M21" s="278"/>
      <c r="N21" s="279"/>
      <c r="O21" s="261"/>
      <c r="P21" s="261"/>
      <c r="Q21" s="261"/>
      <c r="R21" s="261"/>
      <c r="S21" s="261"/>
      <c r="T21" s="261"/>
      <c r="U21" s="261"/>
      <c r="V21" s="261"/>
      <c r="W21" s="261"/>
      <c r="X21" s="261"/>
      <c r="Y21" s="261"/>
      <c r="Z21" s="261"/>
      <c r="AA21" s="261"/>
      <c r="AB21" s="261"/>
    </row>
    <row r="22" spans="1:28" ht="14.9" customHeight="1" x14ac:dyDescent="0.3">
      <c r="A22" s="261"/>
      <c r="B22" s="261"/>
      <c r="C22" s="275"/>
      <c r="D22" s="276"/>
      <c r="E22" s="591" t="s">
        <v>247</v>
      </c>
      <c r="F22" s="591"/>
      <c r="G22" s="591" t="s">
        <v>279</v>
      </c>
      <c r="H22" s="591"/>
      <c r="I22" s="622"/>
      <c r="J22" s="622"/>
      <c r="K22" s="622"/>
      <c r="L22" s="622"/>
      <c r="M22" s="278"/>
      <c r="N22" s="279"/>
      <c r="O22" s="261"/>
      <c r="P22" s="261"/>
      <c r="Q22" s="261"/>
      <c r="R22" s="261"/>
      <c r="S22" s="261"/>
      <c r="T22" s="261"/>
      <c r="U22" s="261"/>
      <c r="V22" s="261"/>
      <c r="W22" s="261"/>
      <c r="X22" s="261"/>
      <c r="Y22" s="261"/>
      <c r="Z22" s="261"/>
      <c r="AA22" s="261"/>
      <c r="AB22" s="261"/>
    </row>
    <row r="23" spans="1:28" ht="14.9" customHeight="1" x14ac:dyDescent="0.3">
      <c r="A23" s="261"/>
      <c r="B23" s="261"/>
      <c r="C23" s="275"/>
      <c r="D23" s="276"/>
      <c r="E23" s="591" t="s">
        <v>251</v>
      </c>
      <c r="F23" s="591"/>
      <c r="G23" s="591" t="s">
        <v>283</v>
      </c>
      <c r="H23" s="591"/>
      <c r="I23" s="622"/>
      <c r="J23" s="622"/>
      <c r="K23" s="622"/>
      <c r="L23" s="622"/>
      <c r="M23" s="278"/>
      <c r="N23" s="279"/>
      <c r="O23" s="261"/>
      <c r="P23" s="261"/>
      <c r="Q23" s="261"/>
      <c r="R23" s="261"/>
      <c r="S23" s="261"/>
      <c r="T23" s="261"/>
      <c r="U23" s="261"/>
      <c r="V23" s="261"/>
      <c r="W23" s="261"/>
      <c r="X23" s="261"/>
      <c r="Y23" s="261"/>
      <c r="Z23" s="261"/>
      <c r="AA23" s="261"/>
      <c r="AB23" s="261"/>
    </row>
    <row r="24" spans="1:28" ht="14.9" customHeight="1" x14ac:dyDescent="0.3">
      <c r="A24" s="261"/>
      <c r="B24" s="261"/>
      <c r="C24" s="275"/>
      <c r="D24" s="276"/>
      <c r="E24" s="591" t="s">
        <v>256</v>
      </c>
      <c r="F24" s="591"/>
      <c r="G24" s="591" t="s">
        <v>288</v>
      </c>
      <c r="H24" s="591"/>
      <c r="I24" s="622"/>
      <c r="J24" s="622"/>
      <c r="K24" s="622"/>
      <c r="L24" s="622"/>
      <c r="M24" s="278"/>
      <c r="N24" s="279"/>
      <c r="O24" s="261"/>
      <c r="P24" s="261"/>
      <c r="Q24" s="261"/>
      <c r="R24" s="261"/>
      <c r="S24" s="261"/>
      <c r="T24" s="261"/>
      <c r="U24" s="261"/>
      <c r="V24" s="261"/>
      <c r="W24" s="261"/>
      <c r="X24" s="261"/>
      <c r="Y24" s="261"/>
      <c r="Z24" s="261"/>
      <c r="AA24" s="261"/>
      <c r="AB24" s="261"/>
    </row>
    <row r="25" spans="1:28" ht="14.9" customHeight="1" x14ac:dyDescent="0.3">
      <c r="A25" s="261"/>
      <c r="B25" s="261"/>
      <c r="C25" s="275"/>
      <c r="D25" s="276"/>
      <c r="E25" s="591" t="s">
        <v>199</v>
      </c>
      <c r="F25" s="591"/>
      <c r="G25" s="591" t="s">
        <v>292</v>
      </c>
      <c r="H25" s="591"/>
      <c r="I25" s="622"/>
      <c r="J25" s="622"/>
      <c r="K25" s="622"/>
      <c r="L25" s="622"/>
      <c r="M25" s="278"/>
      <c r="N25" s="279"/>
      <c r="O25" s="261"/>
      <c r="P25" s="261"/>
      <c r="Q25" s="261"/>
      <c r="R25" s="261"/>
      <c r="S25" s="261"/>
      <c r="T25" s="261"/>
      <c r="U25" s="261"/>
      <c r="V25" s="261"/>
      <c r="W25" s="261"/>
      <c r="X25" s="261"/>
      <c r="Y25" s="261"/>
      <c r="Z25" s="261"/>
      <c r="AA25" s="261"/>
      <c r="AB25" s="261"/>
    </row>
    <row r="26" spans="1:28" ht="14.9" customHeight="1" x14ac:dyDescent="0.3">
      <c r="A26" s="261"/>
      <c r="B26" s="261"/>
      <c r="C26" s="275"/>
      <c r="D26" s="276"/>
      <c r="E26" s="591" t="s">
        <v>206</v>
      </c>
      <c r="F26" s="591"/>
      <c r="G26" s="591" t="s">
        <v>296</v>
      </c>
      <c r="H26" s="591"/>
      <c r="I26" s="622"/>
      <c r="J26" s="622"/>
      <c r="K26" s="622"/>
      <c r="L26" s="622"/>
      <c r="M26" s="278"/>
      <c r="N26" s="279"/>
      <c r="O26" s="261"/>
      <c r="P26" s="261"/>
      <c r="Q26" s="261"/>
      <c r="R26" s="261"/>
      <c r="S26" s="261"/>
      <c r="T26" s="261"/>
      <c r="U26" s="261"/>
      <c r="V26" s="261"/>
      <c r="W26" s="261"/>
      <c r="X26" s="261"/>
      <c r="Y26" s="261"/>
      <c r="Z26" s="261"/>
      <c r="AA26" s="261"/>
      <c r="AB26" s="261"/>
    </row>
    <row r="27" spans="1:28" ht="14.9" customHeight="1" x14ac:dyDescent="0.3">
      <c r="A27" s="261"/>
      <c r="B27" s="261"/>
      <c r="C27" s="275"/>
      <c r="D27" s="276"/>
      <c r="E27" s="280"/>
      <c r="F27" s="280"/>
      <c r="G27" s="591" t="s">
        <v>300</v>
      </c>
      <c r="H27" s="591"/>
      <c r="I27" s="622"/>
      <c r="J27" s="622"/>
      <c r="K27" s="622"/>
      <c r="L27" s="622"/>
      <c r="M27" s="278"/>
      <c r="N27" s="279"/>
      <c r="O27" s="261"/>
      <c r="P27" s="261"/>
      <c r="Q27" s="261"/>
      <c r="R27" s="261"/>
      <c r="S27" s="261"/>
      <c r="T27" s="261"/>
      <c r="U27" s="261"/>
      <c r="V27" s="261"/>
      <c r="W27" s="261"/>
      <c r="X27" s="261"/>
      <c r="Y27" s="261"/>
      <c r="Z27" s="261"/>
      <c r="AA27" s="261"/>
      <c r="AB27" s="261"/>
    </row>
    <row r="28" spans="1:28" ht="14.9" customHeight="1" x14ac:dyDescent="0.3">
      <c r="A28" s="261"/>
      <c r="B28" s="261"/>
      <c r="C28" s="275"/>
      <c r="D28" s="276"/>
      <c r="E28" s="280"/>
      <c r="F28" s="280"/>
      <c r="G28" s="277"/>
      <c r="H28" s="277"/>
      <c r="I28" s="277"/>
      <c r="J28" s="277"/>
      <c r="K28" s="277"/>
      <c r="L28" s="277"/>
      <c r="M28" s="278"/>
      <c r="N28" s="279"/>
      <c r="O28" s="261"/>
      <c r="P28" s="261"/>
      <c r="Q28" s="261"/>
      <c r="R28" s="261"/>
      <c r="S28" s="261"/>
      <c r="T28" s="261"/>
      <c r="U28" s="261"/>
      <c r="V28" s="261"/>
      <c r="W28" s="261"/>
      <c r="X28" s="261"/>
      <c r="Y28" s="261"/>
      <c r="Z28" s="261"/>
      <c r="AA28" s="261"/>
      <c r="AB28" s="261"/>
    </row>
    <row r="29" spans="1:28" ht="14.9" customHeight="1" x14ac:dyDescent="0.3">
      <c r="A29" s="261"/>
      <c r="B29" s="261"/>
      <c r="C29" s="275"/>
      <c r="D29" s="627" t="s">
        <v>2133</v>
      </c>
      <c r="E29" s="628"/>
      <c r="F29" s="628"/>
      <c r="G29" s="628"/>
      <c r="H29" s="628"/>
      <c r="I29" s="628"/>
      <c r="J29" s="628"/>
      <c r="K29" s="628"/>
      <c r="L29" s="628"/>
      <c r="M29" s="628"/>
      <c r="N29" s="629"/>
      <c r="O29" s="261"/>
      <c r="P29" s="261"/>
      <c r="Q29" s="261"/>
      <c r="R29" s="261"/>
      <c r="S29" s="261"/>
      <c r="T29" s="261"/>
      <c r="U29" s="261"/>
      <c r="V29" s="261"/>
      <c r="W29" s="261"/>
      <c r="X29" s="261"/>
      <c r="Y29" s="261"/>
      <c r="Z29" s="261"/>
      <c r="AA29" s="261"/>
      <c r="AB29" s="261"/>
    </row>
    <row r="30" spans="1:28" ht="30" customHeight="1" x14ac:dyDescent="0.3">
      <c r="A30" s="261"/>
      <c r="B30" s="261"/>
      <c r="C30" s="275"/>
      <c r="D30" s="627"/>
      <c r="E30" s="628"/>
      <c r="F30" s="628"/>
      <c r="G30" s="628"/>
      <c r="H30" s="628"/>
      <c r="I30" s="628"/>
      <c r="J30" s="628"/>
      <c r="K30" s="628"/>
      <c r="L30" s="628"/>
      <c r="M30" s="628"/>
      <c r="N30" s="629"/>
      <c r="O30" s="261"/>
      <c r="P30" s="261"/>
      <c r="Q30" s="261"/>
      <c r="R30" s="261"/>
      <c r="S30" s="261"/>
      <c r="T30" s="261"/>
      <c r="U30" s="261"/>
      <c r="V30" s="261"/>
      <c r="W30" s="261"/>
      <c r="X30" s="261"/>
      <c r="Y30" s="261"/>
      <c r="Z30" s="261"/>
      <c r="AA30" s="261"/>
      <c r="AB30" s="261"/>
    </row>
    <row r="31" spans="1:28" ht="30" customHeight="1" x14ac:dyDescent="0.3">
      <c r="A31" s="261"/>
      <c r="B31" s="261"/>
      <c r="C31" s="275"/>
      <c r="D31" s="627"/>
      <c r="E31" s="628"/>
      <c r="F31" s="628"/>
      <c r="G31" s="628"/>
      <c r="H31" s="628"/>
      <c r="I31" s="628"/>
      <c r="J31" s="628"/>
      <c r="K31" s="628"/>
      <c r="L31" s="628"/>
      <c r="M31" s="628"/>
      <c r="N31" s="629"/>
      <c r="O31" s="261"/>
      <c r="P31" s="261"/>
      <c r="Q31" s="261"/>
      <c r="R31" s="261"/>
      <c r="S31" s="261"/>
      <c r="T31" s="261"/>
      <c r="U31" s="261"/>
      <c r="V31" s="261"/>
      <c r="W31" s="261"/>
      <c r="X31" s="261"/>
      <c r="Y31" s="261"/>
      <c r="Z31" s="261"/>
      <c r="AA31" s="261"/>
      <c r="AB31" s="261"/>
    </row>
    <row r="32" spans="1:28" ht="30" customHeight="1" x14ac:dyDescent="0.3">
      <c r="A32" s="261"/>
      <c r="B32" s="261"/>
      <c r="C32" s="275"/>
      <c r="D32" s="627"/>
      <c r="E32" s="628"/>
      <c r="F32" s="628"/>
      <c r="G32" s="628"/>
      <c r="H32" s="628"/>
      <c r="I32" s="628"/>
      <c r="J32" s="628"/>
      <c r="K32" s="628"/>
      <c r="L32" s="628"/>
      <c r="M32" s="628"/>
      <c r="N32" s="629"/>
      <c r="O32" s="261"/>
      <c r="P32" s="261"/>
      <c r="Q32" s="261"/>
      <c r="R32" s="261"/>
      <c r="S32" s="261"/>
      <c r="T32" s="261"/>
      <c r="U32" s="261"/>
      <c r="V32" s="261"/>
      <c r="W32" s="261"/>
      <c r="X32" s="261"/>
      <c r="Y32" s="261"/>
      <c r="Z32" s="261"/>
      <c r="AA32" s="261"/>
      <c r="AB32" s="261"/>
    </row>
    <row r="33" spans="1:28" ht="30" customHeight="1" x14ac:dyDescent="0.3">
      <c r="A33" s="261"/>
      <c r="B33" s="261"/>
      <c r="C33" s="275"/>
      <c r="D33" s="627"/>
      <c r="E33" s="628"/>
      <c r="F33" s="628"/>
      <c r="G33" s="628"/>
      <c r="H33" s="628"/>
      <c r="I33" s="628"/>
      <c r="J33" s="628"/>
      <c r="K33" s="628"/>
      <c r="L33" s="628"/>
      <c r="M33" s="628"/>
      <c r="N33" s="629"/>
      <c r="O33" s="261"/>
      <c r="P33" s="261"/>
      <c r="Q33" s="261"/>
      <c r="R33" s="261"/>
      <c r="S33" s="261"/>
      <c r="T33" s="261"/>
      <c r="U33" s="261"/>
      <c r="V33" s="261"/>
      <c r="W33" s="261"/>
      <c r="X33" s="261"/>
      <c r="Y33" s="261"/>
      <c r="Z33" s="261"/>
      <c r="AA33" s="261"/>
      <c r="AB33" s="261"/>
    </row>
    <row r="34" spans="1:28" ht="30" customHeight="1" x14ac:dyDescent="0.3">
      <c r="A34" s="261"/>
      <c r="B34" s="261"/>
      <c r="C34" s="275"/>
      <c r="D34" s="627"/>
      <c r="E34" s="628"/>
      <c r="F34" s="628"/>
      <c r="G34" s="628"/>
      <c r="H34" s="628"/>
      <c r="I34" s="628"/>
      <c r="J34" s="628"/>
      <c r="K34" s="628"/>
      <c r="L34" s="628"/>
      <c r="M34" s="628"/>
      <c r="N34" s="629"/>
      <c r="O34" s="261"/>
      <c r="P34" s="261"/>
      <c r="Q34" s="261"/>
      <c r="R34" s="261"/>
      <c r="S34" s="261"/>
      <c r="T34" s="261"/>
      <c r="U34" s="261"/>
      <c r="V34" s="261"/>
      <c r="W34" s="261"/>
      <c r="X34" s="261"/>
      <c r="Y34" s="261"/>
      <c r="Z34" s="261"/>
      <c r="AA34" s="261"/>
      <c r="AB34" s="261"/>
    </row>
    <row r="35" spans="1:28" ht="30" customHeight="1" x14ac:dyDescent="0.3">
      <c r="A35" s="261"/>
      <c r="B35" s="261"/>
      <c r="C35" s="275"/>
      <c r="D35" s="627"/>
      <c r="E35" s="628"/>
      <c r="F35" s="628"/>
      <c r="G35" s="628"/>
      <c r="H35" s="628"/>
      <c r="I35" s="628"/>
      <c r="J35" s="628"/>
      <c r="K35" s="628"/>
      <c r="L35" s="628"/>
      <c r="M35" s="628"/>
      <c r="N35" s="629"/>
      <c r="O35" s="261"/>
      <c r="P35" s="261"/>
      <c r="Q35" s="261"/>
      <c r="R35" s="261"/>
      <c r="S35" s="261"/>
      <c r="T35" s="261"/>
      <c r="U35" s="261"/>
      <c r="V35" s="261"/>
      <c r="W35" s="261"/>
      <c r="X35" s="261"/>
      <c r="Y35" s="261"/>
      <c r="Z35" s="261"/>
      <c r="AA35" s="261"/>
      <c r="AB35" s="261"/>
    </row>
    <row r="36" spans="1:28" ht="30" customHeight="1" x14ac:dyDescent="0.3">
      <c r="A36" s="261"/>
      <c r="B36" s="261"/>
      <c r="C36" s="275"/>
      <c r="D36" s="627"/>
      <c r="E36" s="628"/>
      <c r="F36" s="628"/>
      <c r="G36" s="628"/>
      <c r="H36" s="628"/>
      <c r="I36" s="628"/>
      <c r="J36" s="628"/>
      <c r="K36" s="628"/>
      <c r="L36" s="628"/>
      <c r="M36" s="628"/>
      <c r="N36" s="629"/>
      <c r="O36" s="261"/>
      <c r="P36" s="261"/>
      <c r="Q36" s="261"/>
      <c r="R36" s="261"/>
      <c r="S36" s="261"/>
      <c r="T36" s="261"/>
      <c r="U36" s="261"/>
      <c r="V36" s="261"/>
      <c r="W36" s="261"/>
      <c r="X36" s="261"/>
      <c r="Y36" s="261"/>
      <c r="Z36" s="261"/>
      <c r="AA36" s="261"/>
      <c r="AB36" s="261"/>
    </row>
    <row r="37" spans="1:28" ht="30" customHeight="1" x14ac:dyDescent="0.3">
      <c r="A37" s="261"/>
      <c r="B37" s="261"/>
      <c r="C37" s="275"/>
      <c r="D37" s="627"/>
      <c r="E37" s="628"/>
      <c r="F37" s="628"/>
      <c r="G37" s="628"/>
      <c r="H37" s="628"/>
      <c r="I37" s="628"/>
      <c r="J37" s="628"/>
      <c r="K37" s="628"/>
      <c r="L37" s="628"/>
      <c r="M37" s="628"/>
      <c r="N37" s="629"/>
      <c r="O37" s="261"/>
      <c r="P37" s="261"/>
      <c r="Q37" s="261"/>
      <c r="R37" s="261"/>
      <c r="S37" s="261"/>
      <c r="T37" s="261"/>
      <c r="U37" s="261"/>
      <c r="V37" s="261"/>
      <c r="W37" s="261"/>
      <c r="X37" s="261"/>
      <c r="Y37" s="261"/>
      <c r="Z37" s="261"/>
      <c r="AA37" s="261"/>
      <c r="AB37" s="261"/>
    </row>
    <row r="38" spans="1:28" ht="30" customHeight="1" x14ac:dyDescent="0.3">
      <c r="A38" s="261"/>
      <c r="B38" s="261"/>
      <c r="C38" s="275"/>
      <c r="D38" s="627"/>
      <c r="E38" s="628"/>
      <c r="F38" s="628"/>
      <c r="G38" s="628"/>
      <c r="H38" s="628"/>
      <c r="I38" s="628"/>
      <c r="J38" s="628"/>
      <c r="K38" s="628"/>
      <c r="L38" s="628"/>
      <c r="M38" s="628"/>
      <c r="N38" s="629"/>
      <c r="O38" s="261"/>
      <c r="P38" s="261"/>
      <c r="Q38" s="261"/>
      <c r="R38" s="261"/>
      <c r="S38" s="261"/>
      <c r="T38" s="261"/>
      <c r="U38" s="261"/>
      <c r="V38" s="261"/>
      <c r="W38" s="261"/>
      <c r="X38" s="261"/>
      <c r="Y38" s="261"/>
      <c r="Z38" s="261"/>
      <c r="AA38" s="261"/>
      <c r="AB38" s="261"/>
    </row>
    <row r="39" spans="1:28" ht="30" customHeight="1" x14ac:dyDescent="0.3">
      <c r="A39" s="261"/>
      <c r="B39" s="261"/>
      <c r="C39" s="275"/>
      <c r="D39" s="627"/>
      <c r="E39" s="628"/>
      <c r="F39" s="628"/>
      <c r="G39" s="628"/>
      <c r="H39" s="628"/>
      <c r="I39" s="628"/>
      <c r="J39" s="628"/>
      <c r="K39" s="628"/>
      <c r="L39" s="628"/>
      <c r="M39" s="628"/>
      <c r="N39" s="629"/>
      <c r="O39" s="261"/>
      <c r="P39" s="261"/>
      <c r="Q39" s="261"/>
      <c r="R39" s="261"/>
      <c r="S39" s="261"/>
      <c r="T39" s="261"/>
      <c r="U39" s="261"/>
      <c r="V39" s="261"/>
      <c r="W39" s="261"/>
      <c r="X39" s="261"/>
      <c r="Y39" s="261"/>
      <c r="Z39" s="261"/>
      <c r="AA39" s="261"/>
      <c r="AB39" s="261"/>
    </row>
    <row r="40" spans="1:28" ht="30" customHeight="1" x14ac:dyDescent="0.3">
      <c r="A40" s="261"/>
      <c r="B40" s="261"/>
      <c r="C40" s="275"/>
      <c r="D40" s="627"/>
      <c r="E40" s="628"/>
      <c r="F40" s="628"/>
      <c r="G40" s="628"/>
      <c r="H40" s="628"/>
      <c r="I40" s="628"/>
      <c r="J40" s="628"/>
      <c r="K40" s="628"/>
      <c r="L40" s="628"/>
      <c r="M40" s="628"/>
      <c r="N40" s="629"/>
      <c r="O40" s="261"/>
      <c r="P40" s="261"/>
      <c r="Q40" s="261"/>
      <c r="R40" s="261"/>
      <c r="S40" s="261"/>
      <c r="T40" s="261"/>
      <c r="U40" s="261"/>
      <c r="V40" s="261"/>
      <c r="W40" s="261"/>
      <c r="X40" s="261"/>
      <c r="Y40" s="261"/>
      <c r="Z40" s="261"/>
      <c r="AA40" s="261"/>
      <c r="AB40" s="261"/>
    </row>
    <row r="41" spans="1:28" ht="51" customHeight="1" thickBot="1" x14ac:dyDescent="0.35">
      <c r="A41" s="261"/>
      <c r="B41" s="261"/>
      <c r="C41" s="275"/>
      <c r="D41" s="648"/>
      <c r="E41" s="649"/>
      <c r="F41" s="649"/>
      <c r="G41" s="649"/>
      <c r="H41" s="649"/>
      <c r="I41" s="649"/>
      <c r="J41" s="649"/>
      <c r="K41" s="649"/>
      <c r="L41" s="649"/>
      <c r="M41" s="649"/>
      <c r="N41" s="650"/>
      <c r="O41" s="261"/>
      <c r="P41" s="261"/>
      <c r="Q41" s="261"/>
      <c r="R41" s="261"/>
      <c r="S41" s="261"/>
      <c r="T41" s="261"/>
      <c r="U41" s="261"/>
      <c r="V41" s="261"/>
      <c r="W41" s="261"/>
      <c r="X41" s="261"/>
      <c r="Y41" s="261"/>
      <c r="Z41" s="261"/>
      <c r="AA41" s="261"/>
      <c r="AB41" s="261"/>
    </row>
    <row r="42" spans="1:28" x14ac:dyDescent="0.3">
      <c r="A42" s="261"/>
      <c r="B42" s="259"/>
      <c r="C42" s="259"/>
      <c r="D42" s="259"/>
      <c r="E42" s="259"/>
      <c r="F42" s="259"/>
      <c r="G42" s="259"/>
      <c r="H42" s="259"/>
      <c r="I42" s="259"/>
      <c r="J42" s="259"/>
      <c r="K42" s="259"/>
      <c r="L42" s="259"/>
      <c r="M42" s="259"/>
      <c r="N42" s="259"/>
      <c r="O42" s="259"/>
      <c r="P42" s="259"/>
      <c r="Q42" s="259"/>
      <c r="R42" s="261"/>
      <c r="S42" s="261"/>
      <c r="T42" s="261"/>
      <c r="U42" s="261"/>
      <c r="V42" s="261"/>
      <c r="W42" s="261"/>
      <c r="X42" s="261"/>
      <c r="Y42" s="261"/>
      <c r="Z42" s="261"/>
      <c r="AA42" s="261"/>
      <c r="AB42" s="261"/>
    </row>
    <row r="43" spans="1:28" ht="14.5" thickBot="1" x14ac:dyDescent="0.35">
      <c r="A43" s="261"/>
      <c r="B43" s="259"/>
      <c r="C43" s="259"/>
      <c r="D43" s="259"/>
      <c r="E43" s="259"/>
      <c r="F43" s="259"/>
      <c r="G43" s="259"/>
      <c r="H43" s="259"/>
      <c r="I43" s="259"/>
      <c r="J43" s="259"/>
      <c r="K43" s="259"/>
      <c r="L43" s="259"/>
      <c r="M43" s="259"/>
      <c r="N43" s="259"/>
      <c r="O43" s="259"/>
      <c r="P43" s="259"/>
      <c r="Q43" s="259"/>
      <c r="R43" s="261"/>
      <c r="S43" s="261"/>
      <c r="T43" s="261"/>
      <c r="U43" s="261"/>
      <c r="V43" s="261"/>
      <c r="W43" s="261"/>
      <c r="X43" s="261"/>
      <c r="Y43" s="261"/>
      <c r="Z43" s="261"/>
      <c r="AA43" s="261"/>
      <c r="AB43" s="261"/>
    </row>
    <row r="44" spans="1:28" ht="45" customHeight="1" x14ac:dyDescent="0.3">
      <c r="A44" s="261"/>
      <c r="B44" s="590" t="s">
        <v>1914</v>
      </c>
      <c r="C44" s="263"/>
      <c r="D44" s="596" t="s">
        <v>167</v>
      </c>
      <c r="E44" s="462" t="s">
        <v>1818</v>
      </c>
      <c r="F44" s="462" t="s">
        <v>2134</v>
      </c>
      <c r="G44" s="462"/>
      <c r="H44" s="462"/>
      <c r="I44" s="632"/>
      <c r="J44" s="259"/>
      <c r="K44" s="259"/>
      <c r="L44" s="259"/>
      <c r="M44" s="259"/>
      <c r="N44" s="259"/>
      <c r="O44" s="259"/>
      <c r="P44" s="259"/>
      <c r="Q44" s="259"/>
      <c r="R44" s="259"/>
      <c r="S44" s="259"/>
      <c r="T44" s="259"/>
      <c r="U44" s="259"/>
      <c r="V44" s="259"/>
      <c r="W44" s="261"/>
      <c r="X44" s="261"/>
      <c r="Y44" s="261"/>
      <c r="Z44" s="261"/>
      <c r="AA44" s="261"/>
      <c r="AB44" s="261"/>
    </row>
    <row r="45" spans="1:28" ht="45" customHeight="1" x14ac:dyDescent="0.3">
      <c r="A45" s="261"/>
      <c r="B45" s="590"/>
      <c r="C45" s="263"/>
      <c r="D45" s="597"/>
      <c r="E45" s="585"/>
      <c r="F45" s="585" t="s">
        <v>1915</v>
      </c>
      <c r="G45" s="450"/>
      <c r="H45" s="585" t="s">
        <v>1916</v>
      </c>
      <c r="I45" s="604"/>
      <c r="J45" s="259"/>
      <c r="K45" s="259"/>
      <c r="L45" s="259"/>
      <c r="M45" s="259"/>
      <c r="N45" s="259"/>
      <c r="O45" s="259"/>
      <c r="P45" s="259"/>
      <c r="Q45" s="259"/>
      <c r="R45" s="259"/>
      <c r="S45" s="259"/>
      <c r="T45" s="259"/>
      <c r="U45" s="259"/>
      <c r="V45" s="259"/>
      <c r="W45" s="261"/>
      <c r="X45" s="261"/>
      <c r="Y45" s="261"/>
      <c r="Z45" s="261"/>
      <c r="AA45" s="261"/>
      <c r="AB45" s="261"/>
    </row>
    <row r="46" spans="1:28" ht="14.9" customHeight="1" x14ac:dyDescent="0.3">
      <c r="A46" s="261"/>
      <c r="B46" s="590"/>
      <c r="C46" s="263"/>
      <c r="D46" s="570" t="s">
        <v>1820</v>
      </c>
      <c r="E46" s="281" t="str">
        <f>IF('Données techniques'!G41&lt;&gt;0,'Données techniques'!G41,"-")</f>
        <v>-</v>
      </c>
      <c r="F46" s="575"/>
      <c r="G46" s="575"/>
      <c r="H46" s="571" t="s">
        <v>1917</v>
      </c>
      <c r="I46" s="606"/>
      <c r="J46" s="610" t="s">
        <v>1918</v>
      </c>
      <c r="K46" s="633"/>
      <c r="L46" s="633"/>
      <c r="M46" s="633"/>
      <c r="N46" s="259"/>
      <c r="O46" s="259"/>
      <c r="P46" s="259"/>
      <c r="Q46" s="259"/>
      <c r="R46" s="259"/>
      <c r="S46" s="259"/>
      <c r="T46" s="259"/>
      <c r="U46" s="259"/>
      <c r="V46" s="259"/>
      <c r="W46" s="259"/>
      <c r="X46" s="259"/>
      <c r="Y46" s="259"/>
      <c r="Z46" s="259"/>
      <c r="AA46" s="261"/>
      <c r="AB46" s="261"/>
    </row>
    <row r="47" spans="1:28" ht="14.9" customHeight="1" x14ac:dyDescent="0.3">
      <c r="A47" s="261"/>
      <c r="B47" s="261"/>
      <c r="C47" s="263"/>
      <c r="D47" s="570"/>
      <c r="E47" s="281" t="str">
        <f>IF('Données techniques'!I41&lt;&gt;0,'Données techniques'!I41,"-")</f>
        <v>-</v>
      </c>
      <c r="F47" s="575"/>
      <c r="G47" s="575"/>
      <c r="H47" s="571" t="s">
        <v>1917</v>
      </c>
      <c r="I47" s="606"/>
      <c r="J47" s="633"/>
      <c r="K47" s="633"/>
      <c r="L47" s="633"/>
      <c r="M47" s="633"/>
      <c r="N47" s="259"/>
      <c r="O47" s="259"/>
      <c r="P47" s="259"/>
      <c r="Q47" s="259"/>
      <c r="R47" s="259"/>
      <c r="S47" s="259"/>
      <c r="T47" s="259"/>
      <c r="U47" s="259"/>
      <c r="V47" s="259"/>
      <c r="W47" s="259"/>
      <c r="X47" s="259"/>
      <c r="Y47" s="259"/>
      <c r="Z47" s="259"/>
      <c r="AA47" s="261"/>
      <c r="AB47" s="261"/>
    </row>
    <row r="48" spans="1:28" x14ac:dyDescent="0.3">
      <c r="A48" s="261"/>
      <c r="B48" s="261"/>
      <c r="C48" s="263"/>
      <c r="D48" s="570" t="s">
        <v>1821</v>
      </c>
      <c r="E48" s="281" t="str">
        <f>IF('Données techniques'!K41&lt;&gt;0,'Données techniques'!K41,"-")</f>
        <v>-</v>
      </c>
      <c r="F48" s="575"/>
      <c r="G48" s="575"/>
      <c r="H48" s="571" t="s">
        <v>1917</v>
      </c>
      <c r="I48" s="606"/>
      <c r="J48" s="633"/>
      <c r="K48" s="633"/>
      <c r="L48" s="633"/>
      <c r="M48" s="633"/>
      <c r="N48" s="259"/>
      <c r="O48" s="259"/>
      <c r="P48" s="259"/>
      <c r="Q48" s="259"/>
      <c r="R48" s="259"/>
      <c r="S48" s="259"/>
      <c r="T48" s="259"/>
      <c r="U48" s="259"/>
      <c r="V48" s="259"/>
      <c r="W48" s="259"/>
      <c r="X48" s="259"/>
      <c r="Y48" s="259"/>
      <c r="Z48" s="259"/>
      <c r="AA48" s="261"/>
      <c r="AB48" s="261"/>
    </row>
    <row r="49" spans="1:28" x14ac:dyDescent="0.3">
      <c r="A49" s="261"/>
      <c r="B49" s="261"/>
      <c r="C49" s="263"/>
      <c r="D49" s="570"/>
      <c r="E49" s="281" t="str">
        <f>IF('Données techniques'!M41&lt;&gt;0,'Données techniques'!M41,"-")</f>
        <v>-</v>
      </c>
      <c r="F49" s="575"/>
      <c r="G49" s="575"/>
      <c r="H49" s="571" t="s">
        <v>1917</v>
      </c>
      <c r="I49" s="606"/>
      <c r="J49" s="633"/>
      <c r="K49" s="633"/>
      <c r="L49" s="633"/>
      <c r="M49" s="633"/>
      <c r="N49" s="259"/>
      <c r="O49" s="259"/>
      <c r="P49" s="259"/>
      <c r="Q49" s="259"/>
      <c r="R49" s="259"/>
      <c r="S49" s="259"/>
      <c r="T49" s="259"/>
      <c r="U49" s="259"/>
      <c r="V49" s="259"/>
      <c r="W49" s="259"/>
      <c r="X49" s="259"/>
      <c r="Y49" s="259"/>
      <c r="Z49" s="259"/>
      <c r="AA49" s="261"/>
      <c r="AB49" s="261"/>
    </row>
    <row r="50" spans="1:28" ht="14.9" customHeight="1" x14ac:dyDescent="0.3">
      <c r="A50" s="261"/>
      <c r="B50" s="261"/>
      <c r="C50" s="263"/>
      <c r="D50" s="570" t="s">
        <v>1822</v>
      </c>
      <c r="E50" s="281" t="str">
        <f>IF('Données techniques'!O41&lt;&gt;0,'Données techniques'!O41,"-")</f>
        <v>-</v>
      </c>
      <c r="F50" s="575"/>
      <c r="G50" s="575"/>
      <c r="H50" s="571" t="s">
        <v>1917</v>
      </c>
      <c r="I50" s="606"/>
      <c r="J50" s="633"/>
      <c r="K50" s="633"/>
      <c r="L50" s="633"/>
      <c r="M50" s="633"/>
      <c r="N50" s="259"/>
      <c r="O50" s="259"/>
      <c r="P50" s="259"/>
      <c r="Q50" s="259"/>
      <c r="R50" s="259"/>
      <c r="S50" s="259"/>
      <c r="T50" s="259"/>
      <c r="U50" s="259"/>
      <c r="V50" s="259"/>
      <c r="W50" s="259"/>
      <c r="X50" s="259"/>
      <c r="Y50" s="259"/>
      <c r="Z50" s="259"/>
      <c r="AA50" s="261"/>
      <c r="AB50" s="261"/>
    </row>
    <row r="51" spans="1:28" x14ac:dyDescent="0.3">
      <c r="A51" s="261"/>
      <c r="B51" s="261"/>
      <c r="C51" s="263"/>
      <c r="D51" s="570"/>
      <c r="E51" s="281" t="str">
        <f>IF('Données techniques'!Q41&lt;&gt;0,'Données techniques'!Q41,"-")</f>
        <v>-</v>
      </c>
      <c r="F51" s="575"/>
      <c r="G51" s="575"/>
      <c r="H51" s="571" t="s">
        <v>1917</v>
      </c>
      <c r="I51" s="606"/>
      <c r="J51" s="633"/>
      <c r="K51" s="633"/>
      <c r="L51" s="633"/>
      <c r="M51" s="633"/>
      <c r="N51" s="259"/>
      <c r="O51" s="259"/>
      <c r="P51" s="259"/>
      <c r="Q51" s="259"/>
      <c r="R51" s="259"/>
      <c r="S51" s="259"/>
      <c r="T51" s="259"/>
      <c r="U51" s="259"/>
      <c r="V51" s="259"/>
      <c r="W51" s="259"/>
      <c r="X51" s="259"/>
      <c r="Y51" s="259"/>
      <c r="Z51" s="259"/>
      <c r="AA51" s="261"/>
      <c r="AB51" s="261"/>
    </row>
    <row r="52" spans="1:28" x14ac:dyDescent="0.3">
      <c r="A52" s="261"/>
      <c r="B52" s="261"/>
      <c r="C52" s="263"/>
      <c r="D52" s="594" t="s">
        <v>1819</v>
      </c>
      <c r="E52" s="595"/>
      <c r="F52" s="607"/>
      <c r="G52" s="608"/>
      <c r="H52" s="571" t="s">
        <v>1919</v>
      </c>
      <c r="I52" s="606"/>
      <c r="J52" s="261"/>
      <c r="K52" s="261"/>
      <c r="L52" s="259"/>
      <c r="M52" s="259"/>
      <c r="N52" s="259"/>
      <c r="O52" s="259"/>
      <c r="P52" s="259"/>
      <c r="Q52" s="259"/>
      <c r="R52" s="259"/>
      <c r="S52" s="259"/>
      <c r="T52" s="259"/>
      <c r="U52" s="259"/>
      <c r="V52" s="259"/>
      <c r="W52" s="259"/>
      <c r="X52" s="259"/>
      <c r="Y52" s="259"/>
      <c r="Z52" s="259"/>
      <c r="AA52" s="261"/>
      <c r="AB52" s="261"/>
    </row>
    <row r="53" spans="1:28" ht="14.9" customHeight="1" x14ac:dyDescent="0.3">
      <c r="A53" s="261"/>
      <c r="B53" s="261"/>
      <c r="C53" s="263"/>
      <c r="D53" s="572" t="s">
        <v>1920</v>
      </c>
      <c r="E53" s="282" t="str">
        <f>IF('Données techniques'!S41&lt;&gt;0,'Données techniques'!S41,"-")</f>
        <v>-</v>
      </c>
      <c r="F53" s="575"/>
      <c r="G53" s="575"/>
      <c r="H53" s="587" t="s">
        <v>1921</v>
      </c>
      <c r="I53" s="611"/>
      <c r="J53" s="610" t="s">
        <v>1922</v>
      </c>
      <c r="K53" s="610"/>
      <c r="L53" s="259"/>
      <c r="M53" s="259"/>
      <c r="N53" s="259"/>
      <c r="O53" s="259"/>
      <c r="P53" s="259"/>
      <c r="Q53" s="259"/>
      <c r="R53" s="259"/>
      <c r="S53" s="259"/>
      <c r="T53" s="259"/>
      <c r="U53" s="259"/>
      <c r="V53" s="259"/>
      <c r="W53" s="259"/>
      <c r="X53" s="259"/>
      <c r="Y53" s="259"/>
      <c r="Z53" s="259"/>
      <c r="AA53" s="261"/>
      <c r="AB53" s="261"/>
    </row>
    <row r="54" spans="1:28" ht="14.5" x14ac:dyDescent="0.3">
      <c r="A54" s="261"/>
      <c r="B54" s="261"/>
      <c r="C54" s="263"/>
      <c r="D54" s="572"/>
      <c r="E54" s="282" t="str">
        <f>IF('Données techniques'!U41&lt;&gt;0,'Données techniques'!U41,"-")</f>
        <v>-</v>
      </c>
      <c r="F54" s="575"/>
      <c r="G54" s="575"/>
      <c r="H54" s="587" t="s">
        <v>1921</v>
      </c>
      <c r="I54" s="611"/>
      <c r="J54" s="610"/>
      <c r="K54" s="610"/>
      <c r="L54" s="259"/>
      <c r="M54" s="259"/>
      <c r="N54" s="259"/>
      <c r="O54" s="259"/>
      <c r="P54" s="259"/>
      <c r="Q54" s="259"/>
      <c r="R54" s="259"/>
      <c r="S54" s="259"/>
      <c r="T54" s="259"/>
      <c r="U54" s="259"/>
      <c r="V54" s="259"/>
      <c r="W54" s="259"/>
      <c r="X54" s="259"/>
      <c r="Y54" s="259"/>
      <c r="Z54" s="259"/>
      <c r="AA54" s="261"/>
      <c r="AB54" s="261"/>
    </row>
    <row r="55" spans="1:28" ht="15" thickBot="1" x14ac:dyDescent="0.35">
      <c r="A55" s="261"/>
      <c r="B55" s="261"/>
      <c r="C55" s="263"/>
      <c r="D55" s="573"/>
      <c r="E55" s="283" t="str">
        <f>IF('Données techniques'!W41&lt;&gt;0,'Données techniques'!W41,"-")</f>
        <v>-</v>
      </c>
      <c r="F55" s="598"/>
      <c r="G55" s="598"/>
      <c r="H55" s="589" t="s">
        <v>1921</v>
      </c>
      <c r="I55" s="609"/>
      <c r="J55" s="610"/>
      <c r="K55" s="610"/>
      <c r="L55" s="259"/>
      <c r="M55" s="259"/>
      <c r="N55" s="259"/>
      <c r="O55" s="259"/>
      <c r="P55" s="259"/>
      <c r="Q55" s="259"/>
      <c r="R55" s="259"/>
      <c r="S55" s="259"/>
      <c r="T55" s="259"/>
      <c r="U55" s="259"/>
      <c r="V55" s="259"/>
      <c r="W55" s="259"/>
      <c r="X55" s="259"/>
      <c r="Y55" s="259"/>
      <c r="Z55" s="259"/>
      <c r="AA55" s="261"/>
      <c r="AB55" s="261"/>
    </row>
    <row r="56" spans="1:28" ht="14.5" thickBot="1" x14ac:dyDescent="0.35">
      <c r="A56" s="261"/>
      <c r="B56" s="261"/>
      <c r="C56" s="263"/>
      <c r="D56" s="261"/>
      <c r="E56" s="261"/>
      <c r="F56" s="261"/>
      <c r="G56" s="261"/>
      <c r="H56" s="261"/>
      <c r="I56" s="261"/>
      <c r="J56" s="261"/>
      <c r="K56" s="261"/>
      <c r="L56" s="259"/>
      <c r="M56" s="259"/>
      <c r="N56" s="259"/>
      <c r="O56" s="259"/>
      <c r="P56" s="259"/>
      <c r="Q56" s="259"/>
      <c r="R56" s="259"/>
      <c r="S56" s="259"/>
      <c r="T56" s="259"/>
      <c r="U56" s="259"/>
      <c r="V56" s="259"/>
      <c r="W56" s="259"/>
      <c r="X56" s="259"/>
      <c r="Y56" s="259"/>
      <c r="Z56" s="259"/>
      <c r="AA56" s="261"/>
      <c r="AB56" s="261"/>
    </row>
    <row r="57" spans="1:28" ht="14.9" customHeight="1" x14ac:dyDescent="0.3">
      <c r="A57" s="261"/>
      <c r="B57" s="261"/>
      <c r="C57" s="263"/>
      <c r="D57" s="580" t="s">
        <v>1923</v>
      </c>
      <c r="E57" s="581"/>
      <c r="F57" s="581"/>
      <c r="G57" s="581"/>
      <c r="H57" s="581"/>
      <c r="I57" s="581"/>
      <c r="J57" s="581"/>
      <c r="K57" s="581"/>
      <c r="L57" s="581"/>
      <c r="M57" s="581"/>
      <c r="N57" s="581"/>
      <c r="O57" s="581"/>
      <c r="P57" s="581"/>
      <c r="Q57" s="581"/>
      <c r="R57" s="581"/>
      <c r="S57" s="581"/>
      <c r="T57" s="581"/>
      <c r="U57" s="582"/>
      <c r="V57" s="259"/>
      <c r="W57" s="261"/>
      <c r="X57" s="261"/>
      <c r="Y57" s="261"/>
      <c r="Z57" s="261"/>
      <c r="AA57" s="261"/>
      <c r="AB57" s="261"/>
    </row>
    <row r="58" spans="1:28" ht="29.15" customHeight="1" x14ac:dyDescent="0.3">
      <c r="A58" s="261"/>
      <c r="B58" s="261"/>
      <c r="C58" s="263"/>
      <c r="D58" s="602" t="s">
        <v>167</v>
      </c>
      <c r="E58" s="603" t="s">
        <v>1924</v>
      </c>
      <c r="F58" s="577" t="s">
        <v>1925</v>
      </c>
      <c r="G58" s="578"/>
      <c r="H58" s="578"/>
      <c r="I58" s="578"/>
      <c r="J58" s="578"/>
      <c r="K58" s="578"/>
      <c r="L58" s="578"/>
      <c r="M58" s="578"/>
      <c r="N58" s="578"/>
      <c r="O58" s="578"/>
      <c r="P58" s="578"/>
      <c r="Q58" s="578"/>
      <c r="R58" s="578"/>
      <c r="S58" s="578"/>
      <c r="T58" s="578"/>
      <c r="U58" s="579"/>
      <c r="V58" s="259"/>
      <c r="W58" s="261"/>
      <c r="X58" s="261"/>
      <c r="Y58" s="261"/>
      <c r="Z58" s="261"/>
      <c r="AA58" s="261"/>
      <c r="AB58" s="261"/>
    </row>
    <row r="59" spans="1:28" ht="29.15" customHeight="1" x14ac:dyDescent="0.3">
      <c r="A59" s="261"/>
      <c r="B59" s="261"/>
      <c r="C59" s="263"/>
      <c r="D59" s="602"/>
      <c r="E59" s="603"/>
      <c r="F59" s="284">
        <v>2025</v>
      </c>
      <c r="G59" s="284">
        <f t="shared" ref="G59:N59" si="0">F59+1</f>
        <v>2026</v>
      </c>
      <c r="H59" s="284">
        <f t="shared" si="0"/>
        <v>2027</v>
      </c>
      <c r="I59" s="284">
        <f t="shared" si="0"/>
        <v>2028</v>
      </c>
      <c r="J59" s="284">
        <f t="shared" si="0"/>
        <v>2029</v>
      </c>
      <c r="K59" s="284">
        <f t="shared" si="0"/>
        <v>2030</v>
      </c>
      <c r="L59" s="284">
        <f t="shared" si="0"/>
        <v>2031</v>
      </c>
      <c r="M59" s="284">
        <f t="shared" si="0"/>
        <v>2032</v>
      </c>
      <c r="N59" s="284">
        <f t="shared" si="0"/>
        <v>2033</v>
      </c>
      <c r="O59" s="284">
        <f>N59+1</f>
        <v>2034</v>
      </c>
      <c r="P59" s="284">
        <f t="shared" ref="P59:T59" si="1">O59+1</f>
        <v>2035</v>
      </c>
      <c r="Q59" s="284">
        <f t="shared" si="1"/>
        <v>2036</v>
      </c>
      <c r="R59" s="284">
        <f t="shared" si="1"/>
        <v>2037</v>
      </c>
      <c r="S59" s="284">
        <f t="shared" si="1"/>
        <v>2038</v>
      </c>
      <c r="T59" s="284">
        <f t="shared" si="1"/>
        <v>2039</v>
      </c>
      <c r="U59" s="285">
        <f>T59+1</f>
        <v>2040</v>
      </c>
      <c r="V59" s="259"/>
      <c r="W59" s="261"/>
      <c r="X59" s="261"/>
      <c r="Y59" s="261"/>
      <c r="Z59" s="261"/>
      <c r="AA59" s="261"/>
    </row>
    <row r="60" spans="1:28" x14ac:dyDescent="0.3">
      <c r="A60" s="261"/>
      <c r="B60" s="261"/>
      <c r="C60" s="263"/>
      <c r="D60" s="599" t="s">
        <v>1820</v>
      </c>
      <c r="E60" s="286" t="str">
        <f t="shared" ref="E60:E65" si="2">IF(E46&lt;&gt;0,E46,"-")</f>
        <v>-</v>
      </c>
      <c r="F60" s="222">
        <f>IFERROR(IF(OR($E$60='Data 1'!$D$14,$E$60='Data 1'!$D$15,$E$60='Data 1'!$D$24),$F$46*(1+'Data 2'!$C$9),$F$46*(1+'Data 2'!C$7)),"-")</f>
        <v>0</v>
      </c>
      <c r="G60" s="222">
        <f>IFERROR(IF(OR($E$60='Data 1'!$D$14,$E$60='Data 1'!$D$15,$E$60='Data 1'!$D$24),F$60*(1+'Data 2'!D$9),F$60*(1+'Data 2'!D$7)),"-")</f>
        <v>0</v>
      </c>
      <c r="H60" s="222">
        <f>IFERROR(IF(OR($E$60='Data 1'!$D$14,$E$60='Data 1'!$D$15,$E$60='Data 1'!$D$24),G$60*(1+'Data 2'!E$9),G$60*(1+'Data 2'!E$7)),"-")</f>
        <v>0</v>
      </c>
      <c r="I60" s="222">
        <f>IFERROR(IF(OR($E$60='Data 1'!$D$14,$E$60='Data 1'!$D$15,$E$60='Data 1'!$D$24),H$60*(1+'Data 2'!F$9),H$60*(1+'Data 2'!F$7)),"-")</f>
        <v>0</v>
      </c>
      <c r="J60" s="222">
        <f>IFERROR(IF(OR($E$60='Data 1'!$D$14,$E$60='Data 1'!$D$15,$E$60='Data 1'!$D$24),I$60*(1+'Data 2'!G$9),I$60*(1+'Data 2'!G$7)),"-")</f>
        <v>0</v>
      </c>
      <c r="K60" s="222">
        <f>IFERROR(IF(OR($E$60='Data 1'!$D$14,$E$60='Data 1'!$D$15,$E$60='Data 1'!$D$24),J$60*(1+'Data 2'!H$9),J$60*(1+'Data 2'!H$7)),"-")</f>
        <v>0</v>
      </c>
      <c r="L60" s="222">
        <f>IFERROR(IF(OR($E$60='Data 1'!$D$14,$E$60='Data 1'!$D$15,$E$60='Data 1'!$D$24),K$60*(1+'Data 2'!I$9),K$60*(1+'Data 2'!I$7)),"-")</f>
        <v>0</v>
      </c>
      <c r="M60" s="222">
        <f>IFERROR(IF(OR($E$60='Data 1'!$D$14,$E$60='Data 1'!$D$15,$E$60='Data 1'!$D$24),L$60*(1+'Data 2'!J$9),L$60*(1+'Data 2'!J$7)),"-")</f>
        <v>0</v>
      </c>
      <c r="N60" s="222">
        <f>IFERROR(IF(OR($E$60='Data 1'!$D$14,$E$60='Data 1'!$D$15,$E$60='Data 1'!$D$24),M$60*(1+'Data 2'!K$9),M$60*(1+'Data 2'!K$7)),"-")</f>
        <v>0</v>
      </c>
      <c r="O60" s="222">
        <f>IFERROR(IF(OR($E$60='Data 1'!$D$14,$E$60='Data 1'!$D$15,$E$60='Data 1'!$D$24),N$60*(1+'Data 2'!L$9),N$60*(1+'Data 2'!L$7)),"-")</f>
        <v>0</v>
      </c>
      <c r="P60" s="222">
        <f>IFERROR(IF(OR($E$60='Data 1'!$D$14,$E$60='Data 1'!$D$15,$E$60='Data 1'!$D$24),O$60*(1+'Data 2'!M$9),O$60*(1+'Data 2'!M$7)),"-")</f>
        <v>0</v>
      </c>
      <c r="Q60" s="222">
        <f>IFERROR(IF(OR($E$60='Data 1'!$D$14,$E$60='Data 1'!$D$15,$E$60='Data 1'!$D$24),P$60*(1+'Data 2'!N$9),P$60*(1+'Data 2'!N$7)),"-")</f>
        <v>0</v>
      </c>
      <c r="R60" s="222">
        <f>IFERROR(IF(OR($E$60='Data 1'!$D$14,$E$60='Data 1'!$D$15,$E$60='Data 1'!$D$24),Q$60*(1+'Data 2'!O$9),Q$60*(1+'Data 2'!O$7)),"-")</f>
        <v>0</v>
      </c>
      <c r="S60" s="222">
        <f>IFERROR(IF(OR($E$60='Data 1'!$D$14,$E$60='Data 1'!$D$15,$E$60='Data 1'!$D$24),R$60*(1+'Data 2'!P$9),R$60*(1+'Data 2'!P$7)),"-")</f>
        <v>0</v>
      </c>
      <c r="T60" s="222">
        <f>IFERROR(IF(OR($E$60='Data 1'!$D$14,$E$60='Data 1'!$D$15,$E$60='Data 1'!$D$24),S$60*(1+'Data 2'!Q$9),S$60*(1+'Data 2'!Q$7)),"-")</f>
        <v>0</v>
      </c>
      <c r="U60" s="222">
        <f>IFERROR(IF(OR($E$60='Data 1'!$D$14,$E$60='Data 1'!$D$15,$E$60='Data 1'!$D$24),T$60*(1+'Data 2'!R$9),T$60*(1+'Data 2'!R$7)),"-")</f>
        <v>0</v>
      </c>
      <c r="V60" s="259"/>
      <c r="W60" s="261"/>
      <c r="X60" s="261"/>
      <c r="Y60" s="261"/>
      <c r="Z60" s="261"/>
      <c r="AA60" s="261"/>
    </row>
    <row r="61" spans="1:28" x14ac:dyDescent="0.3">
      <c r="A61" s="261"/>
      <c r="B61" s="261"/>
      <c r="C61" s="263"/>
      <c r="D61" s="599"/>
      <c r="E61" s="286" t="str">
        <f t="shared" si="2"/>
        <v>-</v>
      </c>
      <c r="F61" s="222">
        <f>IFERROR(IF(OR($E$61='Data 1'!$D$14,$E$61='Data 1'!$D$15,$E$61='Data 1'!$D$24),$F$47*(1+'Data 2'!$C$9),$F$47*(1+'Data 2'!C$7)),"-")</f>
        <v>0</v>
      </c>
      <c r="G61" s="222">
        <f>IFERROR(IF(OR($E$61='Data 1'!$D$14,$E$61='Data 1'!$D$15,$E$61='Data 1'!$D$24),F$61*(1+'Data 2'!D$9),F$61*(1+'Data 2'!D$7)),"-")</f>
        <v>0</v>
      </c>
      <c r="H61" s="222">
        <f>IFERROR(IF(OR($E$61='Data 1'!$D$14,$E$61='Data 1'!$D$15,$E$61='Data 1'!$D$24),G$61*(1+'Data 2'!E$9),G$61*(1+'Data 2'!E$7)),"-")</f>
        <v>0</v>
      </c>
      <c r="I61" s="222">
        <f>IFERROR(IF(OR($E$61='Data 1'!$D$14,$E$61='Data 1'!$D$15,$E$61='Data 1'!$D$24),H$61*(1+'Data 2'!F$9),H$61*(1+'Data 2'!F$7)),"-")</f>
        <v>0</v>
      </c>
      <c r="J61" s="222">
        <f>IFERROR(IF(OR($E$61='Data 1'!$D$14,$E$61='Data 1'!$D$15,$E$61='Data 1'!$D$24),I$61*(1+'Data 2'!G$9),I$61*(1+'Data 2'!G$7)),"-")</f>
        <v>0</v>
      </c>
      <c r="K61" s="222">
        <f>IFERROR(IF(OR($E$61='Data 1'!$D$14,$E$61='Data 1'!$D$15,$E$61='Data 1'!$D$24),J$61*(1+'Data 2'!H$9),J$61*(1+'Data 2'!H$7)),"-")</f>
        <v>0</v>
      </c>
      <c r="L61" s="222">
        <f>IFERROR(IF(OR($E$61='Data 1'!$D$14,$E$61='Data 1'!$D$15,$E$61='Data 1'!$D$24),K$61*(1+'Data 2'!I$9),K$61*(1+'Data 2'!I$7)),"-")</f>
        <v>0</v>
      </c>
      <c r="M61" s="222">
        <f>IFERROR(IF(OR($E$61='Data 1'!$D$14,$E$61='Data 1'!$D$15,$E$61='Data 1'!$D$24),L$61*(1+'Data 2'!J$9),L$61*(1+'Data 2'!J$7)),"-")</f>
        <v>0</v>
      </c>
      <c r="N61" s="222">
        <f>IFERROR(IF(OR($E$61='Data 1'!$D$14,$E$61='Data 1'!$D$15,$E$61='Data 1'!$D$24),M$61*(1+'Data 2'!K$9),M$61*(1+'Data 2'!K$7)),"-")</f>
        <v>0</v>
      </c>
      <c r="O61" s="222">
        <f>IFERROR(IF(OR($E$61='Data 1'!$D$14,$E$61='Data 1'!$D$15,$E$61='Data 1'!$D$24),N$61*(1+'Data 2'!L$9),N$61*(1+'Data 2'!L$7)),"-")</f>
        <v>0</v>
      </c>
      <c r="P61" s="222">
        <f>IFERROR(IF(OR($E$61='Data 1'!$D$14,$E$61='Data 1'!$D$15,$E$61='Data 1'!$D$24),O$61*(1+'Data 2'!M$9),O$61*(1+'Data 2'!M$7)),"-")</f>
        <v>0</v>
      </c>
      <c r="Q61" s="222">
        <f>IFERROR(IF(OR($E$61='Data 1'!$D$14,$E$61='Data 1'!$D$15,$E$61='Data 1'!$D$24),P$61*(1+'Data 2'!N$9),P$61*(1+'Data 2'!N$7)),"-")</f>
        <v>0</v>
      </c>
      <c r="R61" s="222">
        <f>IFERROR(IF(OR($E$61='Data 1'!$D$14,$E$61='Data 1'!$D$15,$E$61='Data 1'!$D$24),Q$61*(1+'Data 2'!O$9),Q$61*(1+'Data 2'!O$7)),"-")</f>
        <v>0</v>
      </c>
      <c r="S61" s="222">
        <f>IFERROR(IF(OR($E$61='Data 1'!$D$14,$E$61='Data 1'!$D$15,$E$61='Data 1'!$D$24),R$61*(1+'Data 2'!P$9),R$61*(1+'Data 2'!P$7)),"-")</f>
        <v>0</v>
      </c>
      <c r="T61" s="222">
        <f>IFERROR(IF(OR($E$61='Data 1'!$D$14,$E$61='Data 1'!$D$15,$E$61='Data 1'!$D$24),S$61*(1+'Data 2'!Q$9),S$61*(1+'Data 2'!Q$7)),"-")</f>
        <v>0</v>
      </c>
      <c r="U61" s="222">
        <f>IFERROR(IF(OR($E$61='Data 1'!$D$14,$E$61='Data 1'!$D$15,$E$61='Data 1'!$D$24),T$61*(1+'Data 2'!R$9),T$61*(1+'Data 2'!R$7)),"-")</f>
        <v>0</v>
      </c>
      <c r="V61" s="259"/>
      <c r="W61" s="261"/>
      <c r="X61" s="261"/>
      <c r="Y61" s="261"/>
      <c r="Z61" s="261"/>
      <c r="AA61" s="261"/>
    </row>
    <row r="62" spans="1:28" x14ac:dyDescent="0.3">
      <c r="A62" s="261"/>
      <c r="B62" s="261"/>
      <c r="C62" s="263"/>
      <c r="D62" s="599" t="s">
        <v>1821</v>
      </c>
      <c r="E62" s="286" t="str">
        <f t="shared" si="2"/>
        <v>-</v>
      </c>
      <c r="F62" s="222">
        <f>IFERROR($F$48*(1+'Data 2'!C$8),"-")</f>
        <v>0</v>
      </c>
      <c r="G62" s="222">
        <f>IFERROR(F$62*(1+'Data 2'!D$8),"-")</f>
        <v>0</v>
      </c>
      <c r="H62" s="222">
        <f>IFERROR(G$62*(1+'Data 2'!E$8),"-")</f>
        <v>0</v>
      </c>
      <c r="I62" s="222">
        <f>IFERROR(H$62*(1+'Data 2'!F$8),"-")</f>
        <v>0</v>
      </c>
      <c r="J62" s="222">
        <f>IFERROR(I$62*(1+'Data 2'!G$8),"-")</f>
        <v>0</v>
      </c>
      <c r="K62" s="222">
        <f>IFERROR(J$62*(1+'Data 2'!H$8),"-")</f>
        <v>0</v>
      </c>
      <c r="L62" s="222">
        <f>IFERROR(K$62*(1+'Data 2'!I$8),"-")</f>
        <v>0</v>
      </c>
      <c r="M62" s="222">
        <f>IFERROR(L$62*(1+'Data 2'!J$8),"-")</f>
        <v>0</v>
      </c>
      <c r="N62" s="222">
        <f>IFERROR(M$62*(1+'Data 2'!K$8),"-")</f>
        <v>0</v>
      </c>
      <c r="O62" s="222">
        <f>IFERROR(N$62*(1+'Data 2'!L$8),"-")</f>
        <v>0</v>
      </c>
      <c r="P62" s="222">
        <f>IFERROR(O$62*(1+'Data 2'!M$8),"-")</f>
        <v>0</v>
      </c>
      <c r="Q62" s="222">
        <f>IFERROR(P$62*(1+'Data 2'!N$8),"-")</f>
        <v>0</v>
      </c>
      <c r="R62" s="222">
        <f>IFERROR(Q$62*(1+'Data 2'!O$8),"-")</f>
        <v>0</v>
      </c>
      <c r="S62" s="222">
        <f>IFERROR(R$62*(1+'Data 2'!P$8),"-")</f>
        <v>0</v>
      </c>
      <c r="T62" s="222">
        <f>IFERROR(S$62*(1+'Data 2'!Q$8),"-")</f>
        <v>0</v>
      </c>
      <c r="U62" s="222">
        <f>IFERROR(T$62*(1+'Data 2'!R$8),"-")</f>
        <v>0</v>
      </c>
      <c r="V62" s="261"/>
      <c r="W62" s="261"/>
      <c r="X62" s="261"/>
      <c r="Y62" s="261"/>
      <c r="Z62" s="261"/>
      <c r="AA62" s="261"/>
    </row>
    <row r="63" spans="1:28" x14ac:dyDescent="0.3">
      <c r="A63" s="261"/>
      <c r="B63" s="261"/>
      <c r="C63" s="263"/>
      <c r="D63" s="599"/>
      <c r="E63" s="286" t="str">
        <f t="shared" si="2"/>
        <v>-</v>
      </c>
      <c r="F63" s="222">
        <f>IFERROR($F$49*(1+'Data 2'!C$8),"-")</f>
        <v>0</v>
      </c>
      <c r="G63" s="222">
        <f>IFERROR(F$63*(1+'Data 2'!D$8),"-")</f>
        <v>0</v>
      </c>
      <c r="H63" s="222">
        <f>IFERROR(G$63*(1+'Data 2'!E$8),"-")</f>
        <v>0</v>
      </c>
      <c r="I63" s="222">
        <f>IFERROR(H$63*(1+'Data 2'!F$8),"-")</f>
        <v>0</v>
      </c>
      <c r="J63" s="222">
        <f>IFERROR(I$63*(1+'Data 2'!G$8),"-")</f>
        <v>0</v>
      </c>
      <c r="K63" s="222">
        <f>IFERROR(J$63*(1+'Data 2'!H$8),"-")</f>
        <v>0</v>
      </c>
      <c r="L63" s="222">
        <f>IFERROR(K$63*(1+'Data 2'!I$8),"-")</f>
        <v>0</v>
      </c>
      <c r="M63" s="222">
        <f>IFERROR(L$63*(1+'Data 2'!J$8),"-")</f>
        <v>0</v>
      </c>
      <c r="N63" s="222">
        <f>IFERROR(M$63*(1+'Data 2'!K$8),"-")</f>
        <v>0</v>
      </c>
      <c r="O63" s="222">
        <f>IFERROR(N$63*(1+'Data 2'!L$8),"-")</f>
        <v>0</v>
      </c>
      <c r="P63" s="222">
        <f>IFERROR(O$63*(1+'Data 2'!M$8),"-")</f>
        <v>0</v>
      </c>
      <c r="Q63" s="222">
        <f>IFERROR(P$63*(1+'Data 2'!N$8),"-")</f>
        <v>0</v>
      </c>
      <c r="R63" s="222">
        <f>IFERROR(Q$63*(1+'Data 2'!O$8),"-")</f>
        <v>0</v>
      </c>
      <c r="S63" s="222">
        <f>IFERROR(R$63*(1+'Data 2'!P$8),"-")</f>
        <v>0</v>
      </c>
      <c r="T63" s="222">
        <f>IFERROR(S$63*(1+'Data 2'!Q$8),"-")</f>
        <v>0</v>
      </c>
      <c r="U63" s="222">
        <f>IFERROR(T$63*(1+'Data 2'!R$8),"-")</f>
        <v>0</v>
      </c>
      <c r="V63" s="261"/>
      <c r="W63" s="261"/>
      <c r="X63" s="261"/>
      <c r="Y63" s="261"/>
      <c r="Z63" s="261"/>
      <c r="AA63" s="261"/>
    </row>
    <row r="64" spans="1:28" x14ac:dyDescent="0.3">
      <c r="A64" s="261"/>
      <c r="B64" s="261"/>
      <c r="C64" s="263"/>
      <c r="D64" s="599" t="s">
        <v>1822</v>
      </c>
      <c r="E64" s="286" t="str">
        <f t="shared" si="2"/>
        <v>-</v>
      </c>
      <c r="F64" s="222">
        <f>IFERROR($F$50*(1+'Data 2'!C$6),"-")</f>
        <v>0</v>
      </c>
      <c r="G64" s="222">
        <f>IFERROR(F$64*(1+'Data 2'!D$6),"-")</f>
        <v>0</v>
      </c>
      <c r="H64" s="222">
        <f>IFERROR(G$64*(1+'Data 2'!E$6),"-")</f>
        <v>0</v>
      </c>
      <c r="I64" s="222">
        <f>IFERROR(H$64*(1+'Data 2'!F$6),"-")</f>
        <v>0</v>
      </c>
      <c r="J64" s="222">
        <f>IFERROR(I$64*(1+'Data 2'!G$6),"-")</f>
        <v>0</v>
      </c>
      <c r="K64" s="222">
        <f>IFERROR(J$64*(1+'Data 2'!H$6),"-")</f>
        <v>0</v>
      </c>
      <c r="L64" s="222">
        <f>IFERROR(K$64*(1+'Data 2'!I$6),"-")</f>
        <v>0</v>
      </c>
      <c r="M64" s="222">
        <f>IFERROR(L$64*(1+'Data 2'!J$6),"-")</f>
        <v>0</v>
      </c>
      <c r="N64" s="222">
        <f>IFERROR(M$64*(1+'Data 2'!K$6),"-")</f>
        <v>0</v>
      </c>
      <c r="O64" s="222">
        <f>IFERROR(N$64*(1+'Data 2'!L$6),"-")</f>
        <v>0</v>
      </c>
      <c r="P64" s="222">
        <f>IFERROR(O$64*(1+'Data 2'!M$6),"-")</f>
        <v>0</v>
      </c>
      <c r="Q64" s="222">
        <f>IFERROR(P$64*(1+'Data 2'!N$6),"-")</f>
        <v>0</v>
      </c>
      <c r="R64" s="222">
        <f>IFERROR(Q$64*(1+'Data 2'!O$6),"-")</f>
        <v>0</v>
      </c>
      <c r="S64" s="222">
        <f>IFERROR(R$64*(1+'Data 2'!P$6),"-")</f>
        <v>0</v>
      </c>
      <c r="T64" s="222">
        <f>IFERROR(S$64*(1+'Data 2'!Q$6),"-")</f>
        <v>0</v>
      </c>
      <c r="U64" s="222">
        <f>IFERROR(T$64*(1+'Data 2'!R$6),"-")</f>
        <v>0</v>
      </c>
      <c r="V64" s="261"/>
      <c r="W64" s="261"/>
      <c r="X64" s="261"/>
      <c r="Y64" s="261"/>
      <c r="Z64" s="261"/>
      <c r="AA64" s="261"/>
    </row>
    <row r="65" spans="1:68" x14ac:dyDescent="0.3">
      <c r="A65" s="261"/>
      <c r="B65" s="261"/>
      <c r="C65" s="263"/>
      <c r="D65" s="599"/>
      <c r="E65" s="286" t="str">
        <f t="shared" si="2"/>
        <v>-</v>
      </c>
      <c r="F65" s="222">
        <f>IFERROR($F$51*(1+'Data 2'!C$6),"-")</f>
        <v>0</v>
      </c>
      <c r="G65" s="222">
        <f>IFERROR(F$65*(1+'Data 2'!D$6),"-")</f>
        <v>0</v>
      </c>
      <c r="H65" s="222">
        <f>IFERROR(G$65*(1+'Data 2'!E$6),"-")</f>
        <v>0</v>
      </c>
      <c r="I65" s="222">
        <f>IFERROR(H$65*(1+'Data 2'!F$6),"-")</f>
        <v>0</v>
      </c>
      <c r="J65" s="222">
        <f>IFERROR(I$65*(1+'Data 2'!G$6),"-")</f>
        <v>0</v>
      </c>
      <c r="K65" s="222">
        <f>IFERROR(J$65*(1+'Data 2'!H$6),"-")</f>
        <v>0</v>
      </c>
      <c r="L65" s="222">
        <f>IFERROR(K$65*(1+'Data 2'!I$6),"-")</f>
        <v>0</v>
      </c>
      <c r="M65" s="222">
        <f>IFERROR(L$65*(1+'Data 2'!J$6),"-")</f>
        <v>0</v>
      </c>
      <c r="N65" s="222">
        <f>IFERROR(M$65*(1+'Data 2'!K$6),"-")</f>
        <v>0</v>
      </c>
      <c r="O65" s="222">
        <f>IFERROR(N$65*(1+'Data 2'!L$6),"-")</f>
        <v>0</v>
      </c>
      <c r="P65" s="222">
        <f>IFERROR(O$65*(1+'Data 2'!M$6),"-")</f>
        <v>0</v>
      </c>
      <c r="Q65" s="222">
        <f>IFERROR(P$65*(1+'Data 2'!N$6),"-")</f>
        <v>0</v>
      </c>
      <c r="R65" s="222">
        <f>IFERROR(Q$65*(1+'Data 2'!O$6),"-")</f>
        <v>0</v>
      </c>
      <c r="S65" s="222">
        <f>IFERROR(R$65*(1+'Data 2'!P$6),"-")</f>
        <v>0</v>
      </c>
      <c r="T65" s="222">
        <f>IFERROR(S$65*(1+'Data 2'!Q$6),"-")</f>
        <v>0</v>
      </c>
      <c r="U65" s="222">
        <f>IFERROR(T$65*(1+'Data 2'!R$6),"-")</f>
        <v>0</v>
      </c>
      <c r="V65" s="261"/>
      <c r="W65" s="261"/>
      <c r="X65" s="261"/>
      <c r="Y65" s="261"/>
      <c r="Z65" s="261"/>
      <c r="AA65" s="261"/>
    </row>
    <row r="66" spans="1:68" x14ac:dyDescent="0.3">
      <c r="A66" s="261"/>
      <c r="B66" s="261"/>
      <c r="C66" s="263"/>
      <c r="D66" s="594" t="s">
        <v>1819</v>
      </c>
      <c r="E66" s="595"/>
      <c r="F66" s="222">
        <f>IFERROR($F$52*(1+'Data 2'!C$5),"-")</f>
        <v>0</v>
      </c>
      <c r="G66" s="222">
        <f>IFERROR(F$66*(1+'Data 2'!D$5),"-")</f>
        <v>0</v>
      </c>
      <c r="H66" s="222">
        <f>IFERROR(G$66*(1+'Data 2'!E$5),"-")</f>
        <v>0</v>
      </c>
      <c r="I66" s="222">
        <f>IFERROR(H$66*(1+'Data 2'!F$5),"-")</f>
        <v>0</v>
      </c>
      <c r="J66" s="222">
        <f>IFERROR(I$66*(1+'Data 2'!G$5),"-")</f>
        <v>0</v>
      </c>
      <c r="K66" s="222">
        <f>IFERROR(J$66*(1+'Data 2'!H$5),"-")</f>
        <v>0</v>
      </c>
      <c r="L66" s="222">
        <f>IFERROR(K$66*(1+'Data 2'!I$5),"-")</f>
        <v>0</v>
      </c>
      <c r="M66" s="222">
        <f>IFERROR(L$66*(1+'Data 2'!J$5),"-")</f>
        <v>0</v>
      </c>
      <c r="N66" s="222">
        <f>IFERROR(M$66*(1+'Data 2'!K$5),"-")</f>
        <v>0</v>
      </c>
      <c r="O66" s="222">
        <f>IFERROR(N$66*(1+'Data 2'!L$5),"-")</f>
        <v>0</v>
      </c>
      <c r="P66" s="222">
        <f>IFERROR(O$66*(1+'Data 2'!M$5),"-")</f>
        <v>0</v>
      </c>
      <c r="Q66" s="222">
        <f>IFERROR(P$66*(1+'Data 2'!N$5),"-")</f>
        <v>0</v>
      </c>
      <c r="R66" s="222">
        <f>IFERROR(Q$66*(1+'Data 2'!O$5),"-")</f>
        <v>0</v>
      </c>
      <c r="S66" s="222">
        <f>IFERROR(R$66*(1+'Data 2'!P$5),"-")</f>
        <v>0</v>
      </c>
      <c r="T66" s="222">
        <f>IFERROR(S$66*(1+'Data 2'!Q$5),"-")</f>
        <v>0</v>
      </c>
      <c r="U66" s="222">
        <f>IFERROR(T$66*(1+'Data 2'!R$5),"-")</f>
        <v>0</v>
      </c>
      <c r="V66" s="261"/>
      <c r="W66" s="261"/>
      <c r="X66" s="261"/>
      <c r="Y66" s="261"/>
      <c r="Z66" s="261"/>
      <c r="AA66" s="261"/>
    </row>
    <row r="67" spans="1:68" x14ac:dyDescent="0.3">
      <c r="A67" s="261"/>
      <c r="B67" s="261"/>
      <c r="C67" s="263"/>
      <c r="D67" s="612" t="s">
        <v>1920</v>
      </c>
      <c r="E67" s="286" t="str">
        <f>IF(E53&lt;&gt;0,E53,"-")</f>
        <v>-</v>
      </c>
      <c r="F67" s="222">
        <f>IFERROR($F$53*(1+'Data 2'!C$9),"-")</f>
        <v>0</v>
      </c>
      <c r="G67" s="222">
        <f>IFERROR(F$67*(1+'Data 2'!D$9),"-")</f>
        <v>0</v>
      </c>
      <c r="H67" s="222">
        <f>IFERROR(G$67*(1+'Data 2'!E$9),"-")</f>
        <v>0</v>
      </c>
      <c r="I67" s="222">
        <f>IFERROR(H$67*(1+'Data 2'!F$9),"-")</f>
        <v>0</v>
      </c>
      <c r="J67" s="222">
        <f>IFERROR(I$67*(1+'Data 2'!G$9),"-")</f>
        <v>0</v>
      </c>
      <c r="K67" s="222">
        <f>IFERROR(J$67*(1+'Data 2'!H$9),"-")</f>
        <v>0</v>
      </c>
      <c r="L67" s="222">
        <f>IFERROR(K$67*(1+'Data 2'!I$9),"-")</f>
        <v>0</v>
      </c>
      <c r="M67" s="222">
        <f>IFERROR(L$67*(1+'Data 2'!J$9),"-")</f>
        <v>0</v>
      </c>
      <c r="N67" s="222">
        <f>IFERROR(M$67*(1+'Data 2'!K$9),"-")</f>
        <v>0</v>
      </c>
      <c r="O67" s="222">
        <f>IFERROR(N$67*(1+'Data 2'!L$9),"-")</f>
        <v>0</v>
      </c>
      <c r="P67" s="222">
        <f>IFERROR(O$67*(1+'Data 2'!M$9),"-")</f>
        <v>0</v>
      </c>
      <c r="Q67" s="222">
        <f>IFERROR(P$67*(1+'Data 2'!N$9),"-")</f>
        <v>0</v>
      </c>
      <c r="R67" s="222">
        <f>IFERROR(Q$67*(1+'Data 2'!O$9),"-")</f>
        <v>0</v>
      </c>
      <c r="S67" s="222">
        <f>IFERROR(R$67*(1+'Data 2'!P$9),"-")</f>
        <v>0</v>
      </c>
      <c r="T67" s="222">
        <f>IFERROR(S$67*(1+'Data 2'!Q$9),"-")</f>
        <v>0</v>
      </c>
      <c r="U67" s="222">
        <f>IFERROR(T$67*(1+'Data 2'!R$9),"-")</f>
        <v>0</v>
      </c>
      <c r="V67" s="261"/>
      <c r="W67" s="261"/>
      <c r="X67" s="261"/>
      <c r="Y67" s="261"/>
      <c r="Z67" s="261"/>
      <c r="AA67" s="261"/>
    </row>
    <row r="68" spans="1:68" x14ac:dyDescent="0.3">
      <c r="A68" s="261"/>
      <c r="B68" s="261"/>
      <c r="C68" s="263"/>
      <c r="D68" s="612"/>
      <c r="E68" s="286" t="str">
        <f>IF(E54&lt;&gt;0,E54,"-")</f>
        <v>-</v>
      </c>
      <c r="F68" s="222">
        <f>IFERROR($F$54*(1+'Data 2'!C$9),"-")</f>
        <v>0</v>
      </c>
      <c r="G68" s="222">
        <f>IFERROR(F$68*(1+'Data 2'!D$9),"-")</f>
        <v>0</v>
      </c>
      <c r="H68" s="222">
        <f>IFERROR(G$68*(1+'Data 2'!E$9),"-")</f>
        <v>0</v>
      </c>
      <c r="I68" s="222">
        <f>IFERROR(H$68*(1+'Data 2'!F$9),"-")</f>
        <v>0</v>
      </c>
      <c r="J68" s="222">
        <f>IFERROR(I$68*(1+'Data 2'!G$9),"-")</f>
        <v>0</v>
      </c>
      <c r="K68" s="222">
        <f>IFERROR(J$68*(1+'Data 2'!H$9),"-")</f>
        <v>0</v>
      </c>
      <c r="L68" s="222">
        <f>IFERROR(K$68*(1+'Data 2'!I$9),"-")</f>
        <v>0</v>
      </c>
      <c r="M68" s="222">
        <f>IFERROR(L$68*(1+'Data 2'!J$9),"-")</f>
        <v>0</v>
      </c>
      <c r="N68" s="222">
        <f>IFERROR(M$68*(1+'Data 2'!K$9),"-")</f>
        <v>0</v>
      </c>
      <c r="O68" s="222">
        <f>IFERROR(N$68*(1+'Data 2'!L$9),"-")</f>
        <v>0</v>
      </c>
      <c r="P68" s="222">
        <f>IFERROR(O$68*(1+'Data 2'!M$9),"-")</f>
        <v>0</v>
      </c>
      <c r="Q68" s="222">
        <f>IFERROR(P$68*(1+'Data 2'!N$9),"-")</f>
        <v>0</v>
      </c>
      <c r="R68" s="222">
        <f>IFERROR(Q$68*(1+'Data 2'!O$9),"-")</f>
        <v>0</v>
      </c>
      <c r="S68" s="222">
        <f>IFERROR(R$68*(1+'Data 2'!P$9),"-")</f>
        <v>0</v>
      </c>
      <c r="T68" s="222">
        <f>IFERROR(S$68*(1+'Data 2'!Q$9),"-")</f>
        <v>0</v>
      </c>
      <c r="U68" s="222">
        <f>IFERROR(T$68*(1+'Data 2'!R$9),"-")</f>
        <v>0</v>
      </c>
      <c r="V68" s="261"/>
      <c r="W68" s="261"/>
      <c r="X68" s="261"/>
      <c r="Y68" s="261"/>
      <c r="Z68" s="261"/>
      <c r="AA68" s="261"/>
    </row>
    <row r="69" spans="1:68" x14ac:dyDescent="0.3">
      <c r="A69" s="261"/>
      <c r="B69" s="261"/>
      <c r="C69" s="263"/>
      <c r="D69" s="612"/>
      <c r="E69" s="286" t="str">
        <f>IF(E55&lt;&gt;0,E55,"-")</f>
        <v>-</v>
      </c>
      <c r="F69" s="222">
        <f>IFERROR($F$55*(1+'Data 2'!C$9),"-")</f>
        <v>0</v>
      </c>
      <c r="G69" s="222">
        <f>IFERROR(F$69*(1+'Data 2'!D$9),"-")</f>
        <v>0</v>
      </c>
      <c r="H69" s="222">
        <f>IFERROR(G$69*(1+'Data 2'!E$9),"-")</f>
        <v>0</v>
      </c>
      <c r="I69" s="222">
        <f>IFERROR(H$69*(1+'Data 2'!F$9),"-")</f>
        <v>0</v>
      </c>
      <c r="J69" s="222">
        <f>IFERROR(I$69*(1+'Data 2'!G$9),"-")</f>
        <v>0</v>
      </c>
      <c r="K69" s="222">
        <f>IFERROR(J$69*(1+'Data 2'!H$9),"-")</f>
        <v>0</v>
      </c>
      <c r="L69" s="222">
        <f>IFERROR(K$69*(1+'Data 2'!I$9),"-")</f>
        <v>0</v>
      </c>
      <c r="M69" s="222">
        <f>IFERROR(L$69*(1+'Data 2'!J$9),"-")</f>
        <v>0</v>
      </c>
      <c r="N69" s="222">
        <f>IFERROR(M$69*(1+'Data 2'!K$9),"-")</f>
        <v>0</v>
      </c>
      <c r="O69" s="222">
        <f>IFERROR(N$69*(1+'Data 2'!L$9),"-")</f>
        <v>0</v>
      </c>
      <c r="P69" s="222">
        <f>IFERROR(O$69*(1+'Data 2'!M$9),"-")</f>
        <v>0</v>
      </c>
      <c r="Q69" s="222">
        <f>IFERROR(P$69*(1+'Data 2'!N$9),"-")</f>
        <v>0</v>
      </c>
      <c r="R69" s="222">
        <f>IFERROR(Q$69*(1+'Data 2'!O$9),"-")</f>
        <v>0</v>
      </c>
      <c r="S69" s="222">
        <f>IFERROR(R$69*(1+'Data 2'!P$9),"-")</f>
        <v>0</v>
      </c>
      <c r="T69" s="222">
        <f>IFERROR(S$69*(1+'Data 2'!Q$9),"-")</f>
        <v>0</v>
      </c>
      <c r="U69" s="222">
        <f>IFERROR(T$69*(1+'Data 2'!R$9),"-")</f>
        <v>0</v>
      </c>
      <c r="V69" s="261"/>
      <c r="W69" s="261"/>
      <c r="X69" s="261"/>
      <c r="Y69" s="261"/>
      <c r="Z69" s="261"/>
      <c r="AA69" s="261"/>
    </row>
    <row r="70" spans="1:68" ht="15.75" customHeight="1" thickBot="1" x14ac:dyDescent="0.35">
      <c r="A70" s="261"/>
      <c r="B70" s="261"/>
      <c r="C70" s="263"/>
      <c r="D70" s="617" t="s">
        <v>1926</v>
      </c>
      <c r="E70" s="618"/>
      <c r="F70" s="287">
        <v>76</v>
      </c>
      <c r="G70" s="287">
        <v>87</v>
      </c>
      <c r="H70" s="287">
        <v>98</v>
      </c>
      <c r="I70" s="287">
        <v>108</v>
      </c>
      <c r="J70" s="287">
        <v>119</v>
      </c>
      <c r="K70" s="287">
        <v>130</v>
      </c>
      <c r="L70" s="287">
        <v>138</v>
      </c>
      <c r="M70" s="287">
        <v>145</v>
      </c>
      <c r="N70" s="287">
        <v>153</v>
      </c>
      <c r="O70" s="287">
        <v>160</v>
      </c>
      <c r="P70" s="287">
        <v>168</v>
      </c>
      <c r="Q70" s="287">
        <v>175</v>
      </c>
      <c r="R70" s="287">
        <v>183</v>
      </c>
      <c r="S70" s="287">
        <v>190</v>
      </c>
      <c r="T70" s="287">
        <v>198</v>
      </c>
      <c r="U70" s="311">
        <v>205</v>
      </c>
      <c r="V70" s="261"/>
      <c r="W70" s="261"/>
      <c r="X70" s="261"/>
      <c r="Y70" s="261"/>
      <c r="Z70" s="261"/>
      <c r="AA70" s="261"/>
    </row>
    <row r="71" spans="1:68" ht="13.9" customHeight="1" x14ac:dyDescent="0.3">
      <c r="A71" s="259"/>
      <c r="B71" s="259"/>
      <c r="C71" s="259"/>
      <c r="D71" s="259"/>
      <c r="E71" s="259"/>
      <c r="F71" s="619" t="s">
        <v>1985</v>
      </c>
      <c r="G71" s="619"/>
      <c r="H71" s="619"/>
      <c r="I71" s="619"/>
      <c r="J71" s="619"/>
      <c r="K71" s="619"/>
      <c r="L71" s="619"/>
      <c r="M71" s="61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row>
    <row r="72" spans="1:68" x14ac:dyDescent="0.3">
      <c r="A72" s="259"/>
      <c r="B72" s="259"/>
      <c r="C72" s="259"/>
      <c r="D72" s="259"/>
      <c r="E72" s="259"/>
      <c r="F72" s="620"/>
      <c r="G72" s="620"/>
      <c r="H72" s="620"/>
      <c r="I72" s="620"/>
      <c r="J72" s="620"/>
      <c r="K72" s="620"/>
      <c r="L72" s="620"/>
      <c r="M72" s="620"/>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row>
    <row r="73" spans="1:68" x14ac:dyDescent="0.3">
      <c r="F73" s="620"/>
      <c r="G73" s="620"/>
      <c r="H73" s="620"/>
      <c r="I73" s="620"/>
      <c r="J73" s="620"/>
      <c r="K73" s="620"/>
      <c r="L73" s="620"/>
      <c r="M73" s="620"/>
    </row>
    <row r="74" spans="1:68" x14ac:dyDescent="0.3">
      <c r="A74" s="259"/>
      <c r="B74" s="259"/>
      <c r="C74" s="259"/>
      <c r="D74" s="259"/>
      <c r="E74" s="259"/>
      <c r="F74" s="620"/>
      <c r="G74" s="620"/>
      <c r="H74" s="620"/>
      <c r="I74" s="620"/>
      <c r="J74" s="620"/>
      <c r="K74" s="620"/>
      <c r="L74" s="620"/>
      <c r="M74" s="620"/>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row>
    <row r="75" spans="1:68" x14ac:dyDescent="0.3">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row>
    <row r="76" spans="1:68" ht="14.5" thickBot="1" x14ac:dyDescent="0.35">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row>
    <row r="77" spans="1:68" ht="14.9" customHeight="1" x14ac:dyDescent="0.3">
      <c r="A77" s="261"/>
      <c r="B77" s="590" t="s">
        <v>1927</v>
      </c>
      <c r="C77" s="263"/>
      <c r="D77" s="600" t="s">
        <v>1928</v>
      </c>
      <c r="E77" s="601"/>
      <c r="F77" s="605" t="s">
        <v>1989</v>
      </c>
      <c r="G77" s="605"/>
      <c r="H77" s="605"/>
      <c r="I77" s="605"/>
      <c r="J77" s="605"/>
      <c r="K77" s="605"/>
      <c r="L77" s="605"/>
      <c r="M77" s="605"/>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row>
    <row r="78" spans="1:68" ht="30" customHeight="1" thickBot="1" x14ac:dyDescent="0.35">
      <c r="A78" s="261"/>
      <c r="B78" s="590"/>
      <c r="C78" s="263"/>
      <c r="D78" s="613"/>
      <c r="E78" s="614"/>
      <c r="F78" s="605"/>
      <c r="G78" s="605"/>
      <c r="H78" s="605"/>
      <c r="I78" s="605"/>
      <c r="J78" s="605"/>
      <c r="K78" s="605"/>
      <c r="L78" s="605"/>
      <c r="M78" s="605"/>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row>
    <row r="79" spans="1:68" ht="15" customHeight="1" x14ac:dyDescent="0.3">
      <c r="A79" s="261"/>
      <c r="B79" s="590"/>
      <c r="C79" s="263"/>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row>
    <row r="80" spans="1:68" ht="90" customHeight="1" x14ac:dyDescent="0.3">
      <c r="A80" s="261"/>
      <c r="B80" s="590"/>
      <c r="C80" s="263"/>
      <c r="D80" s="615" t="s">
        <v>2135</v>
      </c>
      <c r="E80" s="616"/>
      <c r="F80" s="616"/>
      <c r="G80" s="616"/>
      <c r="H80" s="616"/>
      <c r="I80" s="616"/>
      <c r="J80" s="616"/>
      <c r="K80" s="616"/>
      <c r="L80" s="616"/>
      <c r="M80" s="616"/>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row>
    <row r="81" spans="1:68" ht="15" customHeight="1" thickBot="1" x14ac:dyDescent="0.35">
      <c r="A81" s="261"/>
      <c r="B81" s="261"/>
      <c r="C81" s="263"/>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row>
    <row r="82" spans="1:68" ht="14.9" customHeight="1" x14ac:dyDescent="0.3">
      <c r="A82" s="261"/>
      <c r="B82" s="261"/>
      <c r="C82" s="263"/>
      <c r="D82" s="288" t="s">
        <v>1929</v>
      </c>
      <c r="E82" s="462" t="s">
        <v>1818</v>
      </c>
      <c r="F82" s="586" t="s">
        <v>1930</v>
      </c>
      <c r="G82" s="586"/>
      <c r="H82" s="586"/>
      <c r="I82" s="586"/>
      <c r="J82" s="586" t="s">
        <v>1931</v>
      </c>
      <c r="K82" s="586"/>
      <c r="L82" s="586"/>
      <c r="M82" s="592"/>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row>
    <row r="83" spans="1:68" ht="14.9" customHeight="1" x14ac:dyDescent="0.3">
      <c r="A83" s="261"/>
      <c r="B83" s="261"/>
      <c r="C83" s="263"/>
      <c r="D83" s="569" t="str">
        <f>IF(D78&lt;&gt;0,D78,"-")</f>
        <v>-</v>
      </c>
      <c r="E83" s="585"/>
      <c r="F83" s="584"/>
      <c r="G83" s="584"/>
      <c r="H83" s="584"/>
      <c r="I83" s="584"/>
      <c r="J83" s="584"/>
      <c r="K83" s="584"/>
      <c r="L83" s="584"/>
      <c r="M83" s="593"/>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row>
    <row r="84" spans="1:68" ht="14.9" customHeight="1" x14ac:dyDescent="0.3">
      <c r="A84" s="261"/>
      <c r="B84" s="261"/>
      <c r="C84" s="263"/>
      <c r="D84" s="569"/>
      <c r="E84" s="585"/>
      <c r="F84" s="584" t="s">
        <v>1932</v>
      </c>
      <c r="G84" s="584"/>
      <c r="H84" s="584" t="s">
        <v>1916</v>
      </c>
      <c r="I84" s="584"/>
      <c r="J84" s="584" t="s">
        <v>1933</v>
      </c>
      <c r="K84" s="584"/>
      <c r="L84" s="584" t="s">
        <v>1916</v>
      </c>
      <c r="M84" s="593"/>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row>
    <row r="85" spans="1:68" ht="14.9" customHeight="1" x14ac:dyDescent="0.3">
      <c r="A85" s="261"/>
      <c r="B85" s="261"/>
      <c r="C85" s="263"/>
      <c r="D85" s="570" t="s">
        <v>1820</v>
      </c>
      <c r="E85" s="282" t="str">
        <f t="shared" ref="E85:E90" si="3">E60</f>
        <v>-</v>
      </c>
      <c r="F85" s="576"/>
      <c r="G85" s="576"/>
      <c r="H85" s="574" t="s">
        <v>1832</v>
      </c>
      <c r="I85" s="574"/>
      <c r="J85" s="576"/>
      <c r="K85" s="576"/>
      <c r="L85" s="574" t="s">
        <v>1812</v>
      </c>
      <c r="M85" s="583"/>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row>
    <row r="86" spans="1:68" x14ac:dyDescent="0.3">
      <c r="A86" s="261"/>
      <c r="B86" s="261"/>
      <c r="C86" s="263"/>
      <c r="D86" s="570"/>
      <c r="E86" s="282" t="str">
        <f t="shared" si="3"/>
        <v>-</v>
      </c>
      <c r="F86" s="576"/>
      <c r="G86" s="576"/>
      <c r="H86" s="574" t="s">
        <v>1832</v>
      </c>
      <c r="I86" s="574"/>
      <c r="J86" s="576"/>
      <c r="K86" s="576"/>
      <c r="L86" s="574" t="s">
        <v>1812</v>
      </c>
      <c r="M86" s="583"/>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row>
    <row r="87" spans="1:68" x14ac:dyDescent="0.3">
      <c r="A87" s="261"/>
      <c r="B87" s="261"/>
      <c r="C87" s="263"/>
      <c r="D87" s="570" t="s">
        <v>1821</v>
      </c>
      <c r="E87" s="282" t="str">
        <f t="shared" si="3"/>
        <v>-</v>
      </c>
      <c r="F87" s="576"/>
      <c r="G87" s="576"/>
      <c r="H87" s="574" t="s">
        <v>1832</v>
      </c>
      <c r="I87" s="574"/>
      <c r="J87" s="576"/>
      <c r="K87" s="576"/>
      <c r="L87" s="574" t="s">
        <v>1812</v>
      </c>
      <c r="M87" s="583"/>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row>
    <row r="88" spans="1:68" x14ac:dyDescent="0.3">
      <c r="A88" s="261"/>
      <c r="B88" s="261"/>
      <c r="C88" s="263"/>
      <c r="D88" s="570"/>
      <c r="E88" s="282" t="str">
        <f t="shared" si="3"/>
        <v>-</v>
      </c>
      <c r="F88" s="576"/>
      <c r="G88" s="576"/>
      <c r="H88" s="574" t="s">
        <v>1832</v>
      </c>
      <c r="I88" s="574"/>
      <c r="J88" s="576"/>
      <c r="K88" s="576"/>
      <c r="L88" s="574" t="s">
        <v>1812</v>
      </c>
      <c r="M88" s="583"/>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row>
    <row r="89" spans="1:68" x14ac:dyDescent="0.3">
      <c r="A89" s="261"/>
      <c r="B89" s="261"/>
      <c r="C89" s="263"/>
      <c r="D89" s="570" t="s">
        <v>1822</v>
      </c>
      <c r="E89" s="282" t="str">
        <f t="shared" si="3"/>
        <v>-</v>
      </c>
      <c r="F89" s="576"/>
      <c r="G89" s="576"/>
      <c r="H89" s="574" t="s">
        <v>1832</v>
      </c>
      <c r="I89" s="574"/>
      <c r="J89" s="576"/>
      <c r="K89" s="576"/>
      <c r="L89" s="574" t="s">
        <v>1812</v>
      </c>
      <c r="M89" s="583"/>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row>
    <row r="90" spans="1:68" x14ac:dyDescent="0.3">
      <c r="A90" s="261"/>
      <c r="B90" s="261"/>
      <c r="C90" s="263"/>
      <c r="D90" s="570"/>
      <c r="E90" s="282" t="str">
        <f t="shared" si="3"/>
        <v>-</v>
      </c>
      <c r="F90" s="576"/>
      <c r="G90" s="576"/>
      <c r="H90" s="574" t="s">
        <v>1832</v>
      </c>
      <c r="I90" s="574"/>
      <c r="J90" s="576"/>
      <c r="K90" s="576"/>
      <c r="L90" s="574" t="s">
        <v>1812</v>
      </c>
      <c r="M90" s="583"/>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row>
    <row r="91" spans="1:68" x14ac:dyDescent="0.3">
      <c r="A91" s="261"/>
      <c r="B91" s="261"/>
      <c r="C91" s="263"/>
      <c r="D91" s="570" t="s">
        <v>1819</v>
      </c>
      <c r="E91" s="571"/>
      <c r="F91" s="576"/>
      <c r="G91" s="576"/>
      <c r="H91" s="574" t="s">
        <v>1831</v>
      </c>
      <c r="I91" s="574"/>
      <c r="J91" s="576"/>
      <c r="K91" s="576"/>
      <c r="L91" s="574" t="s">
        <v>1812</v>
      </c>
      <c r="M91" s="583"/>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row>
    <row r="92" spans="1:68" ht="14.9" customHeight="1" x14ac:dyDescent="0.3">
      <c r="A92" s="261"/>
      <c r="B92" s="261"/>
      <c r="C92" s="263"/>
      <c r="D92" s="572" t="s">
        <v>1920</v>
      </c>
      <c r="E92" s="282" t="str">
        <f>E67</f>
        <v>-</v>
      </c>
      <c r="F92" s="576"/>
      <c r="G92" s="576"/>
      <c r="H92" s="587" t="s">
        <v>1921</v>
      </c>
      <c r="I92" s="587"/>
      <c r="J92" s="576"/>
      <c r="K92" s="576"/>
      <c r="L92" s="574" t="s">
        <v>1812</v>
      </c>
      <c r="M92" s="583"/>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row>
    <row r="93" spans="1:68" ht="14.5" x14ac:dyDescent="0.3">
      <c r="A93" s="261"/>
      <c r="B93" s="261"/>
      <c r="C93" s="263"/>
      <c r="D93" s="572"/>
      <c r="E93" s="282" t="str">
        <f>E68</f>
        <v>-</v>
      </c>
      <c r="F93" s="576"/>
      <c r="G93" s="576"/>
      <c r="H93" s="587" t="s">
        <v>1921</v>
      </c>
      <c r="I93" s="587"/>
      <c r="J93" s="576"/>
      <c r="K93" s="576"/>
      <c r="L93" s="574" t="s">
        <v>1812</v>
      </c>
      <c r="M93" s="583"/>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row>
    <row r="94" spans="1:68" ht="15" thickBot="1" x14ac:dyDescent="0.35">
      <c r="A94" s="261"/>
      <c r="B94" s="261"/>
      <c r="C94" s="263"/>
      <c r="D94" s="573"/>
      <c r="E94" s="283" t="str">
        <f>E69</f>
        <v>-</v>
      </c>
      <c r="F94" s="588"/>
      <c r="G94" s="588"/>
      <c r="H94" s="589" t="s">
        <v>1921</v>
      </c>
      <c r="I94" s="589"/>
      <c r="J94" s="588"/>
      <c r="K94" s="588"/>
      <c r="L94" s="634" t="s">
        <v>1812</v>
      </c>
      <c r="M94" s="635"/>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row>
    <row r="95" spans="1:68" ht="14.5" thickBot="1" x14ac:dyDescent="0.35">
      <c r="A95" s="261"/>
      <c r="B95" s="261"/>
      <c r="C95" s="263"/>
      <c r="D95" s="261"/>
      <c r="E95" s="261"/>
      <c r="F95" s="261"/>
      <c r="G95" s="261"/>
      <c r="H95" s="261"/>
      <c r="I95" s="261"/>
      <c r="J95" s="261"/>
      <c r="K95" s="261"/>
      <c r="L95" s="261"/>
      <c r="M95" s="261"/>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59"/>
      <c r="BC95" s="259"/>
      <c r="BD95" s="259"/>
      <c r="BE95" s="259"/>
      <c r="BF95" s="259"/>
      <c r="BG95" s="259"/>
      <c r="BH95" s="259"/>
      <c r="BI95" s="259"/>
      <c r="BJ95" s="259"/>
      <c r="BK95" s="259"/>
      <c r="BL95" s="259"/>
      <c r="BM95" s="259"/>
      <c r="BN95" s="259"/>
      <c r="BO95" s="259"/>
      <c r="BP95" s="259"/>
    </row>
    <row r="96" spans="1:68" ht="14.9" customHeight="1" x14ac:dyDescent="0.3">
      <c r="C96" s="263"/>
      <c r="D96" s="288" t="s">
        <v>1929</v>
      </c>
      <c r="E96" s="462" t="s">
        <v>1818</v>
      </c>
      <c r="F96" s="586" t="s">
        <v>1930</v>
      </c>
      <c r="G96" s="586"/>
      <c r="H96" s="586"/>
      <c r="I96" s="586"/>
      <c r="J96" s="586" t="s">
        <v>1931</v>
      </c>
      <c r="K96" s="586"/>
      <c r="L96" s="586"/>
      <c r="M96" s="592"/>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row>
    <row r="97" spans="1:68" ht="14.9" customHeight="1" x14ac:dyDescent="0.3">
      <c r="C97" s="263"/>
      <c r="D97" s="569" t="str">
        <f>IF(D78&lt;&gt;0,D78+1,"-")</f>
        <v>-</v>
      </c>
      <c r="E97" s="585"/>
      <c r="F97" s="584"/>
      <c r="G97" s="584"/>
      <c r="H97" s="584"/>
      <c r="I97" s="584"/>
      <c r="J97" s="584"/>
      <c r="K97" s="584"/>
      <c r="L97" s="584"/>
      <c r="M97" s="593"/>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row>
    <row r="98" spans="1:68" ht="14.9" customHeight="1" x14ac:dyDescent="0.3">
      <c r="C98" s="263"/>
      <c r="D98" s="569"/>
      <c r="E98" s="585"/>
      <c r="F98" s="584" t="s">
        <v>1932</v>
      </c>
      <c r="G98" s="584"/>
      <c r="H98" s="584" t="s">
        <v>1916</v>
      </c>
      <c r="I98" s="584"/>
      <c r="J98" s="584" t="s">
        <v>1933</v>
      </c>
      <c r="K98" s="584"/>
      <c r="L98" s="584" t="s">
        <v>1916</v>
      </c>
      <c r="M98" s="593"/>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row>
    <row r="99" spans="1:68" x14ac:dyDescent="0.3">
      <c r="C99" s="263"/>
      <c r="D99" s="570" t="s">
        <v>1820</v>
      </c>
      <c r="E99" s="282" t="str">
        <f t="shared" ref="E99:E104" si="4">E60</f>
        <v>-</v>
      </c>
      <c r="F99" s="576"/>
      <c r="G99" s="576"/>
      <c r="H99" s="574" t="s">
        <v>1832</v>
      </c>
      <c r="I99" s="574"/>
      <c r="J99" s="576"/>
      <c r="K99" s="576"/>
      <c r="L99" s="574" t="s">
        <v>1812</v>
      </c>
      <c r="M99" s="583"/>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row>
    <row r="100" spans="1:68" x14ac:dyDescent="0.3">
      <c r="C100" s="263"/>
      <c r="D100" s="570"/>
      <c r="E100" s="282" t="str">
        <f t="shared" si="4"/>
        <v>-</v>
      </c>
      <c r="F100" s="576"/>
      <c r="G100" s="576"/>
      <c r="H100" s="574" t="s">
        <v>1832</v>
      </c>
      <c r="I100" s="574"/>
      <c r="J100" s="576"/>
      <c r="K100" s="576"/>
      <c r="L100" s="574" t="s">
        <v>1812</v>
      </c>
      <c r="M100" s="583"/>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row>
    <row r="101" spans="1:68" x14ac:dyDescent="0.3">
      <c r="C101" s="263"/>
      <c r="D101" s="570" t="s">
        <v>1821</v>
      </c>
      <c r="E101" s="282" t="str">
        <f t="shared" si="4"/>
        <v>-</v>
      </c>
      <c r="F101" s="576"/>
      <c r="G101" s="576"/>
      <c r="H101" s="574" t="s">
        <v>1832</v>
      </c>
      <c r="I101" s="574"/>
      <c r="J101" s="576"/>
      <c r="K101" s="576"/>
      <c r="L101" s="574" t="s">
        <v>1812</v>
      </c>
      <c r="M101" s="583"/>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row>
    <row r="102" spans="1:68" x14ac:dyDescent="0.3">
      <c r="C102" s="263"/>
      <c r="D102" s="570"/>
      <c r="E102" s="282" t="str">
        <f t="shared" si="4"/>
        <v>-</v>
      </c>
      <c r="F102" s="576"/>
      <c r="G102" s="576"/>
      <c r="H102" s="574" t="s">
        <v>1832</v>
      </c>
      <c r="I102" s="574"/>
      <c r="J102" s="576"/>
      <c r="K102" s="576"/>
      <c r="L102" s="574" t="s">
        <v>1812</v>
      </c>
      <c r="M102" s="583"/>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row>
    <row r="103" spans="1:68" x14ac:dyDescent="0.3">
      <c r="C103" s="263"/>
      <c r="D103" s="570" t="s">
        <v>1822</v>
      </c>
      <c r="E103" s="282" t="str">
        <f t="shared" si="4"/>
        <v>-</v>
      </c>
      <c r="F103" s="576"/>
      <c r="G103" s="576"/>
      <c r="H103" s="574" t="s">
        <v>1832</v>
      </c>
      <c r="I103" s="574"/>
      <c r="J103" s="576"/>
      <c r="K103" s="576"/>
      <c r="L103" s="574" t="s">
        <v>1812</v>
      </c>
      <c r="M103" s="583"/>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row>
    <row r="104" spans="1:68" x14ac:dyDescent="0.3">
      <c r="C104" s="263"/>
      <c r="D104" s="570"/>
      <c r="E104" s="282" t="str">
        <f t="shared" si="4"/>
        <v>-</v>
      </c>
      <c r="F104" s="576"/>
      <c r="G104" s="576"/>
      <c r="H104" s="574" t="s">
        <v>1832</v>
      </c>
      <c r="I104" s="574"/>
      <c r="J104" s="576"/>
      <c r="K104" s="576"/>
      <c r="L104" s="574" t="s">
        <v>1812</v>
      </c>
      <c r="M104" s="583"/>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row>
    <row r="105" spans="1:68" x14ac:dyDescent="0.3">
      <c r="C105" s="263"/>
      <c r="D105" s="570" t="s">
        <v>1819</v>
      </c>
      <c r="E105" s="571"/>
      <c r="F105" s="576"/>
      <c r="G105" s="576"/>
      <c r="H105" s="574" t="s">
        <v>1831</v>
      </c>
      <c r="I105" s="574"/>
      <c r="J105" s="576"/>
      <c r="K105" s="576"/>
      <c r="L105" s="574" t="s">
        <v>1812</v>
      </c>
      <c r="M105" s="583"/>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row>
    <row r="106" spans="1:68" ht="14.5" x14ac:dyDescent="0.3">
      <c r="C106" s="263"/>
      <c r="D106" s="572" t="s">
        <v>1920</v>
      </c>
      <c r="E106" s="282" t="str">
        <f>E67</f>
        <v>-</v>
      </c>
      <c r="F106" s="576"/>
      <c r="G106" s="576"/>
      <c r="H106" s="587" t="s">
        <v>1921</v>
      </c>
      <c r="I106" s="587"/>
      <c r="J106" s="576"/>
      <c r="K106" s="576"/>
      <c r="L106" s="574" t="s">
        <v>1812</v>
      </c>
      <c r="M106" s="583"/>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row>
    <row r="107" spans="1:68" ht="14.5" x14ac:dyDescent="0.3">
      <c r="C107" s="263"/>
      <c r="D107" s="572"/>
      <c r="E107" s="282" t="str">
        <f>E68</f>
        <v>-</v>
      </c>
      <c r="F107" s="576"/>
      <c r="G107" s="576"/>
      <c r="H107" s="587" t="s">
        <v>1921</v>
      </c>
      <c r="I107" s="587"/>
      <c r="J107" s="576"/>
      <c r="K107" s="576"/>
      <c r="L107" s="574" t="s">
        <v>1812</v>
      </c>
      <c r="M107" s="583"/>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row>
    <row r="108" spans="1:68" ht="15" thickBot="1" x14ac:dyDescent="0.35">
      <c r="C108" s="263"/>
      <c r="D108" s="573"/>
      <c r="E108" s="282" t="str">
        <f>E69</f>
        <v>-</v>
      </c>
      <c r="F108" s="588"/>
      <c r="G108" s="588"/>
      <c r="H108" s="589" t="s">
        <v>1921</v>
      </c>
      <c r="I108" s="589"/>
      <c r="J108" s="588"/>
      <c r="K108" s="588"/>
      <c r="L108" s="634" t="s">
        <v>1812</v>
      </c>
      <c r="M108" s="635"/>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c r="BM108" s="259"/>
      <c r="BN108" s="259"/>
      <c r="BO108" s="259"/>
      <c r="BP108" s="259"/>
    </row>
    <row r="109" spans="1:68" ht="15.75" customHeight="1" thickBot="1" x14ac:dyDescent="0.35">
      <c r="C109" s="263"/>
      <c r="D109" s="261"/>
      <c r="E109" s="261"/>
      <c r="F109" s="261"/>
      <c r="G109" s="261"/>
      <c r="H109" s="261"/>
      <c r="I109" s="261"/>
      <c r="J109" s="261"/>
      <c r="K109" s="261"/>
      <c r="L109" s="261"/>
      <c r="M109" s="261"/>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c r="BM109" s="259"/>
      <c r="BN109" s="259"/>
      <c r="BO109" s="259"/>
      <c r="BP109" s="259"/>
    </row>
    <row r="110" spans="1:68" ht="14.9" customHeight="1" x14ac:dyDescent="0.3">
      <c r="C110" s="263"/>
      <c r="D110" s="288" t="s">
        <v>1929</v>
      </c>
      <c r="E110" s="462" t="s">
        <v>1818</v>
      </c>
      <c r="F110" s="586" t="s">
        <v>1930</v>
      </c>
      <c r="G110" s="586"/>
      <c r="H110" s="586"/>
      <c r="I110" s="586"/>
      <c r="J110" s="586" t="s">
        <v>1931</v>
      </c>
      <c r="K110" s="586"/>
      <c r="L110" s="586"/>
      <c r="M110" s="592"/>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row>
    <row r="111" spans="1:68" ht="14.9" customHeight="1" x14ac:dyDescent="0.3">
      <c r="A111" s="261"/>
      <c r="B111" s="261"/>
      <c r="C111" s="263"/>
      <c r="D111" s="569" t="str">
        <f>IF(D78&lt;&gt;0,D78+2,"-")</f>
        <v>-</v>
      </c>
      <c r="E111" s="585"/>
      <c r="F111" s="584"/>
      <c r="G111" s="584"/>
      <c r="H111" s="584"/>
      <c r="I111" s="584"/>
      <c r="J111" s="584"/>
      <c r="K111" s="584"/>
      <c r="L111" s="584"/>
      <c r="M111" s="593"/>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row>
    <row r="112" spans="1:68" ht="14.9" customHeight="1" x14ac:dyDescent="0.3">
      <c r="A112" s="261"/>
      <c r="B112" s="261"/>
      <c r="C112" s="263"/>
      <c r="D112" s="569"/>
      <c r="E112" s="585"/>
      <c r="F112" s="584" t="s">
        <v>1932</v>
      </c>
      <c r="G112" s="584"/>
      <c r="H112" s="584" t="s">
        <v>1916</v>
      </c>
      <c r="I112" s="584"/>
      <c r="J112" s="584" t="s">
        <v>1933</v>
      </c>
      <c r="K112" s="584"/>
      <c r="L112" s="584" t="s">
        <v>1916</v>
      </c>
      <c r="M112" s="593"/>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row>
    <row r="113" spans="1:68" x14ac:dyDescent="0.3">
      <c r="A113" s="261"/>
      <c r="B113" s="261"/>
      <c r="C113" s="263"/>
      <c r="D113" s="570" t="s">
        <v>1820</v>
      </c>
      <c r="E113" s="282" t="str">
        <f t="shared" ref="E113:E118" si="5">E60</f>
        <v>-</v>
      </c>
      <c r="F113" s="576"/>
      <c r="G113" s="576"/>
      <c r="H113" s="574" t="s">
        <v>1832</v>
      </c>
      <c r="I113" s="574"/>
      <c r="J113" s="576"/>
      <c r="K113" s="576"/>
      <c r="L113" s="574" t="s">
        <v>1812</v>
      </c>
      <c r="M113" s="583"/>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row>
    <row r="114" spans="1:68" x14ac:dyDescent="0.3">
      <c r="A114" s="261"/>
      <c r="B114" s="261"/>
      <c r="C114" s="263"/>
      <c r="D114" s="570"/>
      <c r="E114" s="282" t="str">
        <f t="shared" si="5"/>
        <v>-</v>
      </c>
      <c r="F114" s="576"/>
      <c r="G114" s="576"/>
      <c r="H114" s="574" t="s">
        <v>1832</v>
      </c>
      <c r="I114" s="574"/>
      <c r="J114" s="576"/>
      <c r="K114" s="576"/>
      <c r="L114" s="574" t="s">
        <v>1812</v>
      </c>
      <c r="M114" s="583"/>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row>
    <row r="115" spans="1:68" x14ac:dyDescent="0.3">
      <c r="A115" s="261"/>
      <c r="B115" s="261"/>
      <c r="C115" s="263"/>
      <c r="D115" s="570" t="s">
        <v>1821</v>
      </c>
      <c r="E115" s="282" t="str">
        <f t="shared" si="5"/>
        <v>-</v>
      </c>
      <c r="F115" s="576"/>
      <c r="G115" s="576"/>
      <c r="H115" s="574" t="s">
        <v>1832</v>
      </c>
      <c r="I115" s="574"/>
      <c r="J115" s="576"/>
      <c r="K115" s="576"/>
      <c r="L115" s="574" t="s">
        <v>1812</v>
      </c>
      <c r="M115" s="583"/>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row>
    <row r="116" spans="1:68" x14ac:dyDescent="0.3">
      <c r="A116" s="261"/>
      <c r="B116" s="261"/>
      <c r="C116" s="263"/>
      <c r="D116" s="570"/>
      <c r="E116" s="282" t="str">
        <f t="shared" si="5"/>
        <v>-</v>
      </c>
      <c r="F116" s="576"/>
      <c r="G116" s="576"/>
      <c r="H116" s="574" t="s">
        <v>1832</v>
      </c>
      <c r="I116" s="574"/>
      <c r="J116" s="576"/>
      <c r="K116" s="576"/>
      <c r="L116" s="574" t="s">
        <v>1812</v>
      </c>
      <c r="M116" s="583"/>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row>
    <row r="117" spans="1:68" x14ac:dyDescent="0.3">
      <c r="A117" s="261"/>
      <c r="B117" s="261"/>
      <c r="C117" s="263"/>
      <c r="D117" s="570" t="s">
        <v>1822</v>
      </c>
      <c r="E117" s="282" t="str">
        <f t="shared" si="5"/>
        <v>-</v>
      </c>
      <c r="F117" s="576"/>
      <c r="G117" s="576"/>
      <c r="H117" s="574" t="s">
        <v>1832</v>
      </c>
      <c r="I117" s="574"/>
      <c r="J117" s="576"/>
      <c r="K117" s="576"/>
      <c r="L117" s="574" t="s">
        <v>1812</v>
      </c>
      <c r="M117" s="583"/>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row>
    <row r="118" spans="1:68" x14ac:dyDescent="0.3">
      <c r="A118" s="261"/>
      <c r="B118" s="261"/>
      <c r="C118" s="263"/>
      <c r="D118" s="570"/>
      <c r="E118" s="282" t="str">
        <f t="shared" si="5"/>
        <v>-</v>
      </c>
      <c r="F118" s="576"/>
      <c r="G118" s="576"/>
      <c r="H118" s="574" t="s">
        <v>1832</v>
      </c>
      <c r="I118" s="574"/>
      <c r="J118" s="576"/>
      <c r="K118" s="576"/>
      <c r="L118" s="574" t="s">
        <v>1812</v>
      </c>
      <c r="M118" s="583"/>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row>
    <row r="119" spans="1:68" x14ac:dyDescent="0.3">
      <c r="A119" s="261"/>
      <c r="B119" s="261"/>
      <c r="C119" s="263"/>
      <c r="D119" s="570" t="s">
        <v>1819</v>
      </c>
      <c r="E119" s="571"/>
      <c r="F119" s="576"/>
      <c r="G119" s="576"/>
      <c r="H119" s="574" t="s">
        <v>1831</v>
      </c>
      <c r="I119" s="574"/>
      <c r="J119" s="576"/>
      <c r="K119" s="576"/>
      <c r="L119" s="574" t="s">
        <v>1812</v>
      </c>
      <c r="M119" s="583"/>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row>
    <row r="120" spans="1:68" ht="14.5" x14ac:dyDescent="0.3">
      <c r="A120" s="261"/>
      <c r="B120" s="261"/>
      <c r="C120" s="263"/>
      <c r="D120" s="572" t="s">
        <v>1920</v>
      </c>
      <c r="E120" s="282" t="str">
        <f>E67</f>
        <v>-</v>
      </c>
      <c r="F120" s="576"/>
      <c r="G120" s="576"/>
      <c r="H120" s="587" t="s">
        <v>1921</v>
      </c>
      <c r="I120" s="587"/>
      <c r="J120" s="576"/>
      <c r="K120" s="576"/>
      <c r="L120" s="574" t="s">
        <v>1812</v>
      </c>
      <c r="M120" s="583"/>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row>
    <row r="121" spans="1:68" ht="14.5" x14ac:dyDescent="0.3">
      <c r="A121" s="261"/>
      <c r="B121" s="261"/>
      <c r="C121" s="263"/>
      <c r="D121" s="572"/>
      <c r="E121" s="282" t="str">
        <f>E68</f>
        <v>-</v>
      </c>
      <c r="F121" s="576"/>
      <c r="G121" s="576"/>
      <c r="H121" s="587" t="s">
        <v>1921</v>
      </c>
      <c r="I121" s="587"/>
      <c r="J121" s="576"/>
      <c r="K121" s="576"/>
      <c r="L121" s="574" t="s">
        <v>1812</v>
      </c>
      <c r="M121" s="583"/>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row>
    <row r="122" spans="1:68" ht="15" thickBot="1" x14ac:dyDescent="0.35">
      <c r="A122" s="261"/>
      <c r="B122" s="261"/>
      <c r="C122" s="263"/>
      <c r="D122" s="573"/>
      <c r="E122" s="283" t="str">
        <f>E69</f>
        <v>-</v>
      </c>
      <c r="F122" s="588"/>
      <c r="G122" s="588"/>
      <c r="H122" s="589" t="s">
        <v>1921</v>
      </c>
      <c r="I122" s="589"/>
      <c r="J122" s="588"/>
      <c r="K122" s="588"/>
      <c r="L122" s="634" t="s">
        <v>1812</v>
      </c>
      <c r="M122" s="635"/>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row>
    <row r="123" spans="1:68" ht="14.5" thickBot="1" x14ac:dyDescent="0.35">
      <c r="A123" s="261"/>
      <c r="B123" s="261"/>
      <c r="C123" s="263"/>
      <c r="D123" s="261"/>
      <c r="E123" s="261"/>
      <c r="F123" s="261"/>
      <c r="G123" s="261"/>
      <c r="H123" s="261"/>
      <c r="I123" s="261"/>
      <c r="J123" s="261"/>
      <c r="K123" s="261"/>
      <c r="L123" s="261"/>
      <c r="M123" s="261"/>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row>
    <row r="124" spans="1:68" ht="14.9" customHeight="1" x14ac:dyDescent="0.3">
      <c r="A124" s="261"/>
      <c r="B124" s="261"/>
      <c r="C124" s="263"/>
      <c r="D124" s="288" t="s">
        <v>1929</v>
      </c>
      <c r="E124" s="462" t="s">
        <v>1818</v>
      </c>
      <c r="F124" s="586" t="s">
        <v>1930</v>
      </c>
      <c r="G124" s="586"/>
      <c r="H124" s="586"/>
      <c r="I124" s="586"/>
      <c r="J124" s="586" t="s">
        <v>1931</v>
      </c>
      <c r="K124" s="586"/>
      <c r="L124" s="586"/>
      <c r="M124" s="592"/>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259"/>
      <c r="BN124" s="259"/>
      <c r="BO124" s="259"/>
      <c r="BP124" s="259"/>
    </row>
    <row r="125" spans="1:68" ht="14.9" customHeight="1" x14ac:dyDescent="0.3">
      <c r="A125" s="261"/>
      <c r="B125" s="261"/>
      <c r="C125" s="263"/>
      <c r="D125" s="569" t="str">
        <f>IF(D78&lt;&gt;0,D78+3,"-")</f>
        <v>-</v>
      </c>
      <c r="E125" s="585"/>
      <c r="F125" s="584"/>
      <c r="G125" s="584"/>
      <c r="H125" s="584"/>
      <c r="I125" s="584"/>
      <c r="J125" s="584"/>
      <c r="K125" s="584"/>
      <c r="L125" s="584"/>
      <c r="M125" s="593"/>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row>
    <row r="126" spans="1:68" ht="14.9" customHeight="1" x14ac:dyDescent="0.3">
      <c r="A126" s="261"/>
      <c r="B126" s="261"/>
      <c r="C126" s="263"/>
      <c r="D126" s="569"/>
      <c r="E126" s="585"/>
      <c r="F126" s="584" t="s">
        <v>1932</v>
      </c>
      <c r="G126" s="584"/>
      <c r="H126" s="584" t="s">
        <v>1916</v>
      </c>
      <c r="I126" s="584"/>
      <c r="J126" s="584" t="s">
        <v>1933</v>
      </c>
      <c r="K126" s="584"/>
      <c r="L126" s="584" t="s">
        <v>1916</v>
      </c>
      <c r="M126" s="593"/>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row>
    <row r="127" spans="1:68" x14ac:dyDescent="0.3">
      <c r="A127" s="261"/>
      <c r="C127" s="263"/>
      <c r="D127" s="570" t="s">
        <v>1820</v>
      </c>
      <c r="E127" s="282" t="str">
        <f t="shared" ref="E127:E132" si="6">E60</f>
        <v>-</v>
      </c>
      <c r="F127" s="576"/>
      <c r="G127" s="576"/>
      <c r="H127" s="574" t="s">
        <v>1832</v>
      </c>
      <c r="I127" s="574"/>
      <c r="J127" s="576"/>
      <c r="K127" s="576"/>
      <c r="L127" s="574" t="s">
        <v>1812</v>
      </c>
      <c r="M127" s="583"/>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row>
    <row r="128" spans="1:68" x14ac:dyDescent="0.3">
      <c r="A128" s="261"/>
      <c r="C128" s="263"/>
      <c r="D128" s="570"/>
      <c r="E128" s="282" t="str">
        <f t="shared" si="6"/>
        <v>-</v>
      </c>
      <c r="F128" s="576"/>
      <c r="G128" s="576"/>
      <c r="H128" s="574" t="s">
        <v>1832</v>
      </c>
      <c r="I128" s="574"/>
      <c r="J128" s="576"/>
      <c r="K128" s="576"/>
      <c r="L128" s="574" t="s">
        <v>1812</v>
      </c>
      <c r="M128" s="583"/>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row>
    <row r="129" spans="1:68" x14ac:dyDescent="0.3">
      <c r="A129" s="261"/>
      <c r="C129" s="263"/>
      <c r="D129" s="570" t="s">
        <v>1821</v>
      </c>
      <c r="E129" s="282" t="str">
        <f t="shared" si="6"/>
        <v>-</v>
      </c>
      <c r="F129" s="576"/>
      <c r="G129" s="576"/>
      <c r="H129" s="574" t="s">
        <v>1832</v>
      </c>
      <c r="I129" s="574"/>
      <c r="J129" s="576"/>
      <c r="K129" s="576"/>
      <c r="L129" s="574" t="s">
        <v>1812</v>
      </c>
      <c r="M129" s="583"/>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c r="BF129" s="259"/>
      <c r="BG129" s="259"/>
      <c r="BH129" s="259"/>
      <c r="BI129" s="259"/>
      <c r="BJ129" s="259"/>
      <c r="BK129" s="259"/>
      <c r="BL129" s="259"/>
      <c r="BM129" s="259"/>
      <c r="BN129" s="259"/>
      <c r="BO129" s="259"/>
      <c r="BP129" s="259"/>
    </row>
    <row r="130" spans="1:68" x14ac:dyDescent="0.3">
      <c r="A130" s="261"/>
      <c r="C130" s="263"/>
      <c r="D130" s="570"/>
      <c r="E130" s="282" t="str">
        <f t="shared" si="6"/>
        <v>-</v>
      </c>
      <c r="F130" s="576"/>
      <c r="G130" s="576"/>
      <c r="H130" s="574" t="s">
        <v>1832</v>
      </c>
      <c r="I130" s="574"/>
      <c r="J130" s="576"/>
      <c r="K130" s="576"/>
      <c r="L130" s="574" t="s">
        <v>1812</v>
      </c>
      <c r="M130" s="583"/>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c r="AZ130" s="259"/>
      <c r="BA130" s="259"/>
      <c r="BB130" s="259"/>
      <c r="BC130" s="259"/>
      <c r="BD130" s="259"/>
      <c r="BE130" s="259"/>
      <c r="BF130" s="259"/>
      <c r="BG130" s="259"/>
      <c r="BH130" s="259"/>
      <c r="BI130" s="259"/>
      <c r="BJ130" s="259"/>
      <c r="BK130" s="259"/>
      <c r="BL130" s="259"/>
      <c r="BM130" s="259"/>
      <c r="BN130" s="259"/>
      <c r="BO130" s="259"/>
      <c r="BP130" s="259"/>
    </row>
    <row r="131" spans="1:68" x14ac:dyDescent="0.3">
      <c r="A131" s="261"/>
      <c r="C131" s="263"/>
      <c r="D131" s="570" t="s">
        <v>1822</v>
      </c>
      <c r="E131" s="282" t="str">
        <f t="shared" si="6"/>
        <v>-</v>
      </c>
      <c r="F131" s="576"/>
      <c r="G131" s="576"/>
      <c r="H131" s="574" t="s">
        <v>1832</v>
      </c>
      <c r="I131" s="574"/>
      <c r="J131" s="576"/>
      <c r="K131" s="576"/>
      <c r="L131" s="574" t="s">
        <v>1812</v>
      </c>
      <c r="M131" s="583"/>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row>
    <row r="132" spans="1:68" x14ac:dyDescent="0.3">
      <c r="A132" s="261"/>
      <c r="C132" s="263"/>
      <c r="D132" s="570"/>
      <c r="E132" s="282" t="str">
        <f t="shared" si="6"/>
        <v>-</v>
      </c>
      <c r="F132" s="576"/>
      <c r="G132" s="576"/>
      <c r="H132" s="574" t="s">
        <v>1832</v>
      </c>
      <c r="I132" s="574"/>
      <c r="J132" s="576"/>
      <c r="K132" s="576"/>
      <c r="L132" s="574" t="s">
        <v>1812</v>
      </c>
      <c r="M132" s="583"/>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c r="BF132" s="259"/>
      <c r="BG132" s="259"/>
      <c r="BH132" s="259"/>
      <c r="BI132" s="259"/>
      <c r="BJ132" s="259"/>
      <c r="BK132" s="259"/>
      <c r="BL132" s="259"/>
      <c r="BM132" s="259"/>
      <c r="BN132" s="259"/>
      <c r="BO132" s="259"/>
      <c r="BP132" s="259"/>
    </row>
    <row r="133" spans="1:68" x14ac:dyDescent="0.3">
      <c r="A133" s="261"/>
      <c r="B133" s="261"/>
      <c r="C133" s="263"/>
      <c r="D133" s="570" t="s">
        <v>1819</v>
      </c>
      <c r="E133" s="571"/>
      <c r="F133" s="576"/>
      <c r="G133" s="576"/>
      <c r="H133" s="574" t="s">
        <v>1831</v>
      </c>
      <c r="I133" s="574"/>
      <c r="J133" s="576"/>
      <c r="K133" s="576"/>
      <c r="L133" s="574" t="s">
        <v>1812</v>
      </c>
      <c r="M133" s="583"/>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59"/>
    </row>
    <row r="134" spans="1:68" ht="14.5" x14ac:dyDescent="0.3">
      <c r="C134" s="263"/>
      <c r="D134" s="572" t="s">
        <v>1920</v>
      </c>
      <c r="E134" s="282" t="str">
        <f>E67</f>
        <v>-</v>
      </c>
      <c r="F134" s="576"/>
      <c r="G134" s="576"/>
      <c r="H134" s="587" t="s">
        <v>1921</v>
      </c>
      <c r="I134" s="587"/>
      <c r="J134" s="576"/>
      <c r="K134" s="576"/>
      <c r="L134" s="574" t="s">
        <v>1812</v>
      </c>
      <c r="M134" s="583"/>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59"/>
      <c r="BP134" s="259"/>
    </row>
    <row r="135" spans="1:68" ht="14.5" x14ac:dyDescent="0.3">
      <c r="C135" s="263"/>
      <c r="D135" s="572"/>
      <c r="E135" s="282" t="str">
        <f>E68</f>
        <v>-</v>
      </c>
      <c r="F135" s="576"/>
      <c r="G135" s="576"/>
      <c r="H135" s="587" t="s">
        <v>1921</v>
      </c>
      <c r="I135" s="587"/>
      <c r="J135" s="576"/>
      <c r="K135" s="576"/>
      <c r="L135" s="574" t="s">
        <v>1812</v>
      </c>
      <c r="M135" s="583"/>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row>
    <row r="136" spans="1:68" ht="15" thickBot="1" x14ac:dyDescent="0.35">
      <c r="C136" s="263"/>
      <c r="D136" s="573"/>
      <c r="E136" s="283" t="str">
        <f>E69</f>
        <v>-</v>
      </c>
      <c r="F136" s="588"/>
      <c r="G136" s="588"/>
      <c r="H136" s="589" t="s">
        <v>1921</v>
      </c>
      <c r="I136" s="589"/>
      <c r="J136" s="588"/>
      <c r="K136" s="588"/>
      <c r="L136" s="634" t="s">
        <v>1812</v>
      </c>
      <c r="M136" s="635"/>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259"/>
      <c r="BL136" s="259"/>
      <c r="BM136" s="259"/>
      <c r="BN136" s="259"/>
      <c r="BO136" s="259"/>
      <c r="BP136" s="259"/>
    </row>
    <row r="137" spans="1:68" ht="14.5" thickBot="1" x14ac:dyDescent="0.35">
      <c r="C137" s="263"/>
      <c r="D137" s="261"/>
      <c r="E137" s="261"/>
      <c r="F137" s="261"/>
      <c r="G137" s="261"/>
      <c r="H137" s="261"/>
      <c r="I137" s="261"/>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c r="BF137" s="259"/>
      <c r="BG137" s="259"/>
      <c r="BH137" s="259"/>
      <c r="BI137" s="259"/>
      <c r="BJ137" s="259"/>
      <c r="BK137" s="259"/>
      <c r="BL137" s="259"/>
      <c r="BM137" s="259"/>
      <c r="BN137" s="259"/>
      <c r="BO137" s="259"/>
      <c r="BP137" s="259"/>
    </row>
    <row r="138" spans="1:68" ht="14.5" customHeight="1" thickBot="1" x14ac:dyDescent="0.35">
      <c r="C138" s="263"/>
      <c r="D138" s="651" t="s">
        <v>1934</v>
      </c>
      <c r="E138" s="652"/>
      <c r="F138" s="652"/>
      <c r="G138" s="652"/>
      <c r="H138" s="652"/>
      <c r="I138" s="653"/>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c r="BF138" s="259"/>
      <c r="BG138" s="259"/>
      <c r="BH138" s="259"/>
      <c r="BI138" s="259"/>
      <c r="BJ138" s="259"/>
      <c r="BK138" s="259"/>
      <c r="BL138" s="259"/>
      <c r="BM138" s="259"/>
      <c r="BN138" s="259"/>
      <c r="BO138" s="259"/>
    </row>
    <row r="139" spans="1:68" ht="25.4" customHeight="1" x14ac:dyDescent="0.3">
      <c r="C139" s="263"/>
      <c r="D139" s="645" t="s">
        <v>167</v>
      </c>
      <c r="E139" s="646" t="s">
        <v>1924</v>
      </c>
      <c r="F139" s="456" t="s">
        <v>1925</v>
      </c>
      <c r="G139" s="456"/>
      <c r="H139" s="456"/>
      <c r="I139" s="647"/>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c r="BD139" s="259"/>
      <c r="BE139" s="259"/>
      <c r="BF139" s="259"/>
      <c r="BG139" s="259"/>
      <c r="BH139" s="259"/>
      <c r="BI139" s="259"/>
      <c r="BJ139" s="259"/>
      <c r="BK139" s="259"/>
      <c r="BL139" s="259"/>
      <c r="BM139" s="259"/>
      <c r="BN139" s="259"/>
      <c r="BO139" s="259"/>
    </row>
    <row r="140" spans="1:68" ht="25.4" customHeight="1" x14ac:dyDescent="0.3">
      <c r="C140" s="263"/>
      <c r="D140" s="597"/>
      <c r="E140" s="585"/>
      <c r="F140" s="282" t="str">
        <f>IF(D78&lt;&gt;0,D78,"-")</f>
        <v>-</v>
      </c>
      <c r="G140" s="282" t="str">
        <f>IF($D$78&lt;&gt;0,F140+1,"-")</f>
        <v>-</v>
      </c>
      <c r="H140" s="282" t="str">
        <f>IF($D$78&lt;&gt;0,G140+1,"-")</f>
        <v>-</v>
      </c>
      <c r="I140" s="289" t="str">
        <f>IF($D$78&lt;&gt;0,H140+1,"-")</f>
        <v>-</v>
      </c>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c r="BA140" s="259"/>
      <c r="BB140" s="259"/>
      <c r="BC140" s="259"/>
      <c r="BD140" s="259"/>
      <c r="BE140" s="259"/>
      <c r="BF140" s="259"/>
      <c r="BG140" s="259"/>
      <c r="BH140" s="259"/>
      <c r="BI140" s="259"/>
      <c r="BJ140" s="259"/>
      <c r="BK140" s="259"/>
      <c r="BL140" s="259"/>
      <c r="BM140" s="259"/>
      <c r="BN140" s="259"/>
      <c r="BO140" s="259"/>
    </row>
    <row r="141" spans="1:68" x14ac:dyDescent="0.3">
      <c r="C141" s="263"/>
      <c r="D141" s="570" t="s">
        <v>1820</v>
      </c>
      <c r="E141" s="282" t="str">
        <f t="shared" ref="E141:E146" si="7">E60</f>
        <v>-</v>
      </c>
      <c r="F141" s="290" t="str">
        <f t="shared" ref="F141:F150" si="8">IFERROR(LOOKUP($F$140,$F$59:$U$59,F60:U60)*F85,"-")</f>
        <v>-</v>
      </c>
      <c r="G141" s="290" t="str">
        <f t="shared" ref="G141:G150" si="9">IFERROR(LOOKUP($G$140,$F$59:$U$59,F60:U60)*F99,"-")</f>
        <v>-</v>
      </c>
      <c r="H141" s="290" t="str">
        <f t="shared" ref="H141:H150" si="10">IFERROR(LOOKUP($H$140,$F$59:$U$59,F60:U60)*F113,"-")</f>
        <v>-</v>
      </c>
      <c r="I141" s="291" t="str">
        <f t="shared" ref="I141:I150" si="11">IFERROR(LOOKUP($I$140,$F$59:$U$59,F60:U60)*F127,"-")</f>
        <v>-</v>
      </c>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c r="BF141" s="259"/>
      <c r="BG141" s="259"/>
      <c r="BH141" s="259"/>
      <c r="BI141" s="259"/>
      <c r="BJ141" s="259"/>
      <c r="BK141" s="259"/>
      <c r="BL141" s="259"/>
      <c r="BM141" s="259"/>
      <c r="BN141" s="259"/>
      <c r="BO141" s="259"/>
    </row>
    <row r="142" spans="1:68" x14ac:dyDescent="0.3">
      <c r="C142" s="263"/>
      <c r="D142" s="570"/>
      <c r="E142" s="282" t="str">
        <f t="shared" si="7"/>
        <v>-</v>
      </c>
      <c r="F142" s="290" t="str">
        <f t="shared" si="8"/>
        <v>-</v>
      </c>
      <c r="G142" s="290" t="str">
        <f t="shared" si="9"/>
        <v>-</v>
      </c>
      <c r="H142" s="290" t="str">
        <f t="shared" si="10"/>
        <v>-</v>
      </c>
      <c r="I142" s="291" t="str">
        <f t="shared" si="11"/>
        <v>-</v>
      </c>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row>
    <row r="143" spans="1:68" x14ac:dyDescent="0.3">
      <c r="C143" s="263"/>
      <c r="D143" s="570" t="s">
        <v>1821</v>
      </c>
      <c r="E143" s="282" t="str">
        <f t="shared" si="7"/>
        <v>-</v>
      </c>
      <c r="F143" s="290" t="str">
        <f t="shared" si="8"/>
        <v>-</v>
      </c>
      <c r="G143" s="290" t="str">
        <f t="shared" si="9"/>
        <v>-</v>
      </c>
      <c r="H143" s="290" t="str">
        <f t="shared" si="10"/>
        <v>-</v>
      </c>
      <c r="I143" s="291" t="str">
        <f t="shared" si="11"/>
        <v>-</v>
      </c>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row>
    <row r="144" spans="1:68" x14ac:dyDescent="0.3">
      <c r="C144" s="263"/>
      <c r="D144" s="570"/>
      <c r="E144" s="282" t="str">
        <f t="shared" si="7"/>
        <v>-</v>
      </c>
      <c r="F144" s="290" t="str">
        <f t="shared" si="8"/>
        <v>-</v>
      </c>
      <c r="G144" s="290" t="str">
        <f t="shared" si="9"/>
        <v>-</v>
      </c>
      <c r="H144" s="290" t="str">
        <f t="shared" si="10"/>
        <v>-</v>
      </c>
      <c r="I144" s="291" t="str">
        <f t="shared" si="11"/>
        <v>-</v>
      </c>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row>
    <row r="145" spans="1:68" x14ac:dyDescent="0.3">
      <c r="C145" s="263"/>
      <c r="D145" s="570" t="s">
        <v>1822</v>
      </c>
      <c r="E145" s="282" t="str">
        <f t="shared" si="7"/>
        <v>-</v>
      </c>
      <c r="F145" s="290" t="str">
        <f t="shared" si="8"/>
        <v>-</v>
      </c>
      <c r="G145" s="290" t="str">
        <f t="shared" si="9"/>
        <v>-</v>
      </c>
      <c r="H145" s="290" t="str">
        <f t="shared" si="10"/>
        <v>-</v>
      </c>
      <c r="I145" s="291" t="str">
        <f t="shared" si="11"/>
        <v>-</v>
      </c>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row>
    <row r="146" spans="1:68" x14ac:dyDescent="0.3">
      <c r="C146" s="263"/>
      <c r="D146" s="570"/>
      <c r="E146" s="282" t="str">
        <f t="shared" si="7"/>
        <v>-</v>
      </c>
      <c r="F146" s="290" t="str">
        <f t="shared" si="8"/>
        <v>-</v>
      </c>
      <c r="G146" s="290" t="str">
        <f t="shared" si="9"/>
        <v>-</v>
      </c>
      <c r="H146" s="290" t="str">
        <f t="shared" si="10"/>
        <v>-</v>
      </c>
      <c r="I146" s="291" t="str">
        <f t="shared" si="11"/>
        <v>-</v>
      </c>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row>
    <row r="147" spans="1:68" x14ac:dyDescent="0.3">
      <c r="C147" s="263"/>
      <c r="D147" s="594" t="s">
        <v>1819</v>
      </c>
      <c r="E147" s="595"/>
      <c r="F147" s="290" t="str">
        <f t="shared" si="8"/>
        <v>-</v>
      </c>
      <c r="G147" s="290" t="str">
        <f t="shared" si="9"/>
        <v>-</v>
      </c>
      <c r="H147" s="290" t="str">
        <f t="shared" si="10"/>
        <v>-</v>
      </c>
      <c r="I147" s="291" t="str">
        <f t="shared" si="11"/>
        <v>-</v>
      </c>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c r="BF147" s="259"/>
      <c r="BG147" s="259"/>
      <c r="BH147" s="259"/>
      <c r="BI147" s="259"/>
      <c r="BJ147" s="259"/>
      <c r="BK147" s="259"/>
      <c r="BL147" s="259"/>
      <c r="BM147" s="259"/>
      <c r="BN147" s="259"/>
      <c r="BO147" s="259"/>
    </row>
    <row r="148" spans="1:68" x14ac:dyDescent="0.3">
      <c r="C148" s="263"/>
      <c r="D148" s="572" t="s">
        <v>1920</v>
      </c>
      <c r="E148" s="282" t="str">
        <f>E67</f>
        <v>-</v>
      </c>
      <c r="F148" s="290" t="str">
        <f t="shared" si="8"/>
        <v>-</v>
      </c>
      <c r="G148" s="290" t="str">
        <f t="shared" si="9"/>
        <v>-</v>
      </c>
      <c r="H148" s="290" t="str">
        <f t="shared" si="10"/>
        <v>-</v>
      </c>
      <c r="I148" s="291" t="str">
        <f t="shared" si="11"/>
        <v>-</v>
      </c>
      <c r="J148" s="259"/>
      <c r="K148" s="259"/>
      <c r="L148" s="296"/>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59"/>
      <c r="BN148" s="259"/>
      <c r="BO148" s="259"/>
    </row>
    <row r="149" spans="1:68" x14ac:dyDescent="0.3">
      <c r="C149" s="263"/>
      <c r="D149" s="572"/>
      <c r="E149" s="282" t="str">
        <f>E68</f>
        <v>-</v>
      </c>
      <c r="F149" s="290" t="str">
        <f t="shared" si="8"/>
        <v>-</v>
      </c>
      <c r="G149" s="290" t="str">
        <f t="shared" si="9"/>
        <v>-</v>
      </c>
      <c r="H149" s="290" t="str">
        <f t="shared" si="10"/>
        <v>-</v>
      </c>
      <c r="I149" s="291" t="str">
        <f t="shared" si="11"/>
        <v>-</v>
      </c>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row>
    <row r="150" spans="1:68" x14ac:dyDescent="0.3">
      <c r="C150" s="263"/>
      <c r="D150" s="572"/>
      <c r="E150" s="282" t="str">
        <f>E69</f>
        <v>-</v>
      </c>
      <c r="F150" s="290" t="str">
        <f t="shared" si="8"/>
        <v>-</v>
      </c>
      <c r="G150" s="290" t="str">
        <f t="shared" si="9"/>
        <v>-</v>
      </c>
      <c r="H150" s="290" t="str">
        <f t="shared" si="10"/>
        <v>-</v>
      </c>
      <c r="I150" s="291" t="str">
        <f t="shared" si="11"/>
        <v>-</v>
      </c>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row>
    <row r="151" spans="1:68" ht="14.5" thickBot="1" x14ac:dyDescent="0.35">
      <c r="C151" s="263"/>
      <c r="D151" s="636" t="s">
        <v>1926</v>
      </c>
      <c r="E151" s="637"/>
      <c r="F151" s="292">
        <f>IFERROR(IF('Carte d''identité'!D36="OUI",LOOKUP($F$140,$F$59:$U$59,F70:U70)*(SUM(J85:K90)+SUM(J92:K94)),0),"-")</f>
        <v>0</v>
      </c>
      <c r="G151" s="292">
        <f>IFERROR(IF('Carte d''identité'!D36="OUI",LOOKUP($G$140,$F$59:$U$59,F70:U70)*(SUM(J99:K104)+SUM(J106:K108)),0),"-")</f>
        <v>0</v>
      </c>
      <c r="H151" s="292">
        <f>IFERROR(IF('Carte d''identité'!D36="OUI",LOOKUP($H$140,$F$59:$U$59,F70:U70)*(SUM(J113:K118)+SUM(J120:K122)),0),"-")</f>
        <v>0</v>
      </c>
      <c r="I151" s="293">
        <f>IFERROR(IF('Carte d''identité'!D36="OUI",LOOKUP($I$140,$F$59:$U$59,F70:U70)*(SUM(J127:K132)+SUM(J134:K136)),0),"-")</f>
        <v>0</v>
      </c>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row>
    <row r="152" spans="1:68" x14ac:dyDescent="0.3">
      <c r="D152" s="261"/>
      <c r="E152" s="261"/>
      <c r="F152" s="261"/>
      <c r="G152" s="261"/>
      <c r="H152" s="261"/>
      <c r="I152" s="261"/>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row>
    <row r="153" spans="1:68" ht="14.5" thickBot="1" x14ac:dyDescent="0.35">
      <c r="D153" s="261"/>
      <c r="E153" s="261"/>
      <c r="F153" s="261"/>
      <c r="G153" s="261"/>
      <c r="H153" s="261"/>
      <c r="I153" s="261"/>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259"/>
      <c r="BH153" s="259"/>
      <c r="BI153" s="259"/>
      <c r="BJ153" s="259"/>
      <c r="BK153" s="259"/>
      <c r="BL153" s="259"/>
      <c r="BM153" s="259"/>
      <c r="BN153" s="259"/>
      <c r="BO153" s="259"/>
      <c r="BP153" s="259"/>
    </row>
    <row r="154" spans="1:68" x14ac:dyDescent="0.3">
      <c r="B154" s="623" t="s">
        <v>1935</v>
      </c>
      <c r="C154" s="275"/>
      <c r="D154" s="638" t="s">
        <v>2123</v>
      </c>
      <c r="E154" s="489"/>
      <c r="F154" s="261"/>
      <c r="G154" s="261"/>
      <c r="H154" s="261"/>
      <c r="I154" s="261"/>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row>
    <row r="155" spans="1:68" x14ac:dyDescent="0.3">
      <c r="B155" s="623"/>
      <c r="C155" s="275"/>
      <c r="D155" s="639"/>
      <c r="E155" s="490"/>
      <c r="F155" s="261"/>
      <c r="G155" s="261"/>
      <c r="H155" s="261"/>
      <c r="I155" s="261"/>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259"/>
      <c r="BM155" s="259"/>
      <c r="BN155" s="259"/>
      <c r="BO155" s="259"/>
      <c r="BP155" s="259"/>
    </row>
    <row r="156" spans="1:68" ht="14.15" customHeight="1" x14ac:dyDescent="0.3">
      <c r="B156" s="623"/>
      <c r="C156" s="275"/>
      <c r="D156" s="640" t="str">
        <f>IFERROR(('Données Economiques'!F57-'Données Economiques'!D85-'Attestation CEE'!F26-'Données Economiques'!D14-'Données Economiques'!F14-'Données Economiques'!B14)/SUM(F141:I151),"-")</f>
        <v>-</v>
      </c>
      <c r="E156" s="641"/>
      <c r="F156" s="644" t="s">
        <v>1984</v>
      </c>
      <c r="G156" s="633"/>
      <c r="H156" s="633"/>
      <c r="I156" s="633"/>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c r="BF156" s="259"/>
      <c r="BG156" s="259"/>
      <c r="BH156" s="259"/>
      <c r="BI156" s="259"/>
      <c r="BJ156" s="259"/>
      <c r="BK156" s="259"/>
      <c r="BL156" s="259"/>
      <c r="BM156" s="259"/>
      <c r="BN156" s="259"/>
      <c r="BO156" s="259"/>
      <c r="BP156" s="259"/>
    </row>
    <row r="157" spans="1:68" x14ac:dyDescent="0.3">
      <c r="B157" s="623"/>
      <c r="C157" s="275"/>
      <c r="D157" s="640"/>
      <c r="E157" s="641"/>
      <c r="F157" s="644"/>
      <c r="G157" s="633"/>
      <c r="H157" s="633"/>
      <c r="I157" s="633"/>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259"/>
      <c r="BP157" s="259"/>
    </row>
    <row r="158" spans="1:68" x14ac:dyDescent="0.3">
      <c r="B158" s="623"/>
      <c r="C158" s="275"/>
      <c r="D158" s="640"/>
      <c r="E158" s="641"/>
      <c r="F158" s="644"/>
      <c r="G158" s="633"/>
      <c r="H158" s="633"/>
      <c r="I158" s="633"/>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c r="BF158" s="259"/>
      <c r="BG158" s="259"/>
      <c r="BH158" s="259"/>
      <c r="BI158" s="259"/>
      <c r="BJ158" s="259"/>
      <c r="BK158" s="259"/>
      <c r="BL158" s="259"/>
      <c r="BM158" s="259"/>
      <c r="BN158" s="259"/>
      <c r="BO158" s="259"/>
      <c r="BP158" s="259"/>
    </row>
    <row r="159" spans="1:68" ht="34.5" customHeight="1" thickBot="1" x14ac:dyDescent="0.35">
      <c r="B159" s="623"/>
      <c r="C159" s="275"/>
      <c r="D159" s="642"/>
      <c r="E159" s="643"/>
      <c r="F159" s="644"/>
      <c r="G159" s="633"/>
      <c r="H159" s="633"/>
      <c r="I159" s="633"/>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row>
    <row r="160" spans="1:68" x14ac:dyDescent="0.3">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c r="AZ160" s="259"/>
      <c r="BA160" s="259"/>
      <c r="BB160" s="259"/>
      <c r="BC160" s="259"/>
      <c r="BD160" s="259"/>
      <c r="BE160" s="259"/>
      <c r="BF160" s="259"/>
      <c r="BG160" s="259"/>
      <c r="BH160" s="259"/>
      <c r="BI160" s="259"/>
      <c r="BJ160" s="259"/>
      <c r="BK160" s="259"/>
      <c r="BL160" s="259"/>
      <c r="BM160" s="259"/>
      <c r="BN160" s="259"/>
      <c r="BO160" s="259"/>
      <c r="BP160" s="259"/>
    </row>
    <row r="161" spans="1:68" x14ac:dyDescent="0.3">
      <c r="A161" s="259"/>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row>
    <row r="162" spans="1:68" x14ac:dyDescent="0.3">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row>
    <row r="163" spans="1:68" x14ac:dyDescent="0.3">
      <c r="A163" s="259"/>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row>
    <row r="164" spans="1:68" x14ac:dyDescent="0.3">
      <c r="A164" s="259"/>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row>
    <row r="165" spans="1:68" x14ac:dyDescent="0.3">
      <c r="A165" s="259"/>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row>
    <row r="166" spans="1:68" x14ac:dyDescent="0.3">
      <c r="A166" s="259"/>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row>
    <row r="167" spans="1:68" x14ac:dyDescent="0.3">
      <c r="A167" s="259"/>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59"/>
      <c r="BM167" s="259"/>
      <c r="BN167" s="259"/>
      <c r="BO167" s="259"/>
      <c r="BP167" s="259"/>
    </row>
    <row r="168" spans="1:68" x14ac:dyDescent="0.3">
      <c r="A168" s="259"/>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c r="AZ168" s="259"/>
      <c r="BA168" s="259"/>
      <c r="BB168" s="259"/>
      <c r="BC168" s="259"/>
      <c r="BD168" s="259"/>
      <c r="BE168" s="259"/>
      <c r="BF168" s="259"/>
      <c r="BG168" s="259"/>
      <c r="BH168" s="259"/>
      <c r="BI168" s="259"/>
      <c r="BJ168" s="259"/>
      <c r="BK168" s="259"/>
      <c r="BL168" s="259"/>
      <c r="BM168" s="259"/>
      <c r="BN168" s="259"/>
      <c r="BO168" s="259"/>
      <c r="BP168" s="259"/>
    </row>
    <row r="169" spans="1:68" x14ac:dyDescent="0.3">
      <c r="A169" s="259"/>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59"/>
      <c r="AY169" s="259"/>
      <c r="AZ169" s="259"/>
      <c r="BA169" s="259"/>
      <c r="BB169" s="259"/>
      <c r="BC169" s="259"/>
      <c r="BD169" s="259"/>
      <c r="BE169" s="259"/>
      <c r="BF169" s="259"/>
      <c r="BG169" s="259"/>
      <c r="BH169" s="259"/>
      <c r="BI169" s="259"/>
      <c r="BJ169" s="259"/>
      <c r="BK169" s="259"/>
      <c r="BL169" s="259"/>
      <c r="BM169" s="259"/>
      <c r="BN169" s="259"/>
      <c r="BO169" s="259"/>
      <c r="BP169" s="259"/>
    </row>
    <row r="170" spans="1:68" x14ac:dyDescent="0.3">
      <c r="A170" s="259"/>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59"/>
      <c r="BF170" s="259"/>
      <c r="BG170" s="259"/>
      <c r="BH170" s="259"/>
      <c r="BI170" s="259"/>
      <c r="BJ170" s="259"/>
      <c r="BK170" s="259"/>
      <c r="BL170" s="259"/>
      <c r="BM170" s="259"/>
      <c r="BN170" s="259"/>
      <c r="BO170" s="259"/>
      <c r="BP170" s="259"/>
    </row>
    <row r="171" spans="1:68" x14ac:dyDescent="0.3">
      <c r="A171" s="259"/>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row>
    <row r="172" spans="1:68" x14ac:dyDescent="0.3">
      <c r="A172" s="259"/>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c r="AZ172" s="259"/>
      <c r="BA172" s="259"/>
      <c r="BB172" s="259"/>
      <c r="BC172" s="259"/>
      <c r="BD172" s="259"/>
      <c r="BE172" s="259"/>
      <c r="BF172" s="259"/>
      <c r="BG172" s="259"/>
      <c r="BH172" s="259"/>
      <c r="BI172" s="259"/>
      <c r="BJ172" s="259"/>
      <c r="BK172" s="259"/>
      <c r="BL172" s="259"/>
      <c r="BM172" s="259"/>
      <c r="BN172" s="259"/>
      <c r="BO172" s="259"/>
      <c r="BP172" s="259"/>
    </row>
    <row r="173" spans="1:68" x14ac:dyDescent="0.3">
      <c r="A173" s="259"/>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row>
    <row r="174" spans="1:68" x14ac:dyDescent="0.3">
      <c r="A174" s="259"/>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row>
    <row r="175" spans="1:68" x14ac:dyDescent="0.3">
      <c r="A175" s="259"/>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row>
    <row r="176" spans="1:68" x14ac:dyDescent="0.3">
      <c r="A176" s="259"/>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row>
    <row r="177" spans="1:68" x14ac:dyDescent="0.3">
      <c r="A177" s="259"/>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row>
    <row r="178" spans="1:68" x14ac:dyDescent="0.3">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59"/>
      <c r="BI178" s="259"/>
      <c r="BJ178" s="259"/>
      <c r="BK178" s="259"/>
      <c r="BL178" s="259"/>
      <c r="BM178" s="259"/>
      <c r="BN178" s="259"/>
      <c r="BO178" s="259"/>
      <c r="BP178" s="259"/>
    </row>
    <row r="179" spans="1:68" x14ac:dyDescent="0.3">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c r="AW179" s="259"/>
      <c r="AX179" s="259"/>
      <c r="AY179" s="259"/>
      <c r="AZ179" s="259"/>
      <c r="BA179" s="259"/>
      <c r="BB179" s="259"/>
      <c r="BC179" s="259"/>
      <c r="BD179" s="259"/>
      <c r="BE179" s="259"/>
      <c r="BF179" s="259"/>
      <c r="BG179" s="259"/>
      <c r="BH179" s="259"/>
      <c r="BI179" s="259"/>
      <c r="BJ179" s="259"/>
      <c r="BK179" s="259"/>
      <c r="BL179" s="259"/>
      <c r="BM179" s="259"/>
      <c r="BN179" s="259"/>
      <c r="BO179" s="259"/>
      <c r="BP179" s="259"/>
    </row>
  </sheetData>
  <mergeCells count="326">
    <mergeCell ref="D138:I138"/>
    <mergeCell ref="F132:G132"/>
    <mergeCell ref="H132:I132"/>
    <mergeCell ref="J132:K132"/>
    <mergeCell ref="L132:M132"/>
    <mergeCell ref="F133:G133"/>
    <mergeCell ref="H133:I133"/>
    <mergeCell ref="J133:K133"/>
    <mergeCell ref="L133:M133"/>
    <mergeCell ref="F134:G134"/>
    <mergeCell ref="J134:K134"/>
    <mergeCell ref="L134:M134"/>
    <mergeCell ref="H134:I134"/>
    <mergeCell ref="F135:G135"/>
    <mergeCell ref="H135:I135"/>
    <mergeCell ref="J135:K135"/>
    <mergeCell ref="L135:M135"/>
    <mergeCell ref="F136:G136"/>
    <mergeCell ref="H136:I136"/>
    <mergeCell ref="J136:K136"/>
    <mergeCell ref="L136:M136"/>
    <mergeCell ref="D29:N41"/>
    <mergeCell ref="D111:D112"/>
    <mergeCell ref="E124:E126"/>
    <mergeCell ref="F124:I125"/>
    <mergeCell ref="J124:M125"/>
    <mergeCell ref="D131:D132"/>
    <mergeCell ref="D133:E133"/>
    <mergeCell ref="D134:D136"/>
    <mergeCell ref="H121:I121"/>
    <mergeCell ref="J121:K121"/>
    <mergeCell ref="L121:M121"/>
    <mergeCell ref="J131:K131"/>
    <mergeCell ref="L130:M130"/>
    <mergeCell ref="J127:K127"/>
    <mergeCell ref="L127:M127"/>
    <mergeCell ref="F127:G127"/>
    <mergeCell ref="H127:I127"/>
    <mergeCell ref="F128:G128"/>
    <mergeCell ref="H128:I128"/>
    <mergeCell ref="J128:K128"/>
    <mergeCell ref="L128:M128"/>
    <mergeCell ref="F129:G129"/>
    <mergeCell ref="J113:K113"/>
    <mergeCell ref="J112:K112"/>
    <mergeCell ref="D151:E151"/>
    <mergeCell ref="B154:B159"/>
    <mergeCell ref="D154:E155"/>
    <mergeCell ref="D156:E159"/>
    <mergeCell ref="F156:I159"/>
    <mergeCell ref="D139:D140"/>
    <mergeCell ref="E139:E140"/>
    <mergeCell ref="D141:D142"/>
    <mergeCell ref="D143:D144"/>
    <mergeCell ref="D145:D146"/>
    <mergeCell ref="D147:E147"/>
    <mergeCell ref="D148:D150"/>
    <mergeCell ref="F139:I139"/>
    <mergeCell ref="J118:K118"/>
    <mergeCell ref="J117:K117"/>
    <mergeCell ref="F118:G118"/>
    <mergeCell ref="F117:G117"/>
    <mergeCell ref="H120:I120"/>
    <mergeCell ref="H118:I118"/>
    <mergeCell ref="H117:I117"/>
    <mergeCell ref="J108:K108"/>
    <mergeCell ref="J120:K120"/>
    <mergeCell ref="J116:K116"/>
    <mergeCell ref="J119:K119"/>
    <mergeCell ref="J115:K115"/>
    <mergeCell ref="J114:K114"/>
    <mergeCell ref="L108:M108"/>
    <mergeCell ref="L102:M102"/>
    <mergeCell ref="J103:K103"/>
    <mergeCell ref="L103:M103"/>
    <mergeCell ref="J102:K102"/>
    <mergeCell ref="J110:M111"/>
    <mergeCell ref="L112:M112"/>
    <mergeCell ref="J104:K104"/>
    <mergeCell ref="L104:M104"/>
    <mergeCell ref="J106:K106"/>
    <mergeCell ref="J99:K99"/>
    <mergeCell ref="L99:M99"/>
    <mergeCell ref="J100:K100"/>
    <mergeCell ref="L100:M100"/>
    <mergeCell ref="J105:K105"/>
    <mergeCell ref="L105:M105"/>
    <mergeCell ref="J101:K101"/>
    <mergeCell ref="L101:M101"/>
    <mergeCell ref="J107:K107"/>
    <mergeCell ref="L107:M107"/>
    <mergeCell ref="L106:M106"/>
    <mergeCell ref="L119:M119"/>
    <mergeCell ref="L118:M118"/>
    <mergeCell ref="F131:G131"/>
    <mergeCell ref="H131:I131"/>
    <mergeCell ref="H114:I114"/>
    <mergeCell ref="F130:G130"/>
    <mergeCell ref="H130:I130"/>
    <mergeCell ref="H129:I129"/>
    <mergeCell ref="J129:K129"/>
    <mergeCell ref="L129:M129"/>
    <mergeCell ref="F126:G126"/>
    <mergeCell ref="L120:M120"/>
    <mergeCell ref="L114:M114"/>
    <mergeCell ref="L117:M117"/>
    <mergeCell ref="L116:M116"/>
    <mergeCell ref="L115:M115"/>
    <mergeCell ref="F122:G122"/>
    <mergeCell ref="H122:I122"/>
    <mergeCell ref="J122:K122"/>
    <mergeCell ref="L122:M122"/>
    <mergeCell ref="J126:K126"/>
    <mergeCell ref="L126:M126"/>
    <mergeCell ref="J130:K130"/>
    <mergeCell ref="L131:M131"/>
    <mergeCell ref="L113:M113"/>
    <mergeCell ref="F45:G45"/>
    <mergeCell ref="I27:J27"/>
    <mergeCell ref="G27:H27"/>
    <mergeCell ref="F44:I44"/>
    <mergeCell ref="I25:J25"/>
    <mergeCell ref="J46:M51"/>
    <mergeCell ref="H98:I98"/>
    <mergeCell ref="F98:G98"/>
    <mergeCell ref="J98:K98"/>
    <mergeCell ref="L98:M98"/>
    <mergeCell ref="F89:G89"/>
    <mergeCell ref="J87:K87"/>
    <mergeCell ref="F92:G92"/>
    <mergeCell ref="H92:I92"/>
    <mergeCell ref="F93:G93"/>
    <mergeCell ref="H93:I93"/>
    <mergeCell ref="J93:K93"/>
    <mergeCell ref="L93:M93"/>
    <mergeCell ref="F94:G94"/>
    <mergeCell ref="H94:I94"/>
    <mergeCell ref="J94:K94"/>
    <mergeCell ref="L94:M94"/>
    <mergeCell ref="J89:K89"/>
    <mergeCell ref="H48:I48"/>
    <mergeCell ref="F50:G50"/>
    <mergeCell ref="F49:G49"/>
    <mergeCell ref="H51:I51"/>
    <mergeCell ref="H50:I50"/>
    <mergeCell ref="H49:I49"/>
    <mergeCell ref="F48:G48"/>
    <mergeCell ref="F47:G47"/>
    <mergeCell ref="F46:G46"/>
    <mergeCell ref="H47:I47"/>
    <mergeCell ref="H46:I46"/>
    <mergeCell ref="B2:N2"/>
    <mergeCell ref="K17:L17"/>
    <mergeCell ref="K21:L21"/>
    <mergeCell ref="K27:L27"/>
    <mergeCell ref="K26:L26"/>
    <mergeCell ref="K25:L25"/>
    <mergeCell ref="K18:L18"/>
    <mergeCell ref="K20:L20"/>
    <mergeCell ref="K19:L19"/>
    <mergeCell ref="K24:L24"/>
    <mergeCell ref="K23:L23"/>
    <mergeCell ref="K22:L22"/>
    <mergeCell ref="G18:H18"/>
    <mergeCell ref="G17:H17"/>
    <mergeCell ref="I18:J18"/>
    <mergeCell ref="B8:B13"/>
    <mergeCell ref="D8:N16"/>
    <mergeCell ref="I20:J20"/>
    <mergeCell ref="E21:F21"/>
    <mergeCell ref="E20:F20"/>
    <mergeCell ref="E19:F19"/>
    <mergeCell ref="B3:N3"/>
    <mergeCell ref="B5:B6"/>
    <mergeCell ref="C5:E5"/>
    <mergeCell ref="I17:J17"/>
    <mergeCell ref="I24:J24"/>
    <mergeCell ref="C6:E6"/>
    <mergeCell ref="I26:J26"/>
    <mergeCell ref="G20:H20"/>
    <mergeCell ref="G19:H19"/>
    <mergeCell ref="G26:H26"/>
    <mergeCell ref="G25:H25"/>
    <mergeCell ref="G24:H24"/>
    <mergeCell ref="E24:F24"/>
    <mergeCell ref="E23:F23"/>
    <mergeCell ref="E22:F22"/>
    <mergeCell ref="E26:F26"/>
    <mergeCell ref="E25:F25"/>
    <mergeCell ref="I23:J23"/>
    <mergeCell ref="E18:F18"/>
    <mergeCell ref="E17:F17"/>
    <mergeCell ref="G22:H22"/>
    <mergeCell ref="G21:H21"/>
    <mergeCell ref="I22:J22"/>
    <mergeCell ref="I21:J21"/>
    <mergeCell ref="I19:J19"/>
    <mergeCell ref="F90:G90"/>
    <mergeCell ref="F91:G91"/>
    <mergeCell ref="D60:D61"/>
    <mergeCell ref="D64:D65"/>
    <mergeCell ref="D67:D69"/>
    <mergeCell ref="D78:E78"/>
    <mergeCell ref="D80:M80"/>
    <mergeCell ref="E82:E84"/>
    <mergeCell ref="F82:I83"/>
    <mergeCell ref="J82:M83"/>
    <mergeCell ref="D89:D90"/>
    <mergeCell ref="D70:E70"/>
    <mergeCell ref="D66:E66"/>
    <mergeCell ref="H89:I89"/>
    <mergeCell ref="D83:D84"/>
    <mergeCell ref="D85:D86"/>
    <mergeCell ref="F85:G85"/>
    <mergeCell ref="H85:I85"/>
    <mergeCell ref="F71:M74"/>
    <mergeCell ref="L85:M85"/>
    <mergeCell ref="F86:G86"/>
    <mergeCell ref="H45:I45"/>
    <mergeCell ref="J85:K85"/>
    <mergeCell ref="F99:G99"/>
    <mergeCell ref="F77:M78"/>
    <mergeCell ref="H52:I52"/>
    <mergeCell ref="F52:G52"/>
    <mergeCell ref="F51:G51"/>
    <mergeCell ref="L89:M89"/>
    <mergeCell ref="H90:I90"/>
    <mergeCell ref="J90:K90"/>
    <mergeCell ref="L90:M90"/>
    <mergeCell ref="F54:G54"/>
    <mergeCell ref="F84:G84"/>
    <mergeCell ref="H84:I84"/>
    <mergeCell ref="L84:M84"/>
    <mergeCell ref="H55:I55"/>
    <mergeCell ref="L87:M87"/>
    <mergeCell ref="F88:G88"/>
    <mergeCell ref="J88:K88"/>
    <mergeCell ref="J53:K55"/>
    <mergeCell ref="H54:I54"/>
    <mergeCell ref="H53:I53"/>
    <mergeCell ref="H86:I86"/>
    <mergeCell ref="J92:K92"/>
    <mergeCell ref="B44:B46"/>
    <mergeCell ref="G23:H23"/>
    <mergeCell ref="B77:B80"/>
    <mergeCell ref="H91:I91"/>
    <mergeCell ref="J91:K91"/>
    <mergeCell ref="L91:M91"/>
    <mergeCell ref="E96:E98"/>
    <mergeCell ref="F96:I97"/>
    <mergeCell ref="J96:M97"/>
    <mergeCell ref="J86:K86"/>
    <mergeCell ref="L86:M86"/>
    <mergeCell ref="J84:K84"/>
    <mergeCell ref="D52:E52"/>
    <mergeCell ref="D44:D45"/>
    <mergeCell ref="E44:E45"/>
    <mergeCell ref="D50:D51"/>
    <mergeCell ref="D46:D47"/>
    <mergeCell ref="D48:D49"/>
    <mergeCell ref="F55:G55"/>
    <mergeCell ref="D53:D55"/>
    <mergeCell ref="D62:D63"/>
    <mergeCell ref="D77:E77"/>
    <mergeCell ref="D58:D59"/>
    <mergeCell ref="E58:E59"/>
    <mergeCell ref="D106:D108"/>
    <mergeCell ref="F107:G107"/>
    <mergeCell ref="H107:I107"/>
    <mergeCell ref="F108:G108"/>
    <mergeCell ref="H108:I108"/>
    <mergeCell ref="H101:I101"/>
    <mergeCell ref="F102:G102"/>
    <mergeCell ref="F104:G104"/>
    <mergeCell ref="H104:I104"/>
    <mergeCell ref="H102:I102"/>
    <mergeCell ref="F106:G106"/>
    <mergeCell ref="H106:I106"/>
    <mergeCell ref="D129:D130"/>
    <mergeCell ref="D127:D128"/>
    <mergeCell ref="H119:I119"/>
    <mergeCell ref="F120:G120"/>
    <mergeCell ref="F115:G115"/>
    <mergeCell ref="F114:G114"/>
    <mergeCell ref="F113:G113"/>
    <mergeCell ref="F112:G112"/>
    <mergeCell ref="D125:D126"/>
    <mergeCell ref="F119:G119"/>
    <mergeCell ref="D113:D114"/>
    <mergeCell ref="D115:D116"/>
    <mergeCell ref="E110:E112"/>
    <mergeCell ref="F110:I111"/>
    <mergeCell ref="F116:G116"/>
    <mergeCell ref="H113:I113"/>
    <mergeCell ref="H112:I112"/>
    <mergeCell ref="H116:I116"/>
    <mergeCell ref="H115:I115"/>
    <mergeCell ref="H126:I126"/>
    <mergeCell ref="D117:D118"/>
    <mergeCell ref="D119:E119"/>
    <mergeCell ref="D120:D122"/>
    <mergeCell ref="F121:G121"/>
    <mergeCell ref="D97:D98"/>
    <mergeCell ref="D91:E91"/>
    <mergeCell ref="D92:D94"/>
    <mergeCell ref="H88:I88"/>
    <mergeCell ref="F53:G53"/>
    <mergeCell ref="F105:G105"/>
    <mergeCell ref="H105:I105"/>
    <mergeCell ref="D99:D100"/>
    <mergeCell ref="D87:D88"/>
    <mergeCell ref="F87:G87"/>
    <mergeCell ref="H87:I87"/>
    <mergeCell ref="F100:G100"/>
    <mergeCell ref="H100:I100"/>
    <mergeCell ref="H99:I99"/>
    <mergeCell ref="D101:D102"/>
    <mergeCell ref="F101:G101"/>
    <mergeCell ref="F103:G103"/>
    <mergeCell ref="H103:I103"/>
    <mergeCell ref="D103:D104"/>
    <mergeCell ref="D105:E105"/>
    <mergeCell ref="F58:U58"/>
    <mergeCell ref="D57:U57"/>
    <mergeCell ref="L88:M88"/>
    <mergeCell ref="L92:M9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CDF9-B56E-42DA-AB42-93A8BC583C65}">
  <sheetPr>
    <tabColor rgb="FF002060"/>
  </sheetPr>
  <dimension ref="A1:R27"/>
  <sheetViews>
    <sheetView zoomScale="85" zoomScaleNormal="55" workbookViewId="0">
      <selection activeCell="S7" sqref="S7"/>
    </sheetView>
  </sheetViews>
  <sheetFormatPr baseColWidth="10" defaultColWidth="11.54296875" defaultRowHeight="14" x14ac:dyDescent="0.3"/>
  <cols>
    <col min="1" max="1" width="2.54296875" style="13" customWidth="1"/>
    <col min="2" max="2" width="78.453125" style="13" bestFit="1" customWidth="1"/>
    <col min="3" max="3" width="12.54296875" style="13" customWidth="1"/>
    <col min="4" max="16384" width="11.54296875" style="13"/>
  </cols>
  <sheetData>
    <row r="1" spans="1:18" ht="170.15" customHeight="1" x14ac:dyDescent="0.35">
      <c r="A1" s="38"/>
      <c r="B1" s="38"/>
      <c r="C1" s="38"/>
      <c r="D1" s="38"/>
      <c r="E1" s="38"/>
      <c r="F1" s="38"/>
      <c r="G1" s="38"/>
    </row>
    <row r="2" spans="1:18" ht="23" x14ac:dyDescent="0.35">
      <c r="A2" s="38"/>
      <c r="B2" s="403" t="s">
        <v>2150</v>
      </c>
      <c r="C2" s="403"/>
      <c r="D2" s="403"/>
      <c r="E2" s="403"/>
      <c r="F2" s="403"/>
      <c r="G2" s="403"/>
      <c r="H2" s="403"/>
      <c r="I2" s="403"/>
      <c r="J2" s="403"/>
      <c r="K2" s="403"/>
      <c r="L2" s="403"/>
      <c r="M2" s="403"/>
      <c r="N2" s="403"/>
    </row>
    <row r="3" spans="1:18" ht="36.75" customHeight="1" x14ac:dyDescent="0.3">
      <c r="B3" s="659" t="s">
        <v>1990</v>
      </c>
      <c r="C3" s="659"/>
      <c r="D3" s="659"/>
      <c r="E3" s="659"/>
      <c r="F3" s="659"/>
      <c r="G3" s="659"/>
      <c r="H3" s="659"/>
      <c r="I3" s="659"/>
      <c r="J3" s="659"/>
      <c r="K3" s="659"/>
      <c r="L3" s="659"/>
      <c r="M3" s="659"/>
      <c r="N3" s="659"/>
    </row>
    <row r="4" spans="1:18" ht="18" customHeight="1" x14ac:dyDescent="0.3">
      <c r="B4" s="660" t="s">
        <v>2137</v>
      </c>
      <c r="C4" s="661"/>
      <c r="D4" s="661"/>
      <c r="E4" s="661"/>
      <c r="F4" s="661"/>
      <c r="G4" s="661"/>
      <c r="H4" s="661"/>
      <c r="I4" s="661"/>
      <c r="J4" s="661"/>
      <c r="K4" s="661"/>
      <c r="L4" s="661"/>
      <c r="M4" s="661"/>
      <c r="N4" s="661"/>
    </row>
    <row r="5" spans="1:18" ht="14.25" customHeight="1" x14ac:dyDescent="0.3">
      <c r="B5" s="661"/>
      <c r="C5" s="661"/>
      <c r="D5" s="661"/>
      <c r="E5" s="661"/>
      <c r="F5" s="661"/>
      <c r="G5" s="661"/>
      <c r="H5" s="661"/>
      <c r="I5" s="661"/>
      <c r="J5" s="661"/>
      <c r="K5" s="661"/>
      <c r="L5" s="661"/>
      <c r="M5" s="661"/>
      <c r="N5" s="661"/>
    </row>
    <row r="6" spans="1:18" ht="36" customHeight="1" x14ac:dyDescent="0.3">
      <c r="B6" s="661"/>
      <c r="C6" s="661"/>
      <c r="D6" s="661"/>
      <c r="E6" s="661"/>
      <c r="F6" s="661"/>
      <c r="G6" s="661"/>
      <c r="H6" s="661"/>
      <c r="I6" s="661"/>
      <c r="J6" s="661"/>
      <c r="K6" s="661"/>
      <c r="L6" s="661"/>
      <c r="M6" s="661"/>
      <c r="N6" s="661"/>
    </row>
    <row r="7" spans="1:18" ht="36" customHeight="1" x14ac:dyDescent="0.3">
      <c r="B7" s="661"/>
      <c r="C7" s="661"/>
      <c r="D7" s="661"/>
      <c r="E7" s="661"/>
      <c r="F7" s="661"/>
      <c r="G7" s="661"/>
      <c r="H7" s="661"/>
      <c r="I7" s="661"/>
      <c r="J7" s="661"/>
      <c r="K7" s="661"/>
      <c r="L7" s="661"/>
      <c r="M7" s="661"/>
      <c r="N7" s="661"/>
    </row>
    <row r="8" spans="1:18" ht="36" customHeight="1" x14ac:dyDescent="0.3">
      <c r="B8" s="661"/>
      <c r="C8" s="661"/>
      <c r="D8" s="661"/>
      <c r="E8" s="661"/>
      <c r="F8" s="661"/>
      <c r="G8" s="661"/>
      <c r="H8" s="661"/>
      <c r="I8" s="661"/>
      <c r="J8" s="661"/>
      <c r="K8" s="661"/>
      <c r="L8" s="661"/>
      <c r="M8" s="661"/>
      <c r="N8" s="661"/>
    </row>
    <row r="9" spans="1:18" ht="36" customHeight="1" x14ac:dyDescent="0.3">
      <c r="B9" s="661"/>
      <c r="C9" s="661"/>
      <c r="D9" s="661"/>
      <c r="E9" s="661"/>
      <c r="F9" s="661"/>
      <c r="G9" s="661"/>
      <c r="H9" s="661"/>
      <c r="I9" s="661"/>
      <c r="J9" s="661"/>
      <c r="K9" s="661"/>
      <c r="L9" s="661"/>
      <c r="M9" s="661"/>
      <c r="N9" s="661"/>
    </row>
    <row r="10" spans="1:18" ht="36" customHeight="1" x14ac:dyDescent="0.3">
      <c r="B10" s="661"/>
      <c r="C10" s="661"/>
      <c r="D10" s="661"/>
      <c r="E10" s="661"/>
      <c r="F10" s="661"/>
      <c r="G10" s="661"/>
      <c r="H10" s="661"/>
      <c r="I10" s="661"/>
      <c r="J10" s="661"/>
      <c r="K10" s="661"/>
      <c r="L10" s="661"/>
      <c r="M10" s="661"/>
      <c r="N10" s="661"/>
    </row>
    <row r="11" spans="1:18" ht="36" customHeight="1" x14ac:dyDescent="0.3">
      <c r="B11" s="661"/>
      <c r="C11" s="661"/>
      <c r="D11" s="661"/>
      <c r="E11" s="661"/>
      <c r="F11" s="661"/>
      <c r="G11" s="661"/>
      <c r="H11" s="661"/>
      <c r="I11" s="661"/>
      <c r="J11" s="661"/>
      <c r="K11" s="661"/>
      <c r="L11" s="661"/>
      <c r="M11" s="661"/>
      <c r="N11" s="661"/>
    </row>
    <row r="12" spans="1:18" ht="36" customHeight="1" x14ac:dyDescent="0.3">
      <c r="B12" s="661"/>
      <c r="C12" s="661"/>
      <c r="D12" s="661"/>
      <c r="E12" s="661"/>
      <c r="F12" s="661"/>
      <c r="G12" s="661"/>
      <c r="H12" s="661"/>
      <c r="I12" s="661"/>
      <c r="J12" s="661"/>
      <c r="K12" s="661"/>
      <c r="L12" s="661"/>
      <c r="M12" s="661"/>
      <c r="N12" s="661"/>
    </row>
    <row r="13" spans="1:18" ht="21" customHeight="1" thickBot="1" x14ac:dyDescent="0.35">
      <c r="B13" s="298"/>
      <c r="C13" s="298"/>
      <c r="D13" s="298"/>
      <c r="E13" s="298"/>
      <c r="F13" s="298"/>
      <c r="G13" s="298"/>
      <c r="H13" s="298"/>
      <c r="I13" s="298"/>
      <c r="J13" s="298"/>
      <c r="K13" s="298"/>
      <c r="L13" s="298"/>
      <c r="M13" s="298"/>
      <c r="N13" s="298"/>
    </row>
    <row r="14" spans="1:18" ht="14.5" thickBot="1" x14ac:dyDescent="0.35">
      <c r="B14" s="327"/>
      <c r="C14" s="328"/>
      <c r="D14" s="328"/>
      <c r="E14" s="328"/>
      <c r="F14" s="328"/>
      <c r="G14" s="328"/>
      <c r="H14" s="328"/>
      <c r="I14" s="328"/>
      <c r="J14" s="328"/>
      <c r="K14" s="328"/>
      <c r="L14" s="328"/>
      <c r="M14" s="328"/>
      <c r="N14" s="328"/>
      <c r="O14" s="328"/>
      <c r="P14" s="328"/>
      <c r="Q14" s="328"/>
      <c r="R14" s="329"/>
    </row>
    <row r="15" spans="1:18" ht="14.9" customHeight="1" x14ac:dyDescent="0.3">
      <c r="B15" s="657" t="s">
        <v>1723</v>
      </c>
      <c r="C15" s="654" t="s">
        <v>1936</v>
      </c>
      <c r="D15" s="655"/>
      <c r="E15" s="655"/>
      <c r="F15" s="655"/>
      <c r="G15" s="655"/>
      <c r="H15" s="655"/>
      <c r="I15" s="655"/>
      <c r="J15" s="655"/>
      <c r="K15" s="655"/>
      <c r="L15" s="655"/>
      <c r="M15" s="655"/>
      <c r="N15" s="655"/>
      <c r="O15" s="655"/>
      <c r="P15" s="655"/>
      <c r="Q15" s="655"/>
      <c r="R15" s="656"/>
    </row>
    <row r="16" spans="1:18" x14ac:dyDescent="0.3">
      <c r="B16" s="658"/>
      <c r="C16" s="326">
        <v>2025</v>
      </c>
      <c r="D16" s="326">
        <v>2026</v>
      </c>
      <c r="E16" s="326">
        <v>2027</v>
      </c>
      <c r="F16" s="326">
        <v>2028</v>
      </c>
      <c r="G16" s="326">
        <v>2029</v>
      </c>
      <c r="H16" s="326">
        <v>2030</v>
      </c>
      <c r="I16" s="326">
        <v>2031</v>
      </c>
      <c r="J16" s="326">
        <v>2032</v>
      </c>
      <c r="K16" s="326">
        <v>2033</v>
      </c>
      <c r="L16" s="326">
        <v>2034</v>
      </c>
      <c r="M16" s="326">
        <v>2035</v>
      </c>
      <c r="N16" s="326">
        <v>2036</v>
      </c>
      <c r="O16" s="326">
        <v>2037</v>
      </c>
      <c r="P16" s="326">
        <v>2038</v>
      </c>
      <c r="Q16" s="326">
        <v>2039</v>
      </c>
      <c r="R16" s="330">
        <v>2040</v>
      </c>
    </row>
    <row r="17" spans="2:18" x14ac:dyDescent="0.3">
      <c r="B17" s="216" t="s">
        <v>1725</v>
      </c>
      <c r="C17" s="325">
        <v>-3.1E-2</v>
      </c>
      <c r="D17" s="325">
        <v>-5.0000000000000001E-3</v>
      </c>
      <c r="E17" s="325">
        <v>2.3E-2</v>
      </c>
      <c r="F17" s="325">
        <v>1.0999999999999999E-2</v>
      </c>
      <c r="G17" s="325">
        <v>-7.0000000000000001E-3</v>
      </c>
      <c r="H17" s="325">
        <v>8.0000000000000002E-3</v>
      </c>
      <c r="I17" s="325">
        <v>3.4000000000000002E-2</v>
      </c>
      <c r="J17" s="325">
        <v>2.5000000000000001E-2</v>
      </c>
      <c r="K17" s="325">
        <v>2.4E-2</v>
      </c>
      <c r="L17" s="325">
        <v>2.3E-2</v>
      </c>
      <c r="M17" s="325">
        <v>1.4999999999999999E-2</v>
      </c>
      <c r="N17" s="325">
        <v>4.8000000000000001E-2</v>
      </c>
      <c r="O17" s="325">
        <v>1.9E-2</v>
      </c>
      <c r="P17" s="325">
        <v>1.7999999999999999E-2</v>
      </c>
      <c r="Q17" s="325">
        <v>1.7999999999999999E-2</v>
      </c>
      <c r="R17" s="331">
        <v>1.7000000000000001E-2</v>
      </c>
    </row>
    <row r="18" spans="2:18" x14ac:dyDescent="0.3">
      <c r="B18" s="216" t="s">
        <v>1726</v>
      </c>
      <c r="C18" s="325">
        <v>0.155</v>
      </c>
      <c r="D18" s="325">
        <v>1.0999999999999999E-2</v>
      </c>
      <c r="E18" s="325">
        <v>1.0999999999999999E-2</v>
      </c>
      <c r="F18" s="325">
        <v>1.0999999999999999E-2</v>
      </c>
      <c r="G18" s="325">
        <v>1.0999999999999999E-2</v>
      </c>
      <c r="H18" s="325">
        <v>1.0999999999999999E-2</v>
      </c>
      <c r="I18" s="325">
        <v>2E-3</v>
      </c>
      <c r="J18" s="325">
        <v>2E-3</v>
      </c>
      <c r="K18" s="325">
        <v>1E-3</v>
      </c>
      <c r="L18" s="325">
        <v>1E-3</v>
      </c>
      <c r="M18" s="325">
        <v>0</v>
      </c>
      <c r="N18" s="325">
        <v>6.7000000000000004E-2</v>
      </c>
      <c r="O18" s="325">
        <v>6.5000000000000002E-2</v>
      </c>
      <c r="P18" s="325">
        <v>6.3E-2</v>
      </c>
      <c r="Q18" s="325">
        <v>6.0999999999999999E-2</v>
      </c>
      <c r="R18" s="331">
        <v>0.06</v>
      </c>
    </row>
    <row r="19" spans="2:18" x14ac:dyDescent="0.3">
      <c r="B19" s="216" t="s">
        <v>1986</v>
      </c>
      <c r="C19" s="325">
        <v>-3.5000000000000003E-2</v>
      </c>
      <c r="D19" s="325">
        <v>4.4999999999999998E-2</v>
      </c>
      <c r="E19" s="325">
        <v>4.3999999999999997E-2</v>
      </c>
      <c r="F19" s="325">
        <v>4.3999999999999997E-2</v>
      </c>
      <c r="G19" s="325">
        <v>4.2999999999999997E-2</v>
      </c>
      <c r="H19" s="325">
        <v>4.2000000000000003E-2</v>
      </c>
      <c r="I19" s="325">
        <v>4.2000000000000003E-2</v>
      </c>
      <c r="J19" s="325">
        <v>4.2000000000000003E-2</v>
      </c>
      <c r="K19" s="325">
        <v>4.1000000000000002E-2</v>
      </c>
      <c r="L19" s="325">
        <v>4.1000000000000002E-2</v>
      </c>
      <c r="M19" s="325">
        <v>0.04</v>
      </c>
      <c r="N19" s="325">
        <v>2.5000000000000001E-2</v>
      </c>
      <c r="O19" s="325">
        <v>2.5000000000000001E-2</v>
      </c>
      <c r="P19" s="325">
        <v>2.5000000000000001E-2</v>
      </c>
      <c r="Q19" s="325">
        <v>2.5000000000000001E-2</v>
      </c>
      <c r="R19" s="331">
        <v>2.5000000000000001E-2</v>
      </c>
    </row>
    <row r="20" spans="2:18" x14ac:dyDescent="0.3">
      <c r="B20" s="216" t="s">
        <v>1728</v>
      </c>
      <c r="C20" s="325">
        <v>0.02</v>
      </c>
      <c r="D20" s="325">
        <v>1.4999999999999999E-2</v>
      </c>
      <c r="E20" s="325">
        <v>1.4999999999999999E-2</v>
      </c>
      <c r="F20" s="325">
        <v>1.4999999999999999E-2</v>
      </c>
      <c r="G20" s="325">
        <v>1.4999999999999999E-2</v>
      </c>
      <c r="H20" s="325">
        <v>1.4999999999999999E-2</v>
      </c>
      <c r="I20" s="325">
        <v>0.01</v>
      </c>
      <c r="J20" s="325">
        <v>0.01</v>
      </c>
      <c r="K20" s="325">
        <v>0.01</v>
      </c>
      <c r="L20" s="325">
        <v>8.9999999999999993E-3</v>
      </c>
      <c r="M20" s="325">
        <v>8.9999999999999993E-3</v>
      </c>
      <c r="N20" s="325">
        <v>0.02</v>
      </c>
      <c r="O20" s="325">
        <v>0.02</v>
      </c>
      <c r="P20" s="325">
        <v>0.02</v>
      </c>
      <c r="Q20" s="325">
        <v>0.02</v>
      </c>
      <c r="R20" s="331">
        <v>0.02</v>
      </c>
    </row>
    <row r="21" spans="2:18" ht="28.5" thickBot="1" x14ac:dyDescent="0.35">
      <c r="B21" s="335" t="s">
        <v>1987</v>
      </c>
      <c r="C21" s="336">
        <v>0.02</v>
      </c>
      <c r="D21" s="336">
        <v>0.02</v>
      </c>
      <c r="E21" s="336">
        <v>0.02</v>
      </c>
      <c r="F21" s="336">
        <v>0.02</v>
      </c>
      <c r="G21" s="336">
        <v>0.02</v>
      </c>
      <c r="H21" s="336">
        <v>0.02</v>
      </c>
      <c r="I21" s="336">
        <v>0.02</v>
      </c>
      <c r="J21" s="336">
        <v>0.02</v>
      </c>
      <c r="K21" s="336">
        <v>0.02</v>
      </c>
      <c r="L21" s="336">
        <v>0.02</v>
      </c>
      <c r="M21" s="336">
        <v>0.02</v>
      </c>
      <c r="N21" s="336">
        <v>0.02</v>
      </c>
      <c r="O21" s="336">
        <v>0.02</v>
      </c>
      <c r="P21" s="336">
        <v>0.02</v>
      </c>
      <c r="Q21" s="336">
        <v>0.02</v>
      </c>
      <c r="R21" s="337">
        <v>0.02</v>
      </c>
    </row>
    <row r="22" spans="2:18" ht="14.5" thickBot="1" x14ac:dyDescent="0.35">
      <c r="B22" s="332"/>
      <c r="C22" s="333"/>
      <c r="D22" s="333"/>
      <c r="E22" s="333"/>
      <c r="F22" s="333"/>
      <c r="G22" s="333"/>
      <c r="H22" s="333"/>
      <c r="I22" s="333"/>
      <c r="J22" s="333"/>
      <c r="K22" s="333"/>
      <c r="L22" s="333"/>
      <c r="M22" s="333"/>
      <c r="N22" s="333"/>
      <c r="O22" s="333"/>
      <c r="P22" s="333"/>
      <c r="Q22" s="333"/>
      <c r="R22" s="334"/>
    </row>
    <row r="27" spans="2:18" ht="14.5" customHeight="1" x14ac:dyDescent="0.3"/>
  </sheetData>
  <mergeCells count="5">
    <mergeCell ref="C15:R15"/>
    <mergeCell ref="B2:N2"/>
    <mergeCell ref="B15:B16"/>
    <mergeCell ref="B3:N3"/>
    <mergeCell ref="B4:N1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FE77-6AC3-4832-9608-84876648A78C}">
  <sheetPr>
    <tabColor theme="0"/>
  </sheetPr>
  <dimension ref="A1:CF495"/>
  <sheetViews>
    <sheetView zoomScale="85" zoomScaleNormal="85" workbookViewId="0">
      <selection activeCell="G67" sqref="G67"/>
    </sheetView>
  </sheetViews>
  <sheetFormatPr baseColWidth="10" defaultRowHeight="14.5" x14ac:dyDescent="0.35"/>
  <cols>
    <col min="1" max="1" width="18.81640625" customWidth="1"/>
    <col min="2" max="2" width="50.81640625" customWidth="1"/>
    <col min="3" max="3" width="15" customWidth="1"/>
    <col min="4" max="4" width="12.81640625" customWidth="1"/>
    <col min="7" max="7" width="45.81640625" customWidth="1"/>
    <col min="8" max="8" width="37.1796875" customWidth="1"/>
    <col min="9" max="9" width="12.453125" customWidth="1"/>
    <col min="10" max="10" width="44.1796875" customWidth="1"/>
    <col min="13" max="84" width="11.453125" style="38"/>
  </cols>
  <sheetData>
    <row r="1" spans="1:12" ht="174.75" customHeight="1" x14ac:dyDescent="0.35">
      <c r="A1" s="260"/>
      <c r="C1" s="260"/>
      <c r="D1" s="260"/>
      <c r="E1" s="260"/>
      <c r="F1" s="261"/>
      <c r="G1" s="261"/>
      <c r="H1" s="261"/>
      <c r="J1" s="261"/>
      <c r="K1" s="38"/>
      <c r="L1" s="38"/>
    </row>
    <row r="2" spans="1:12" ht="23" x14ac:dyDescent="0.35">
      <c r="A2" s="689" t="s">
        <v>1991</v>
      </c>
      <c r="B2" s="690"/>
      <c r="C2" s="690"/>
      <c r="D2" s="690"/>
      <c r="E2" s="690"/>
      <c r="F2" s="690"/>
      <c r="G2" s="690"/>
      <c r="H2" s="690"/>
      <c r="I2" s="690"/>
      <c r="J2" s="691"/>
      <c r="K2" s="38"/>
      <c r="L2" s="38"/>
    </row>
    <row r="3" spans="1:12" x14ac:dyDescent="0.35">
      <c r="A3" s="662" t="s">
        <v>1992</v>
      </c>
      <c r="B3" s="663"/>
      <c r="C3" s="663"/>
      <c r="D3" s="663"/>
      <c r="E3" s="663"/>
      <c r="F3" s="663"/>
      <c r="G3" s="663"/>
      <c r="H3" s="663"/>
      <c r="I3" s="663"/>
      <c r="J3" s="664"/>
      <c r="K3" s="38"/>
      <c r="L3" s="38"/>
    </row>
    <row r="4" spans="1:12" ht="161.25" customHeight="1" x14ac:dyDescent="0.35">
      <c r="A4" s="665" t="s">
        <v>2153</v>
      </c>
      <c r="B4" s="666"/>
      <c r="C4" s="666"/>
      <c r="D4" s="666"/>
      <c r="E4" s="666"/>
      <c r="F4" s="666"/>
      <c r="G4" s="666"/>
      <c r="H4" s="666"/>
      <c r="I4" s="666"/>
      <c r="J4" s="667"/>
      <c r="K4" s="38"/>
      <c r="L4" s="38"/>
    </row>
    <row r="5" spans="1:12" s="38" customFormat="1" x14ac:dyDescent="0.35"/>
    <row r="6" spans="1:12" x14ac:dyDescent="0.35">
      <c r="A6" s="662" t="s">
        <v>1993</v>
      </c>
      <c r="B6" s="668"/>
      <c r="C6" s="668"/>
      <c r="D6" s="668"/>
      <c r="E6" s="668"/>
      <c r="F6" s="668"/>
      <c r="G6" s="668"/>
      <c r="H6" s="668"/>
      <c r="I6" s="668"/>
      <c r="J6" s="669"/>
      <c r="K6" s="38"/>
      <c r="L6" s="38"/>
    </row>
    <row r="7" spans="1:12" ht="73.5" customHeight="1" x14ac:dyDescent="0.35">
      <c r="A7" s="670" t="s">
        <v>1994</v>
      </c>
      <c r="B7" s="670"/>
      <c r="C7" s="670"/>
      <c r="D7" s="670"/>
      <c r="E7" s="670"/>
      <c r="F7" s="670"/>
      <c r="G7" s="670"/>
      <c r="H7" s="670"/>
      <c r="I7" s="670"/>
      <c r="J7" s="670"/>
      <c r="K7" s="38"/>
      <c r="L7" s="38"/>
    </row>
    <row r="8" spans="1:12" s="38" customFormat="1" ht="15.75" customHeight="1" thickBot="1" x14ac:dyDescent="0.4"/>
    <row r="9" spans="1:12" ht="15.75" customHeight="1" x14ac:dyDescent="0.35">
      <c r="A9" s="470" t="s">
        <v>1734</v>
      </c>
      <c r="B9" s="676" t="s">
        <v>1735</v>
      </c>
      <c r="C9" s="677"/>
      <c r="D9" s="38"/>
      <c r="E9" s="38"/>
      <c r="F9" s="38"/>
      <c r="G9" s="38"/>
      <c r="H9" s="38"/>
      <c r="I9" s="38"/>
      <c r="J9" s="38"/>
      <c r="K9" s="38"/>
      <c r="L9" s="38"/>
    </row>
    <row r="10" spans="1:12" ht="15.75" customHeight="1" thickBot="1" x14ac:dyDescent="0.4">
      <c r="A10" s="703"/>
      <c r="B10" s="678" t="s">
        <v>1738</v>
      </c>
      <c r="C10" s="678"/>
      <c r="D10" s="385"/>
      <c r="E10" s="38"/>
      <c r="F10" s="38"/>
      <c r="G10" s="38"/>
      <c r="H10" s="38"/>
      <c r="I10" s="38"/>
      <c r="J10" s="38"/>
      <c r="K10" s="38"/>
      <c r="L10" s="38"/>
    </row>
    <row r="11" spans="1:12" s="38" customFormat="1" ht="15.75" customHeight="1" thickBot="1" x14ac:dyDescent="0.4"/>
    <row r="12" spans="1:12" ht="35.25" customHeight="1" x14ac:dyDescent="0.35">
      <c r="A12" s="686" t="s">
        <v>2024</v>
      </c>
      <c r="B12" s="687"/>
      <c r="C12" s="687"/>
      <c r="D12" s="687"/>
      <c r="E12" s="687"/>
      <c r="F12" s="687"/>
      <c r="G12" s="687"/>
      <c r="H12" s="687"/>
      <c r="I12" s="687"/>
      <c r="J12" s="688"/>
      <c r="K12" s="38"/>
      <c r="L12" s="38"/>
    </row>
    <row r="13" spans="1:12" s="38" customFormat="1" x14ac:dyDescent="0.35">
      <c r="A13" s="13"/>
      <c r="B13" s="13"/>
      <c r="C13" s="13"/>
      <c r="D13" s="13"/>
      <c r="E13" s="13"/>
      <c r="F13" s="13"/>
      <c r="G13" s="13"/>
      <c r="H13" s="13"/>
      <c r="I13" s="13"/>
      <c r="J13" s="13"/>
    </row>
    <row r="14" spans="1:12" ht="34.5" customHeight="1" x14ac:dyDescent="0.35">
      <c r="A14" s="692" t="s">
        <v>1995</v>
      </c>
      <c r="B14" s="692"/>
      <c r="C14" s="692"/>
      <c r="D14" s="692"/>
      <c r="E14" s="692"/>
      <c r="F14" s="692"/>
      <c r="G14" s="692"/>
      <c r="H14" s="692"/>
      <c r="I14" s="692"/>
      <c r="J14" s="692"/>
      <c r="K14" s="38"/>
      <c r="L14" s="38"/>
    </row>
    <row r="15" spans="1:12" s="38" customFormat="1" x14ac:dyDescent="0.35">
      <c r="A15" s="342"/>
      <c r="B15" s="386"/>
      <c r="C15" s="386"/>
      <c r="D15" s="386"/>
      <c r="E15" s="386"/>
      <c r="F15" s="386"/>
      <c r="G15" s="386"/>
      <c r="H15" s="386"/>
      <c r="I15" s="13"/>
      <c r="J15" s="13"/>
    </row>
    <row r="16" spans="1:12" s="38" customFormat="1" x14ac:dyDescent="0.35">
      <c r="A16" s="13"/>
      <c r="B16" s="342"/>
      <c r="C16" s="342"/>
      <c r="D16" s="342"/>
      <c r="E16" s="342"/>
      <c r="F16" s="342"/>
      <c r="G16" s="342"/>
      <c r="H16" s="342"/>
      <c r="I16" s="13"/>
      <c r="J16" s="13"/>
    </row>
    <row r="17" spans="1:12" ht="60" customHeight="1" x14ac:dyDescent="0.35">
      <c r="A17" s="305" t="s">
        <v>1996</v>
      </c>
      <c r="B17" s="697" t="s">
        <v>1997</v>
      </c>
      <c r="C17" s="698"/>
      <c r="D17" s="698"/>
      <c r="E17" s="698"/>
      <c r="F17" s="698"/>
      <c r="G17" s="698"/>
      <c r="H17" s="698"/>
      <c r="I17" s="699"/>
      <c r="J17" s="306"/>
      <c r="K17" s="193"/>
      <c r="L17" s="38"/>
    </row>
    <row r="18" spans="1:12" s="38" customFormat="1" ht="15" customHeight="1" x14ac:dyDescent="0.35">
      <c r="A18" s="304"/>
      <c r="B18" s="10"/>
      <c r="C18" s="10"/>
      <c r="D18" s="10"/>
      <c r="E18" s="10"/>
      <c r="F18" s="10"/>
      <c r="G18" s="10"/>
      <c r="H18" s="13"/>
      <c r="I18" s="13"/>
      <c r="J18" s="15"/>
    </row>
    <row r="19" spans="1:12" ht="60" customHeight="1" x14ac:dyDescent="0.35">
      <c r="A19" s="305" t="s">
        <v>1999</v>
      </c>
      <c r="B19" s="682" t="s">
        <v>2000</v>
      </c>
      <c r="C19" s="683"/>
      <c r="D19" s="683"/>
      <c r="E19" s="683"/>
      <c r="F19" s="683"/>
      <c r="G19" s="683"/>
      <c r="H19" s="683"/>
      <c r="I19" s="684"/>
      <c r="J19" s="306"/>
      <c r="K19" s="38"/>
      <c r="L19" s="38"/>
    </row>
    <row r="20" spans="1:12" s="38" customFormat="1" x14ac:dyDescent="0.35">
      <c r="A20" s="34"/>
      <c r="B20" s="9"/>
      <c r="C20" s="9"/>
      <c r="D20" s="9"/>
      <c r="E20" s="9"/>
      <c r="F20" s="9"/>
      <c r="G20" s="10"/>
      <c r="H20" s="13"/>
      <c r="I20" s="13"/>
      <c r="J20" s="15"/>
    </row>
    <row r="21" spans="1:12" ht="15.5" x14ac:dyDescent="0.35">
      <c r="A21" s="305" t="s">
        <v>2002</v>
      </c>
      <c r="B21" s="682" t="s">
        <v>2122</v>
      </c>
      <c r="C21" s="683"/>
      <c r="D21" s="683"/>
      <c r="E21" s="683"/>
      <c r="F21" s="683"/>
      <c r="G21" s="683"/>
      <c r="H21" s="683"/>
      <c r="I21" s="684"/>
      <c r="J21" s="343"/>
      <c r="K21" s="38"/>
      <c r="L21" s="38"/>
    </row>
    <row r="22" spans="1:12" s="38" customFormat="1" x14ac:dyDescent="0.35">
      <c r="A22" s="34"/>
      <c r="B22" s="9"/>
      <c r="C22" s="9"/>
      <c r="D22" s="9"/>
      <c r="E22" s="9"/>
      <c r="F22" s="9"/>
      <c r="G22" s="9"/>
      <c r="H22" s="13"/>
      <c r="I22" s="13"/>
      <c r="J22" s="27"/>
    </row>
    <row r="23" spans="1:12" ht="15" customHeight="1" x14ac:dyDescent="0.35">
      <c r="A23" s="305" t="s">
        <v>2003</v>
      </c>
      <c r="B23" s="682" t="s">
        <v>2004</v>
      </c>
      <c r="C23" s="683"/>
      <c r="D23" s="683"/>
      <c r="E23" s="683"/>
      <c r="F23" s="683"/>
      <c r="G23" s="683"/>
      <c r="H23" s="683"/>
      <c r="I23" s="684"/>
      <c r="J23" s="344"/>
      <c r="K23" s="38"/>
      <c r="L23" s="38"/>
    </row>
    <row r="24" spans="1:12" s="38" customFormat="1" x14ac:dyDescent="0.35">
      <c r="A24" s="34"/>
      <c r="B24" s="10"/>
      <c r="C24" s="10"/>
      <c r="D24" s="10"/>
      <c r="E24" s="10"/>
      <c r="F24" s="10"/>
      <c r="G24" s="10"/>
      <c r="H24" s="13"/>
      <c r="I24" s="13"/>
      <c r="J24" s="15"/>
    </row>
    <row r="25" spans="1:12" ht="81.75" customHeight="1" x14ac:dyDescent="0.35">
      <c r="A25" s="305" t="s">
        <v>2006</v>
      </c>
      <c r="B25" s="679" t="s">
        <v>2007</v>
      </c>
      <c r="C25" s="680"/>
      <c r="D25" s="680"/>
      <c r="E25" s="680"/>
      <c r="F25" s="680"/>
      <c r="G25" s="680"/>
      <c r="H25" s="680"/>
      <c r="I25" s="681"/>
      <c r="J25" s="344"/>
      <c r="K25" s="38"/>
      <c r="L25" s="38"/>
    </row>
    <row r="26" spans="1:12" s="38" customFormat="1" x14ac:dyDescent="0.35">
      <c r="A26" s="34"/>
      <c r="B26" s="10"/>
      <c r="C26" s="10"/>
      <c r="D26" s="10"/>
      <c r="E26" s="10"/>
      <c r="F26" s="10"/>
      <c r="G26" s="10"/>
      <c r="H26" s="13"/>
      <c r="I26" s="13"/>
      <c r="J26" s="15"/>
    </row>
    <row r="27" spans="1:12" ht="87" customHeight="1" x14ac:dyDescent="0.35">
      <c r="A27" s="345" t="s">
        <v>2009</v>
      </c>
      <c r="B27" s="679" t="s">
        <v>2010</v>
      </c>
      <c r="C27" s="680"/>
      <c r="D27" s="680"/>
      <c r="E27" s="680"/>
      <c r="F27" s="680"/>
      <c r="G27" s="680"/>
      <c r="H27" s="680"/>
      <c r="I27" s="681"/>
      <c r="J27" s="344"/>
      <c r="K27" s="38"/>
      <c r="L27" s="38"/>
    </row>
    <row r="28" spans="1:12" s="38" customFormat="1" x14ac:dyDescent="0.35">
      <c r="A28" s="34"/>
      <c r="B28" s="10"/>
      <c r="C28" s="10"/>
      <c r="D28" s="10"/>
      <c r="E28" s="10"/>
      <c r="F28" s="10"/>
      <c r="G28" s="10"/>
      <c r="H28" s="13"/>
      <c r="I28" s="13"/>
      <c r="J28" s="15"/>
    </row>
    <row r="29" spans="1:12" ht="45" customHeight="1" x14ac:dyDescent="0.35">
      <c r="A29" s="345" t="s">
        <v>2012</v>
      </c>
      <c r="B29" s="682" t="s">
        <v>2013</v>
      </c>
      <c r="C29" s="683"/>
      <c r="D29" s="683"/>
      <c r="E29" s="683"/>
      <c r="F29" s="683"/>
      <c r="G29" s="683"/>
      <c r="H29" s="683"/>
      <c r="I29" s="684"/>
      <c r="J29" s="344"/>
      <c r="K29" s="38"/>
      <c r="L29" s="38"/>
    </row>
    <row r="30" spans="1:12" s="38" customFormat="1" x14ac:dyDescent="0.35">
      <c r="A30" s="34"/>
      <c r="B30" s="10"/>
      <c r="C30" s="10"/>
      <c r="D30" s="10"/>
      <c r="E30" s="10"/>
      <c r="F30" s="10"/>
      <c r="G30" s="10"/>
      <c r="H30" s="13"/>
      <c r="I30" s="13"/>
      <c r="J30" s="15"/>
    </row>
    <row r="31" spans="1:12" ht="63" customHeight="1" x14ac:dyDescent="0.35">
      <c r="A31" s="345" t="s">
        <v>2015</v>
      </c>
      <c r="B31" s="679" t="s">
        <v>2016</v>
      </c>
      <c r="C31" s="680"/>
      <c r="D31" s="680"/>
      <c r="E31" s="680"/>
      <c r="F31" s="680"/>
      <c r="G31" s="680"/>
      <c r="H31" s="680"/>
      <c r="I31" s="681"/>
      <c r="J31" s="344"/>
      <c r="K31" s="38"/>
      <c r="L31" s="38"/>
    </row>
    <row r="32" spans="1:12" s="38" customFormat="1" x14ac:dyDescent="0.35">
      <c r="A32" s="34"/>
      <c r="B32" s="10"/>
      <c r="C32" s="10"/>
      <c r="D32" s="10"/>
      <c r="E32" s="10"/>
      <c r="F32" s="10"/>
      <c r="G32" s="10"/>
      <c r="H32" s="13"/>
      <c r="I32" s="13"/>
      <c r="J32" s="15"/>
    </row>
    <row r="33" spans="1:12" x14ac:dyDescent="0.35">
      <c r="A33" s="345" t="s">
        <v>2018</v>
      </c>
      <c r="B33" s="682" t="s">
        <v>2019</v>
      </c>
      <c r="C33" s="683"/>
      <c r="D33" s="683"/>
      <c r="E33" s="683"/>
      <c r="F33" s="683"/>
      <c r="G33" s="683"/>
      <c r="H33" s="683"/>
      <c r="I33" s="684"/>
      <c r="J33" s="344"/>
      <c r="K33" s="38"/>
      <c r="L33" s="38"/>
    </row>
    <row r="34" spans="1:12" s="38" customFormat="1" x14ac:dyDescent="0.35">
      <c r="A34" s="34"/>
      <c r="B34" s="10"/>
      <c r="C34" s="10"/>
      <c r="D34" s="10"/>
      <c r="E34" s="10"/>
      <c r="F34" s="10"/>
      <c r="G34" s="10"/>
      <c r="H34" s="13"/>
      <c r="I34" s="13"/>
      <c r="J34" s="15"/>
    </row>
    <row r="35" spans="1:12" x14ac:dyDescent="0.35">
      <c r="A35" s="345" t="s">
        <v>2021</v>
      </c>
      <c r="B35" s="679" t="s">
        <v>2022</v>
      </c>
      <c r="C35" s="680"/>
      <c r="D35" s="680"/>
      <c r="E35" s="680"/>
      <c r="F35" s="680"/>
      <c r="G35" s="680"/>
      <c r="H35" s="680"/>
      <c r="I35" s="681"/>
      <c r="J35" s="344"/>
      <c r="K35" s="38"/>
      <c r="L35" s="38"/>
    </row>
    <row r="36" spans="1:12" s="38" customFormat="1" x14ac:dyDescent="0.35">
      <c r="A36" s="13"/>
      <c r="B36" s="13"/>
      <c r="C36" s="13"/>
      <c r="D36" s="13"/>
      <c r="E36" s="13"/>
      <c r="F36" s="13"/>
      <c r="G36" s="13"/>
      <c r="H36" s="13"/>
      <c r="I36" s="13"/>
      <c r="J36" s="13"/>
    </row>
    <row r="37" spans="1:12" s="38" customFormat="1" x14ac:dyDescent="0.35">
      <c r="A37" s="13"/>
      <c r="B37" s="13"/>
      <c r="C37" s="13"/>
      <c r="D37" s="13"/>
      <c r="E37" s="13"/>
      <c r="F37" s="13"/>
      <c r="G37" s="13"/>
      <c r="H37" s="13"/>
      <c r="I37" s="13"/>
      <c r="J37" s="13"/>
    </row>
    <row r="38" spans="1:12" s="38" customFormat="1" x14ac:dyDescent="0.35">
      <c r="A38" s="13"/>
      <c r="B38" s="13"/>
      <c r="C38" s="13"/>
      <c r="D38" s="13"/>
      <c r="E38" s="13"/>
      <c r="F38" s="13"/>
      <c r="G38" s="13"/>
      <c r="H38" s="13"/>
      <c r="I38" s="13"/>
      <c r="J38" s="13"/>
    </row>
    <row r="39" spans="1:12" s="38" customFormat="1" ht="15" thickBot="1" x14ac:dyDescent="0.4">
      <c r="A39" s="13"/>
      <c r="B39" s="13"/>
      <c r="C39" s="13"/>
      <c r="D39" s="13"/>
      <c r="E39" s="13"/>
      <c r="F39" s="13"/>
      <c r="G39" s="13"/>
      <c r="H39" s="13"/>
      <c r="I39" s="13"/>
      <c r="J39" s="13"/>
    </row>
    <row r="40" spans="1:12" ht="20" x14ac:dyDescent="0.35">
      <c r="A40" s="686" t="s">
        <v>2096</v>
      </c>
      <c r="B40" s="687"/>
      <c r="C40" s="687"/>
      <c r="D40" s="687"/>
      <c r="E40" s="687"/>
      <c r="F40" s="687"/>
      <c r="G40" s="687"/>
      <c r="H40" s="687"/>
      <c r="I40" s="687"/>
      <c r="J40" s="688"/>
      <c r="K40" s="38"/>
      <c r="L40" s="38"/>
    </row>
    <row r="41" spans="1:12" s="38" customFormat="1" ht="15" thickBot="1" x14ac:dyDescent="0.4">
      <c r="A41" s="13"/>
      <c r="B41" s="13"/>
      <c r="C41" s="13"/>
      <c r="D41" s="13"/>
      <c r="E41" s="13"/>
      <c r="F41" s="13"/>
      <c r="G41" s="13"/>
      <c r="H41" s="13"/>
      <c r="I41" s="13"/>
      <c r="J41" s="13"/>
    </row>
    <row r="42" spans="1:12" x14ac:dyDescent="0.35">
      <c r="A42" s="346" t="s">
        <v>2076</v>
      </c>
      <c r="B42" s="347" t="s">
        <v>2077</v>
      </c>
      <c r="C42" s="348" t="s">
        <v>2078</v>
      </c>
      <c r="D42" s="349" t="s">
        <v>2079</v>
      </c>
      <c r="E42" s="13"/>
      <c r="F42" s="693" t="s">
        <v>2074</v>
      </c>
      <c r="G42" s="694"/>
      <c r="H42" s="694"/>
      <c r="I42" s="694"/>
      <c r="J42" s="695"/>
      <c r="K42" s="38"/>
      <c r="L42" s="38"/>
    </row>
    <row r="43" spans="1:12" x14ac:dyDescent="0.35">
      <c r="A43" s="350">
        <v>1</v>
      </c>
      <c r="B43" s="351" t="s">
        <v>2080</v>
      </c>
      <c r="C43" s="307" t="e">
        <f>VLOOKUP(J17,'Data 3'!$A$2:$B$14,2,FALSE)</f>
        <v>#N/A</v>
      </c>
      <c r="D43" s="352">
        <v>5</v>
      </c>
      <c r="E43" s="13"/>
      <c r="F43" s="353"/>
      <c r="G43" s="13"/>
      <c r="H43" s="13"/>
      <c r="I43" s="13"/>
      <c r="J43" s="354"/>
      <c r="K43" s="38"/>
      <c r="L43" s="38"/>
    </row>
    <row r="44" spans="1:12" x14ac:dyDescent="0.35">
      <c r="A44" s="350">
        <v>2</v>
      </c>
      <c r="B44" s="355" t="s">
        <v>2082</v>
      </c>
      <c r="C44" s="307" t="e">
        <f>VLOOKUP(J19,'Data 3'!$A$17:$B$20,2,FALSE)</f>
        <v>#N/A</v>
      </c>
      <c r="D44" s="352">
        <v>10</v>
      </c>
      <c r="E44" s="13"/>
      <c r="F44" s="700" t="s">
        <v>2075</v>
      </c>
      <c r="G44" s="701"/>
      <c r="H44" s="701"/>
      <c r="I44" s="701"/>
      <c r="J44" s="702"/>
      <c r="K44" s="38"/>
      <c r="L44" s="38"/>
    </row>
    <row r="45" spans="1:12" x14ac:dyDescent="0.35">
      <c r="A45" s="350">
        <v>3</v>
      </c>
      <c r="B45" s="355" t="s">
        <v>2083</v>
      </c>
      <c r="C45" s="307" t="e">
        <f>VLOOKUP(J21,'Data 3'!$A$23:$B$25,2,FALSE)</f>
        <v>#N/A</v>
      </c>
      <c r="D45" s="352">
        <v>5</v>
      </c>
      <c r="E45" s="13"/>
      <c r="F45" s="700"/>
      <c r="G45" s="701"/>
      <c r="H45" s="701"/>
      <c r="I45" s="701"/>
      <c r="J45" s="702"/>
      <c r="K45" s="38"/>
      <c r="L45" s="38"/>
    </row>
    <row r="46" spans="1:12" x14ac:dyDescent="0.35">
      <c r="A46" s="350">
        <v>4</v>
      </c>
      <c r="B46" s="351" t="s">
        <v>2084</v>
      </c>
      <c r="C46" s="307" t="e">
        <f>VLOOKUP(J23,'Data 3'!$A$28:$B$31,2,FALSE)</f>
        <v>#N/A</v>
      </c>
      <c r="D46" s="352">
        <v>10</v>
      </c>
      <c r="E46" s="13"/>
      <c r="F46" s="570" t="s">
        <v>2081</v>
      </c>
      <c r="G46" s="672" t="s">
        <v>2097</v>
      </c>
      <c r="H46" s="672"/>
      <c r="I46" s="672"/>
      <c r="J46" s="673"/>
      <c r="K46" s="38"/>
      <c r="L46" s="38"/>
    </row>
    <row r="47" spans="1:12" x14ac:dyDescent="0.35">
      <c r="A47" s="350">
        <v>5</v>
      </c>
      <c r="B47" s="356" t="s">
        <v>2087</v>
      </c>
      <c r="C47" s="307" t="e">
        <f>VLOOKUP(J25,'Data 3'!$A$34:$B$37,2,FALSE)</f>
        <v>#N/A</v>
      </c>
      <c r="D47" s="352">
        <v>10</v>
      </c>
      <c r="E47" s="13"/>
      <c r="F47" s="570"/>
      <c r="G47" s="672"/>
      <c r="H47" s="672"/>
      <c r="I47" s="672"/>
      <c r="J47" s="673"/>
      <c r="K47" s="38"/>
      <c r="L47" s="38"/>
    </row>
    <row r="48" spans="1:12" x14ac:dyDescent="0.35">
      <c r="A48" s="350">
        <v>6</v>
      </c>
      <c r="B48" s="351" t="s">
        <v>2088</v>
      </c>
      <c r="C48" s="307" t="e">
        <f>VLOOKUP(J27,'Data 3'!$D$2:$E$5,2,FALSE)</f>
        <v>#N/A</v>
      </c>
      <c r="D48" s="352">
        <v>5</v>
      </c>
      <c r="E48" s="13"/>
      <c r="F48" s="357"/>
      <c r="G48" s="13"/>
      <c r="H48" s="13"/>
      <c r="I48" s="13"/>
      <c r="J48" s="354"/>
      <c r="K48" s="38"/>
      <c r="L48" s="38"/>
    </row>
    <row r="49" spans="1:12" x14ac:dyDescent="0.35">
      <c r="A49" s="350">
        <v>7</v>
      </c>
      <c r="B49" s="351" t="s">
        <v>2089</v>
      </c>
      <c r="C49" s="307" t="e">
        <f>VLOOKUP(J29,'Data 3'!$D$8:$E$11,2,FALSE)</f>
        <v>#N/A</v>
      </c>
      <c r="D49" s="352">
        <v>5</v>
      </c>
      <c r="E49" s="13"/>
      <c r="F49" s="696" t="s">
        <v>2085</v>
      </c>
      <c r="G49" s="672" t="s">
        <v>2086</v>
      </c>
      <c r="H49" s="672"/>
      <c r="I49" s="672"/>
      <c r="J49" s="673"/>
      <c r="K49" s="38"/>
      <c r="L49" s="38"/>
    </row>
    <row r="50" spans="1:12" x14ac:dyDescent="0.35">
      <c r="A50" s="350">
        <v>8</v>
      </c>
      <c r="B50" s="351" t="s">
        <v>2090</v>
      </c>
      <c r="C50" s="307" t="e">
        <f>VLOOKUP(J31,'Data 3'!$D$14:$E$17,2,FALSE)</f>
        <v>#N/A</v>
      </c>
      <c r="D50" s="352">
        <v>10</v>
      </c>
      <c r="E50" s="13"/>
      <c r="F50" s="696"/>
      <c r="G50" s="672"/>
      <c r="H50" s="672"/>
      <c r="I50" s="672"/>
      <c r="J50" s="673"/>
      <c r="K50" s="38"/>
      <c r="L50" s="38"/>
    </row>
    <row r="51" spans="1:12" x14ac:dyDescent="0.35">
      <c r="A51" s="350">
        <v>9</v>
      </c>
      <c r="B51" s="355" t="s">
        <v>2093</v>
      </c>
      <c r="C51" s="307" t="e">
        <f>VLOOKUP(J33,'Data 3'!$D$20:$E$23,2,FALSE)</f>
        <v>#N/A</v>
      </c>
      <c r="D51" s="352">
        <v>10</v>
      </c>
      <c r="E51" s="13"/>
      <c r="F51" s="696"/>
      <c r="G51" s="672"/>
      <c r="H51" s="672"/>
      <c r="I51" s="672"/>
      <c r="J51" s="673"/>
      <c r="K51" s="38"/>
      <c r="L51" s="38"/>
    </row>
    <row r="52" spans="1:12" x14ac:dyDescent="0.35">
      <c r="A52" s="350">
        <v>10</v>
      </c>
      <c r="B52" s="355" t="s">
        <v>2094</v>
      </c>
      <c r="C52" s="307" t="e">
        <f>VLOOKUP(J35,'Data 3'!$D$26:$E$29,2,FALSE)</f>
        <v>#N/A</v>
      </c>
      <c r="D52" s="352">
        <v>10</v>
      </c>
      <c r="E52" s="13"/>
      <c r="F52" s="357"/>
      <c r="G52" s="13"/>
      <c r="H52" s="13"/>
      <c r="I52" s="13"/>
      <c r="J52" s="354"/>
      <c r="K52" s="38"/>
      <c r="L52" s="38"/>
    </row>
    <row r="53" spans="1:12" ht="15" thickBot="1" x14ac:dyDescent="0.4">
      <c r="A53" s="358"/>
      <c r="B53" s="359" t="s">
        <v>2095</v>
      </c>
      <c r="C53" s="308" t="e">
        <f>SUM(C43:C52)</f>
        <v>#N/A</v>
      </c>
      <c r="D53" s="360">
        <f>SUM(D43:D52)</f>
        <v>80</v>
      </c>
      <c r="E53" s="13"/>
      <c r="F53" s="570" t="s">
        <v>2091</v>
      </c>
      <c r="G53" s="672" t="s">
        <v>2092</v>
      </c>
      <c r="H53" s="672"/>
      <c r="I53" s="672"/>
      <c r="J53" s="673"/>
      <c r="K53" s="38"/>
      <c r="L53" s="38"/>
    </row>
    <row r="54" spans="1:12" x14ac:dyDescent="0.35">
      <c r="A54" s="13"/>
      <c r="B54" s="13"/>
      <c r="C54" s="13"/>
      <c r="D54" s="13"/>
      <c r="E54" s="13"/>
      <c r="F54" s="570"/>
      <c r="G54" s="672"/>
      <c r="H54" s="672"/>
      <c r="I54" s="672"/>
      <c r="J54" s="673"/>
      <c r="K54" s="38"/>
      <c r="L54" s="38"/>
    </row>
    <row r="55" spans="1:12" ht="15" thickBot="1" x14ac:dyDescent="0.4">
      <c r="A55" s="13"/>
      <c r="B55" s="13"/>
      <c r="C55" s="13"/>
      <c r="D55" s="13"/>
      <c r="E55" s="13"/>
      <c r="F55" s="671"/>
      <c r="G55" s="674"/>
      <c r="H55" s="674"/>
      <c r="I55" s="674"/>
      <c r="J55" s="675"/>
      <c r="K55" s="38"/>
      <c r="L55" s="38"/>
    </row>
    <row r="56" spans="1:12" s="38" customFormat="1" x14ac:dyDescent="0.35">
      <c r="A56" s="13"/>
      <c r="B56" s="13"/>
      <c r="C56" s="13"/>
      <c r="D56" s="13"/>
      <c r="E56" s="13"/>
      <c r="F56" s="13"/>
      <c r="G56" s="13"/>
      <c r="H56" s="13"/>
      <c r="I56" s="13"/>
      <c r="J56" s="13"/>
    </row>
    <row r="57" spans="1:12" s="38" customFormat="1" x14ac:dyDescent="0.35">
      <c r="A57" s="13"/>
      <c r="B57" s="13"/>
      <c r="C57" s="13"/>
      <c r="D57" s="13"/>
      <c r="E57" s="13"/>
      <c r="F57" s="13"/>
      <c r="G57" s="13"/>
      <c r="H57" s="13"/>
      <c r="I57" s="13"/>
      <c r="J57" s="13"/>
    </row>
    <row r="58" spans="1:12" s="38" customFormat="1" x14ac:dyDescent="0.35">
      <c r="A58" s="13"/>
      <c r="B58" s="13"/>
      <c r="C58" s="13"/>
      <c r="D58" s="13"/>
      <c r="E58" s="13"/>
      <c r="F58" s="13"/>
      <c r="G58" s="13"/>
      <c r="H58" s="13"/>
      <c r="I58" s="13"/>
      <c r="J58" s="13"/>
    </row>
    <row r="59" spans="1:12" s="38" customFormat="1" x14ac:dyDescent="0.35">
      <c r="A59" s="13"/>
      <c r="B59" s="13"/>
      <c r="C59" s="13"/>
      <c r="D59" s="13"/>
      <c r="E59" s="13"/>
      <c r="F59" s="13"/>
      <c r="G59" s="13"/>
      <c r="H59" s="13"/>
      <c r="I59" s="13"/>
      <c r="J59" s="13"/>
    </row>
    <row r="60" spans="1:12" s="38" customFormat="1" ht="15" thickBot="1" x14ac:dyDescent="0.4">
      <c r="A60" s="13"/>
      <c r="B60" s="13"/>
      <c r="C60" s="13"/>
      <c r="D60" s="13"/>
      <c r="E60" s="13"/>
      <c r="F60" s="13"/>
      <c r="G60" s="13"/>
      <c r="H60" s="13"/>
      <c r="I60" s="13"/>
      <c r="J60" s="13"/>
    </row>
    <row r="61" spans="1:12" ht="23.25" customHeight="1" x14ac:dyDescent="0.35">
      <c r="A61" s="686" t="s">
        <v>2121</v>
      </c>
      <c r="B61" s="687"/>
      <c r="C61" s="687"/>
      <c r="D61" s="687"/>
      <c r="E61" s="687"/>
      <c r="F61" s="687"/>
      <c r="G61" s="687"/>
      <c r="H61" s="687"/>
      <c r="I61" s="687"/>
      <c r="J61" s="688"/>
      <c r="K61" s="38"/>
      <c r="L61" s="38"/>
    </row>
    <row r="62" spans="1:12" s="38" customFormat="1" x14ac:dyDescent="0.35">
      <c r="A62" s="13" t="s">
        <v>2098</v>
      </c>
      <c r="B62" s="387" t="s">
        <v>2099</v>
      </c>
      <c r="C62" s="13"/>
      <c r="D62" s="13"/>
      <c r="E62" s="13"/>
      <c r="F62" s="13"/>
      <c r="G62" s="13"/>
      <c r="H62" s="13"/>
      <c r="I62" s="13"/>
      <c r="J62" s="13"/>
    </row>
    <row r="63" spans="1:12" s="38" customFormat="1" x14ac:dyDescent="0.35">
      <c r="A63" s="13"/>
      <c r="B63" s="387" t="s">
        <v>2100</v>
      </c>
      <c r="C63" s="13"/>
      <c r="D63" s="13"/>
      <c r="E63" s="13"/>
      <c r="F63" s="13"/>
      <c r="G63" s="13"/>
      <c r="H63" s="13"/>
      <c r="I63" s="13"/>
      <c r="J63" s="13"/>
    </row>
    <row r="64" spans="1:12" s="38" customFormat="1" x14ac:dyDescent="0.35">
      <c r="A64" s="13"/>
      <c r="B64" s="387" t="s">
        <v>2101</v>
      </c>
      <c r="C64" s="13"/>
      <c r="D64" s="13"/>
      <c r="E64" s="13"/>
      <c r="F64" s="13"/>
      <c r="G64" s="13"/>
      <c r="H64" s="13"/>
      <c r="I64" s="13"/>
      <c r="J64" s="13"/>
    </row>
    <row r="65" spans="1:12" s="38" customFormat="1" x14ac:dyDescent="0.35">
      <c r="A65" s="13"/>
      <c r="B65" s="13"/>
      <c r="C65" s="13"/>
      <c r="D65" s="13"/>
      <c r="E65" s="13"/>
      <c r="F65" s="13"/>
      <c r="G65" s="13"/>
      <c r="H65" s="13"/>
      <c r="I65" s="13"/>
      <c r="J65" s="13"/>
    </row>
    <row r="66" spans="1:12" x14ac:dyDescent="0.35">
      <c r="A66" s="351"/>
      <c r="B66" s="685" t="s">
        <v>2102</v>
      </c>
      <c r="C66" s="685"/>
      <c r="D66" s="13"/>
      <c r="E66" s="13"/>
      <c r="F66" s="13"/>
      <c r="G66" s="13"/>
      <c r="H66" s="13"/>
      <c r="I66" s="13"/>
      <c r="J66" s="13"/>
      <c r="K66" s="38"/>
      <c r="L66" s="38"/>
    </row>
    <row r="67" spans="1:12" ht="48.75" customHeight="1" x14ac:dyDescent="0.35">
      <c r="A67" s="361" t="s">
        <v>1733</v>
      </c>
      <c r="B67" s="361" t="s">
        <v>2103</v>
      </c>
      <c r="C67" s="362" t="s">
        <v>2104</v>
      </c>
      <c r="D67" s="13"/>
      <c r="E67" s="388" t="s">
        <v>2105</v>
      </c>
      <c r="F67" s="13"/>
      <c r="G67" s="13"/>
      <c r="H67" s="13"/>
      <c r="I67" s="13"/>
      <c r="J67" s="13"/>
      <c r="K67" s="38"/>
      <c r="L67" s="38"/>
    </row>
    <row r="68" spans="1:12" x14ac:dyDescent="0.35">
      <c r="A68" s="363" t="s">
        <v>2106</v>
      </c>
      <c r="B68" s="364" t="s">
        <v>2107</v>
      </c>
      <c r="C68" s="364" t="s">
        <v>2107</v>
      </c>
      <c r="D68" s="13"/>
      <c r="E68" s="13"/>
      <c r="F68" s="13"/>
      <c r="G68" s="13"/>
      <c r="H68" s="13"/>
      <c r="I68" s="13"/>
      <c r="J68" s="13"/>
      <c r="K68" s="38"/>
      <c r="L68" s="38"/>
    </row>
    <row r="69" spans="1:12" x14ac:dyDescent="0.35">
      <c r="A69" s="363" t="s">
        <v>2108</v>
      </c>
      <c r="B69" s="364" t="s">
        <v>2107</v>
      </c>
      <c r="C69" s="364" t="s">
        <v>2107</v>
      </c>
      <c r="D69" s="13"/>
      <c r="E69" s="13"/>
      <c r="F69" s="13"/>
      <c r="G69" s="13"/>
      <c r="H69" s="13"/>
      <c r="I69" s="13"/>
      <c r="J69" s="13"/>
      <c r="K69" s="38"/>
      <c r="L69" s="38"/>
    </row>
    <row r="70" spans="1:12" x14ac:dyDescent="0.35">
      <c r="A70" s="363" t="s">
        <v>2109</v>
      </c>
      <c r="B70" s="364" t="s">
        <v>2107</v>
      </c>
      <c r="C70" s="364"/>
      <c r="D70" s="13"/>
      <c r="E70" s="13"/>
      <c r="F70" s="13"/>
      <c r="G70" s="13"/>
      <c r="H70" s="13"/>
      <c r="I70" s="13"/>
      <c r="J70" s="13"/>
      <c r="K70" s="38"/>
      <c r="L70" s="38"/>
    </row>
    <row r="71" spans="1:12" x14ac:dyDescent="0.35">
      <c r="A71" s="363" t="s">
        <v>2110</v>
      </c>
      <c r="B71" s="364" t="s">
        <v>2107</v>
      </c>
      <c r="C71" s="364" t="s">
        <v>2107</v>
      </c>
      <c r="D71" s="13"/>
      <c r="E71" s="13"/>
      <c r="F71" s="13"/>
      <c r="G71" s="13"/>
      <c r="H71" s="13"/>
      <c r="I71" s="13"/>
      <c r="J71" s="13"/>
      <c r="K71" s="38"/>
      <c r="L71" s="38"/>
    </row>
    <row r="72" spans="1:12" x14ac:dyDescent="0.35">
      <c r="A72" s="363" t="s">
        <v>2111</v>
      </c>
      <c r="B72" s="364" t="s">
        <v>2107</v>
      </c>
      <c r="C72" s="364" t="s">
        <v>2107</v>
      </c>
      <c r="D72" s="13"/>
      <c r="E72" s="13"/>
      <c r="F72" s="13"/>
      <c r="G72" s="13"/>
      <c r="H72" s="13"/>
      <c r="I72" s="13"/>
      <c r="J72" s="13"/>
      <c r="K72" s="38"/>
      <c r="L72" s="38"/>
    </row>
    <row r="73" spans="1:12" x14ac:dyDescent="0.35">
      <c r="A73" s="363" t="s">
        <v>2112</v>
      </c>
      <c r="B73" s="364" t="s">
        <v>2107</v>
      </c>
      <c r="C73" s="364" t="s">
        <v>2107</v>
      </c>
      <c r="D73" s="13"/>
      <c r="E73" s="13"/>
      <c r="F73" s="13"/>
      <c r="G73" s="13"/>
      <c r="H73" s="13"/>
      <c r="I73" s="13"/>
      <c r="J73" s="13"/>
      <c r="K73" s="38"/>
      <c r="L73" s="38"/>
    </row>
    <row r="74" spans="1:12" x14ac:dyDescent="0.35">
      <c r="A74" s="363" t="s">
        <v>2113</v>
      </c>
      <c r="B74" s="364" t="s">
        <v>2107</v>
      </c>
      <c r="C74" s="364" t="s">
        <v>2107</v>
      </c>
      <c r="D74" s="13"/>
      <c r="E74" s="13"/>
      <c r="F74" s="13"/>
      <c r="G74" s="13"/>
      <c r="H74" s="13"/>
      <c r="I74" s="13"/>
      <c r="J74" s="13"/>
      <c r="K74" s="38"/>
      <c r="L74" s="38"/>
    </row>
    <row r="75" spans="1:12" x14ac:dyDescent="0.35">
      <c r="A75" s="363" t="s">
        <v>2114</v>
      </c>
      <c r="B75" s="364" t="s">
        <v>2107</v>
      </c>
      <c r="C75" s="364" t="s">
        <v>2107</v>
      </c>
      <c r="D75" s="13"/>
      <c r="E75" s="13"/>
      <c r="F75" s="13"/>
      <c r="G75" s="13"/>
      <c r="H75" s="13"/>
      <c r="I75" s="13"/>
      <c r="J75" s="13"/>
      <c r="K75" s="38"/>
      <c r="L75" s="38"/>
    </row>
    <row r="76" spans="1:12" x14ac:dyDescent="0.35">
      <c r="A76" s="363" t="s">
        <v>2115</v>
      </c>
      <c r="B76" s="364" t="s">
        <v>2107</v>
      </c>
      <c r="C76" s="364"/>
      <c r="D76" s="13"/>
      <c r="E76" s="13"/>
      <c r="F76" s="13"/>
      <c r="G76" s="13"/>
      <c r="H76" s="13"/>
      <c r="I76" s="13"/>
      <c r="J76" s="13"/>
      <c r="K76" s="38"/>
      <c r="L76" s="38"/>
    </row>
    <row r="77" spans="1:12" x14ac:dyDescent="0.35">
      <c r="A77" s="363" t="s">
        <v>2116</v>
      </c>
      <c r="B77" s="364" t="s">
        <v>2107</v>
      </c>
      <c r="C77" s="364" t="s">
        <v>2107</v>
      </c>
      <c r="D77" s="13"/>
      <c r="E77" s="13"/>
      <c r="F77" s="13"/>
      <c r="G77" s="13"/>
      <c r="H77" s="13"/>
      <c r="I77" s="13"/>
      <c r="J77" s="13"/>
      <c r="K77" s="38"/>
      <c r="L77" s="38"/>
    </row>
    <row r="78" spans="1:12" x14ac:dyDescent="0.35">
      <c r="A78" s="363" t="s">
        <v>2117</v>
      </c>
      <c r="B78" s="364" t="s">
        <v>2107</v>
      </c>
      <c r="C78" s="364"/>
      <c r="D78" s="13"/>
      <c r="E78" s="13"/>
      <c r="F78" s="13"/>
      <c r="G78" s="13"/>
      <c r="H78" s="13"/>
      <c r="I78" s="13"/>
      <c r="J78" s="13"/>
      <c r="K78" s="38"/>
      <c r="L78" s="38"/>
    </row>
    <row r="79" spans="1:12" x14ac:dyDescent="0.35">
      <c r="A79" s="363" t="s">
        <v>2118</v>
      </c>
      <c r="B79" s="364" t="s">
        <v>2107</v>
      </c>
      <c r="C79" s="364"/>
      <c r="D79" s="13"/>
      <c r="E79" s="13"/>
      <c r="F79" s="13"/>
      <c r="G79" s="13"/>
      <c r="H79" s="13"/>
      <c r="I79" s="13"/>
      <c r="J79" s="13"/>
      <c r="K79" s="38"/>
      <c r="L79" s="38"/>
    </row>
    <row r="80" spans="1:12" x14ac:dyDescent="0.35">
      <c r="A80" s="363" t="s">
        <v>2119</v>
      </c>
      <c r="B80" s="364" t="s">
        <v>2107</v>
      </c>
      <c r="C80" s="364" t="s">
        <v>2107</v>
      </c>
      <c r="D80" s="13"/>
      <c r="E80" s="13"/>
      <c r="F80" s="13"/>
      <c r="G80" s="13"/>
      <c r="H80" s="13"/>
      <c r="I80" s="13"/>
      <c r="J80" s="13"/>
      <c r="K80" s="38"/>
      <c r="L80" s="38"/>
    </row>
    <row r="81" spans="1:12" x14ac:dyDescent="0.35">
      <c r="A81" s="363" t="s">
        <v>2120</v>
      </c>
      <c r="B81" s="364" t="s">
        <v>2107</v>
      </c>
      <c r="C81" s="364" t="s">
        <v>2107</v>
      </c>
      <c r="D81" s="13"/>
      <c r="E81" s="13"/>
      <c r="F81" s="13"/>
      <c r="G81" s="13"/>
      <c r="H81" s="13"/>
      <c r="I81" s="13"/>
      <c r="J81" s="13"/>
      <c r="K81" s="38"/>
      <c r="L81" s="38"/>
    </row>
    <row r="82" spans="1:12" s="38" customFormat="1" x14ac:dyDescent="0.35"/>
    <row r="83" spans="1:12" s="38" customFormat="1" x14ac:dyDescent="0.35"/>
    <row r="84" spans="1:12" s="38" customFormat="1" x14ac:dyDescent="0.35"/>
    <row r="85" spans="1:12" s="38" customFormat="1" x14ac:dyDescent="0.35"/>
    <row r="86" spans="1:12" s="38" customFormat="1" x14ac:dyDescent="0.35"/>
    <row r="87" spans="1:12" s="38" customFormat="1" x14ac:dyDescent="0.35"/>
    <row r="88" spans="1:12" s="38" customFormat="1" x14ac:dyDescent="0.35"/>
    <row r="89" spans="1:12" s="38" customFormat="1" x14ac:dyDescent="0.35"/>
    <row r="90" spans="1:12" s="38" customFormat="1" x14ac:dyDescent="0.35"/>
    <row r="91" spans="1:12" s="38" customFormat="1" x14ac:dyDescent="0.35"/>
    <row r="92" spans="1:12" s="38" customFormat="1" x14ac:dyDescent="0.35"/>
    <row r="93" spans="1:12" s="38" customFormat="1" x14ac:dyDescent="0.35"/>
    <row r="94" spans="1:12" s="38" customFormat="1" x14ac:dyDescent="0.35"/>
    <row r="95" spans="1:12" s="38" customFormat="1" x14ac:dyDescent="0.35"/>
    <row r="96" spans="1:12"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row r="103" s="38" customFormat="1" x14ac:dyDescent="0.35"/>
    <row r="104" s="38" customFormat="1" x14ac:dyDescent="0.35"/>
    <row r="105" s="38" customFormat="1" x14ac:dyDescent="0.35"/>
    <row r="106" s="38" customFormat="1" x14ac:dyDescent="0.35"/>
    <row r="107" s="38" customFormat="1" x14ac:dyDescent="0.35"/>
    <row r="108" s="38" customFormat="1" x14ac:dyDescent="0.35"/>
    <row r="109" s="38" customFormat="1" x14ac:dyDescent="0.35"/>
    <row r="110" s="38" customFormat="1" x14ac:dyDescent="0.35"/>
    <row r="111" s="38" customFormat="1" x14ac:dyDescent="0.35"/>
    <row r="112" s="38" customFormat="1" x14ac:dyDescent="0.35"/>
    <row r="113" s="38" customFormat="1" x14ac:dyDescent="0.35"/>
    <row r="114" s="38" customFormat="1" x14ac:dyDescent="0.35"/>
    <row r="115" s="38" customFormat="1" x14ac:dyDescent="0.35"/>
    <row r="116" s="38" customFormat="1" x14ac:dyDescent="0.35"/>
    <row r="117" s="38" customFormat="1" x14ac:dyDescent="0.35"/>
    <row r="118" s="38" customFormat="1" x14ac:dyDescent="0.35"/>
    <row r="119" s="38" customFormat="1" x14ac:dyDescent="0.35"/>
    <row r="120" s="38" customFormat="1" x14ac:dyDescent="0.35"/>
    <row r="121" s="38" customFormat="1" x14ac:dyDescent="0.35"/>
    <row r="122" s="38" customFormat="1" x14ac:dyDescent="0.35"/>
    <row r="123" s="38" customFormat="1" x14ac:dyDescent="0.35"/>
    <row r="124" s="38" customFormat="1" x14ac:dyDescent="0.35"/>
    <row r="125" s="38" customFormat="1" x14ac:dyDescent="0.35"/>
    <row r="126" s="38" customFormat="1" x14ac:dyDescent="0.35"/>
    <row r="127" s="38" customFormat="1" x14ac:dyDescent="0.35"/>
    <row r="128" s="38" customFormat="1" x14ac:dyDescent="0.35"/>
    <row r="129" s="38" customFormat="1" x14ac:dyDescent="0.35"/>
    <row r="130" s="38" customFormat="1" x14ac:dyDescent="0.35"/>
    <row r="131" s="38" customFormat="1" x14ac:dyDescent="0.35"/>
    <row r="132" s="38" customFormat="1" x14ac:dyDescent="0.35"/>
    <row r="133" s="38" customFormat="1" x14ac:dyDescent="0.35"/>
    <row r="134" s="38" customFormat="1" x14ac:dyDescent="0.35"/>
    <row r="135" s="38" customFormat="1" x14ac:dyDescent="0.35"/>
    <row r="136" s="38" customFormat="1" x14ac:dyDescent="0.35"/>
    <row r="137" s="38" customFormat="1" x14ac:dyDescent="0.35"/>
    <row r="138" s="38" customFormat="1" x14ac:dyDescent="0.35"/>
    <row r="139" s="38" customFormat="1" x14ac:dyDescent="0.35"/>
    <row r="140" s="38" customFormat="1" x14ac:dyDescent="0.35"/>
    <row r="141" s="38" customFormat="1" x14ac:dyDescent="0.35"/>
    <row r="142" s="38" customFormat="1" x14ac:dyDescent="0.35"/>
    <row r="143" s="38" customFormat="1" x14ac:dyDescent="0.35"/>
    <row r="144" s="38" customFormat="1" x14ac:dyDescent="0.35"/>
    <row r="145" s="38" customFormat="1" x14ac:dyDescent="0.35"/>
    <row r="146" s="38" customFormat="1" x14ac:dyDescent="0.35"/>
    <row r="147" s="38" customFormat="1" x14ac:dyDescent="0.35"/>
    <row r="148" s="38" customFormat="1" x14ac:dyDescent="0.35"/>
    <row r="149" s="38" customFormat="1" x14ac:dyDescent="0.35"/>
    <row r="150" s="38" customFormat="1" x14ac:dyDescent="0.35"/>
    <row r="151" s="38" customFormat="1" x14ac:dyDescent="0.35"/>
    <row r="152" s="38" customFormat="1" x14ac:dyDescent="0.35"/>
    <row r="153" s="38" customFormat="1" x14ac:dyDescent="0.35"/>
    <row r="154" s="38" customFormat="1" x14ac:dyDescent="0.35"/>
    <row r="155" s="38" customFormat="1" x14ac:dyDescent="0.35"/>
    <row r="156" s="38" customFormat="1" x14ac:dyDescent="0.35"/>
    <row r="157" s="38" customFormat="1" x14ac:dyDescent="0.35"/>
    <row r="158" s="38" customFormat="1" x14ac:dyDescent="0.35"/>
    <row r="159" s="38" customFormat="1" x14ac:dyDescent="0.35"/>
    <row r="160" s="38" customFormat="1" x14ac:dyDescent="0.35"/>
    <row r="161" s="38" customFormat="1" x14ac:dyDescent="0.35"/>
    <row r="162" s="38" customFormat="1" x14ac:dyDescent="0.35"/>
    <row r="163" s="38" customFormat="1" x14ac:dyDescent="0.35"/>
    <row r="164" s="38" customFormat="1" x14ac:dyDescent="0.35"/>
    <row r="165" s="38" customFormat="1" x14ac:dyDescent="0.35"/>
    <row r="166" s="38" customFormat="1" x14ac:dyDescent="0.35"/>
    <row r="167" s="38" customFormat="1" x14ac:dyDescent="0.35"/>
    <row r="168" s="38" customFormat="1" x14ac:dyDescent="0.35"/>
    <row r="169" s="38" customFormat="1" x14ac:dyDescent="0.35"/>
    <row r="170" s="38" customFormat="1" x14ac:dyDescent="0.35"/>
    <row r="171" s="38" customFormat="1" x14ac:dyDescent="0.35"/>
    <row r="172" s="38" customFormat="1" x14ac:dyDescent="0.35"/>
    <row r="173" s="38" customFormat="1" x14ac:dyDescent="0.35"/>
    <row r="174" s="38" customFormat="1" x14ac:dyDescent="0.35"/>
    <row r="175" s="38" customFormat="1" x14ac:dyDescent="0.35"/>
    <row r="176" s="38" customFormat="1" x14ac:dyDescent="0.35"/>
    <row r="177" s="38" customFormat="1" x14ac:dyDescent="0.35"/>
    <row r="178" s="38" customFormat="1" x14ac:dyDescent="0.35"/>
    <row r="179" s="38" customFormat="1" x14ac:dyDescent="0.35"/>
    <row r="180" s="38" customFormat="1" x14ac:dyDescent="0.35"/>
    <row r="181" s="38" customFormat="1" x14ac:dyDescent="0.35"/>
    <row r="182" s="38" customFormat="1" x14ac:dyDescent="0.35"/>
    <row r="183" s="38" customFormat="1" x14ac:dyDescent="0.35"/>
    <row r="184" s="38" customFormat="1" x14ac:dyDescent="0.35"/>
    <row r="185" s="38" customFormat="1" x14ac:dyDescent="0.35"/>
    <row r="186" s="38" customFormat="1" x14ac:dyDescent="0.35"/>
    <row r="187" s="38" customFormat="1" x14ac:dyDescent="0.35"/>
    <row r="188" s="38" customFormat="1" x14ac:dyDescent="0.35"/>
    <row r="189" s="38" customFormat="1" x14ac:dyDescent="0.35"/>
    <row r="190" s="38" customFormat="1" x14ac:dyDescent="0.35"/>
    <row r="191" s="38" customFormat="1" x14ac:dyDescent="0.35"/>
    <row r="192" s="38" customFormat="1" x14ac:dyDescent="0.35"/>
    <row r="193" s="38" customFormat="1" x14ac:dyDescent="0.35"/>
    <row r="194" s="38" customFormat="1" x14ac:dyDescent="0.35"/>
    <row r="195" s="38" customFormat="1" x14ac:dyDescent="0.35"/>
    <row r="196" s="38" customFormat="1" x14ac:dyDescent="0.35"/>
    <row r="197" s="38" customFormat="1" x14ac:dyDescent="0.35"/>
    <row r="198" s="38" customFormat="1" x14ac:dyDescent="0.35"/>
    <row r="199" s="38" customFormat="1" x14ac:dyDescent="0.35"/>
    <row r="200" s="38" customFormat="1" x14ac:dyDescent="0.35"/>
    <row r="201" s="38" customFormat="1" x14ac:dyDescent="0.35"/>
    <row r="202" s="38" customFormat="1" x14ac:dyDescent="0.35"/>
    <row r="203" s="38" customFormat="1" x14ac:dyDescent="0.35"/>
    <row r="204" s="38" customFormat="1" x14ac:dyDescent="0.35"/>
    <row r="205" s="38" customFormat="1" x14ac:dyDescent="0.35"/>
    <row r="206" s="38" customFormat="1" x14ac:dyDescent="0.35"/>
    <row r="207" s="38" customFormat="1" x14ac:dyDescent="0.35"/>
    <row r="208" s="38" customFormat="1" x14ac:dyDescent="0.35"/>
    <row r="209" s="38" customFormat="1" x14ac:dyDescent="0.35"/>
    <row r="210" s="38" customFormat="1" x14ac:dyDescent="0.35"/>
    <row r="211" s="38" customFormat="1" x14ac:dyDescent="0.35"/>
    <row r="212" s="38" customFormat="1" x14ac:dyDescent="0.35"/>
    <row r="213" s="38" customFormat="1" x14ac:dyDescent="0.35"/>
    <row r="214" s="38" customFormat="1" x14ac:dyDescent="0.35"/>
    <row r="215" s="38" customFormat="1" x14ac:dyDescent="0.35"/>
    <row r="216" s="38" customFormat="1" x14ac:dyDescent="0.35"/>
    <row r="217" s="38" customFormat="1" x14ac:dyDescent="0.35"/>
    <row r="218" s="38" customFormat="1" x14ac:dyDescent="0.35"/>
    <row r="219" s="38" customFormat="1" x14ac:dyDescent="0.35"/>
    <row r="220" s="38" customFormat="1" x14ac:dyDescent="0.35"/>
    <row r="221" s="38" customFormat="1" x14ac:dyDescent="0.35"/>
    <row r="222" s="38" customFormat="1" x14ac:dyDescent="0.35"/>
    <row r="223" s="38" customFormat="1" x14ac:dyDescent="0.35"/>
    <row r="224" s="38" customFormat="1" x14ac:dyDescent="0.35"/>
    <row r="225" s="38" customFormat="1" x14ac:dyDescent="0.35"/>
    <row r="226" s="38" customFormat="1" x14ac:dyDescent="0.35"/>
    <row r="227" s="38" customFormat="1" x14ac:dyDescent="0.35"/>
    <row r="228" s="38" customFormat="1" x14ac:dyDescent="0.35"/>
    <row r="229" s="38" customFormat="1" x14ac:dyDescent="0.35"/>
    <row r="230" s="38" customFormat="1" x14ac:dyDescent="0.35"/>
    <row r="231" s="38" customFormat="1" x14ac:dyDescent="0.35"/>
    <row r="232" s="38" customFormat="1" x14ac:dyDescent="0.35"/>
    <row r="233" s="38" customFormat="1" x14ac:dyDescent="0.35"/>
    <row r="234" s="38" customFormat="1" x14ac:dyDescent="0.35"/>
    <row r="235" s="38" customFormat="1" x14ac:dyDescent="0.35"/>
    <row r="236" s="38" customFormat="1" x14ac:dyDescent="0.35"/>
    <row r="237" s="38" customFormat="1" x14ac:dyDescent="0.35"/>
    <row r="238" s="38" customFormat="1" x14ac:dyDescent="0.35"/>
    <row r="239" s="38" customFormat="1" x14ac:dyDescent="0.35"/>
    <row r="240" s="38" customFormat="1" x14ac:dyDescent="0.35"/>
    <row r="241" s="38" customFormat="1" x14ac:dyDescent="0.35"/>
    <row r="242" s="38" customFormat="1" x14ac:dyDescent="0.35"/>
    <row r="243" s="38" customFormat="1" x14ac:dyDescent="0.35"/>
    <row r="244" s="38" customFormat="1" x14ac:dyDescent="0.35"/>
    <row r="245" s="38" customFormat="1" x14ac:dyDescent="0.35"/>
    <row r="246" s="38" customFormat="1" x14ac:dyDescent="0.35"/>
    <row r="247" s="38" customFormat="1" x14ac:dyDescent="0.35"/>
    <row r="248" s="38" customFormat="1" x14ac:dyDescent="0.35"/>
    <row r="249" s="38" customFormat="1" x14ac:dyDescent="0.35"/>
    <row r="250" s="38" customFormat="1" x14ac:dyDescent="0.35"/>
    <row r="251" s="38" customFormat="1" x14ac:dyDescent="0.35"/>
    <row r="252" s="38" customFormat="1" x14ac:dyDescent="0.35"/>
    <row r="253" s="38" customFormat="1" x14ac:dyDescent="0.35"/>
    <row r="254" s="38" customFormat="1" x14ac:dyDescent="0.35"/>
    <row r="255" s="38" customFormat="1" x14ac:dyDescent="0.35"/>
    <row r="256" s="38" customFormat="1" x14ac:dyDescent="0.35"/>
    <row r="257" s="38" customFormat="1" x14ac:dyDescent="0.35"/>
    <row r="258" s="38" customFormat="1" x14ac:dyDescent="0.35"/>
    <row r="259" s="38" customFormat="1" x14ac:dyDescent="0.35"/>
    <row r="260" s="38" customFormat="1" x14ac:dyDescent="0.35"/>
    <row r="261" s="38" customFormat="1" x14ac:dyDescent="0.35"/>
    <row r="262" s="38" customFormat="1" x14ac:dyDescent="0.35"/>
    <row r="263" s="38" customFormat="1" x14ac:dyDescent="0.35"/>
    <row r="264" s="38" customFormat="1" x14ac:dyDescent="0.35"/>
    <row r="265" s="38" customFormat="1" x14ac:dyDescent="0.35"/>
    <row r="266" s="38" customFormat="1" x14ac:dyDescent="0.35"/>
    <row r="267" s="38" customFormat="1" x14ac:dyDescent="0.35"/>
    <row r="268" s="38" customFormat="1" x14ac:dyDescent="0.35"/>
    <row r="269" s="38" customFormat="1" x14ac:dyDescent="0.35"/>
    <row r="270" s="38" customFormat="1" x14ac:dyDescent="0.35"/>
    <row r="271" s="38" customFormat="1" x14ac:dyDescent="0.35"/>
    <row r="272" s="38" customFormat="1" x14ac:dyDescent="0.35"/>
    <row r="273" s="38" customFormat="1" x14ac:dyDescent="0.35"/>
    <row r="274" s="38" customFormat="1" x14ac:dyDescent="0.35"/>
    <row r="275" s="38" customFormat="1" x14ac:dyDescent="0.35"/>
    <row r="276" s="38" customFormat="1" x14ac:dyDescent="0.35"/>
    <row r="277" s="38" customFormat="1" x14ac:dyDescent="0.35"/>
    <row r="278" s="38" customFormat="1" x14ac:dyDescent="0.35"/>
    <row r="279" s="38" customFormat="1" x14ac:dyDescent="0.35"/>
    <row r="280" s="38" customFormat="1" x14ac:dyDescent="0.35"/>
    <row r="281" s="38" customFormat="1" x14ac:dyDescent="0.35"/>
    <row r="282" s="38" customFormat="1" x14ac:dyDescent="0.35"/>
    <row r="283" s="38" customFormat="1" x14ac:dyDescent="0.35"/>
    <row r="284" s="38" customFormat="1" x14ac:dyDescent="0.35"/>
    <row r="285" s="38" customFormat="1" x14ac:dyDescent="0.35"/>
    <row r="286" s="38" customFormat="1" x14ac:dyDescent="0.35"/>
    <row r="287" s="38" customFormat="1" x14ac:dyDescent="0.35"/>
    <row r="288" s="38" customFormat="1" x14ac:dyDescent="0.35"/>
    <row r="289" s="38" customFormat="1" x14ac:dyDescent="0.35"/>
    <row r="290" s="38" customFormat="1" x14ac:dyDescent="0.35"/>
    <row r="291" s="38" customFormat="1" x14ac:dyDescent="0.35"/>
    <row r="292" s="38" customFormat="1" x14ac:dyDescent="0.35"/>
    <row r="293" s="38" customFormat="1" x14ac:dyDescent="0.35"/>
    <row r="294" s="38" customFormat="1" x14ac:dyDescent="0.35"/>
    <row r="295" s="38" customFormat="1" x14ac:dyDescent="0.35"/>
    <row r="296" s="38" customFormat="1" x14ac:dyDescent="0.35"/>
    <row r="297" s="38" customFormat="1" x14ac:dyDescent="0.35"/>
    <row r="298" s="38" customFormat="1" x14ac:dyDescent="0.35"/>
    <row r="299" s="38" customFormat="1" x14ac:dyDescent="0.35"/>
    <row r="300" s="38" customFormat="1" x14ac:dyDescent="0.35"/>
    <row r="301" s="38" customFormat="1" x14ac:dyDescent="0.35"/>
    <row r="302" s="38" customFormat="1" x14ac:dyDescent="0.35"/>
    <row r="303" s="38" customFormat="1" x14ac:dyDescent="0.35"/>
    <row r="304" s="38" customFormat="1" x14ac:dyDescent="0.35"/>
    <row r="305" s="38" customFormat="1" x14ac:dyDescent="0.35"/>
    <row r="306" s="38" customFormat="1" x14ac:dyDescent="0.35"/>
    <row r="307" s="38" customFormat="1" x14ac:dyDescent="0.35"/>
    <row r="308" s="38" customFormat="1" x14ac:dyDescent="0.35"/>
    <row r="309" s="38" customFormat="1" x14ac:dyDescent="0.35"/>
    <row r="310" s="38" customFormat="1" x14ac:dyDescent="0.35"/>
    <row r="311" s="38" customFormat="1" x14ac:dyDescent="0.35"/>
    <row r="312" s="38" customFormat="1" x14ac:dyDescent="0.35"/>
    <row r="313" s="38" customFormat="1" x14ac:dyDescent="0.35"/>
    <row r="314" s="38" customFormat="1" x14ac:dyDescent="0.35"/>
    <row r="315" s="38" customFormat="1" x14ac:dyDescent="0.35"/>
    <row r="316" s="38" customFormat="1" x14ac:dyDescent="0.35"/>
    <row r="317" s="38" customFormat="1" x14ac:dyDescent="0.35"/>
    <row r="318" s="38" customFormat="1" x14ac:dyDescent="0.35"/>
    <row r="319" s="38" customFormat="1" x14ac:dyDescent="0.35"/>
    <row r="320" s="38" customFormat="1" x14ac:dyDescent="0.35"/>
    <row r="321" s="38" customFormat="1" x14ac:dyDescent="0.35"/>
    <row r="322" s="38" customFormat="1" x14ac:dyDescent="0.35"/>
    <row r="323" s="38" customFormat="1" x14ac:dyDescent="0.35"/>
    <row r="324" s="38" customFormat="1" x14ac:dyDescent="0.35"/>
    <row r="325" s="38" customFormat="1" x14ac:dyDescent="0.35"/>
    <row r="326" s="38" customFormat="1" x14ac:dyDescent="0.35"/>
    <row r="327" s="38" customFormat="1" x14ac:dyDescent="0.35"/>
    <row r="328" s="38" customFormat="1" x14ac:dyDescent="0.35"/>
    <row r="329" s="38" customFormat="1" x14ac:dyDescent="0.35"/>
    <row r="330" s="38" customFormat="1" x14ac:dyDescent="0.35"/>
    <row r="331" s="38" customFormat="1" x14ac:dyDescent="0.35"/>
    <row r="332" s="38" customFormat="1" x14ac:dyDescent="0.35"/>
    <row r="333" s="38" customFormat="1" x14ac:dyDescent="0.35"/>
    <row r="334" s="38" customFormat="1" x14ac:dyDescent="0.35"/>
    <row r="335" s="38" customFormat="1" x14ac:dyDescent="0.35"/>
    <row r="336" s="38" customFormat="1" x14ac:dyDescent="0.35"/>
    <row r="337" s="38" customFormat="1" x14ac:dyDescent="0.35"/>
    <row r="338" s="38" customFormat="1" x14ac:dyDescent="0.35"/>
    <row r="339" s="38" customFormat="1" x14ac:dyDescent="0.35"/>
    <row r="340" s="38" customFormat="1" x14ac:dyDescent="0.35"/>
    <row r="341" s="38" customFormat="1" x14ac:dyDescent="0.35"/>
    <row r="342" s="38" customFormat="1" x14ac:dyDescent="0.35"/>
    <row r="343" s="38" customFormat="1" x14ac:dyDescent="0.35"/>
    <row r="344" s="38" customFormat="1" x14ac:dyDescent="0.35"/>
    <row r="345" s="38" customFormat="1" x14ac:dyDescent="0.35"/>
    <row r="346" s="38" customFormat="1" x14ac:dyDescent="0.35"/>
    <row r="347" s="38" customFormat="1" x14ac:dyDescent="0.35"/>
    <row r="348" s="38" customFormat="1" x14ac:dyDescent="0.35"/>
    <row r="349" s="38" customFormat="1" x14ac:dyDescent="0.35"/>
    <row r="350" s="38" customFormat="1" x14ac:dyDescent="0.35"/>
    <row r="351" s="38" customFormat="1" x14ac:dyDescent="0.35"/>
    <row r="352" s="38" customFormat="1" x14ac:dyDescent="0.35"/>
    <row r="353" s="38" customFormat="1" x14ac:dyDescent="0.35"/>
    <row r="354" s="38" customFormat="1" x14ac:dyDescent="0.35"/>
    <row r="355" s="38" customFormat="1" x14ac:dyDescent="0.35"/>
    <row r="356" s="38" customFormat="1" x14ac:dyDescent="0.35"/>
    <row r="357" s="38" customFormat="1" x14ac:dyDescent="0.35"/>
    <row r="358" s="38" customFormat="1" x14ac:dyDescent="0.35"/>
    <row r="359" s="38" customFormat="1" x14ac:dyDescent="0.35"/>
    <row r="360" s="38" customFormat="1" x14ac:dyDescent="0.35"/>
    <row r="361" s="38" customFormat="1" x14ac:dyDescent="0.35"/>
    <row r="362" s="38" customFormat="1" x14ac:dyDescent="0.35"/>
    <row r="363" s="38" customFormat="1" x14ac:dyDescent="0.35"/>
    <row r="364" s="38" customFormat="1" x14ac:dyDescent="0.35"/>
    <row r="365" s="38" customFormat="1" x14ac:dyDescent="0.35"/>
    <row r="366" s="38" customFormat="1" x14ac:dyDescent="0.35"/>
    <row r="367" s="38" customFormat="1" x14ac:dyDescent="0.35"/>
    <row r="368" s="38" customFormat="1" x14ac:dyDescent="0.35"/>
    <row r="369" s="38" customFormat="1" x14ac:dyDescent="0.35"/>
    <row r="370" s="38" customFormat="1" x14ac:dyDescent="0.35"/>
    <row r="371" s="38" customFormat="1" x14ac:dyDescent="0.35"/>
    <row r="372" s="38" customFormat="1" x14ac:dyDescent="0.35"/>
    <row r="373" s="38" customFormat="1" x14ac:dyDescent="0.35"/>
    <row r="374" s="38" customFormat="1" x14ac:dyDescent="0.35"/>
    <row r="375" s="38" customFormat="1" x14ac:dyDescent="0.35"/>
    <row r="376" s="38" customFormat="1" x14ac:dyDescent="0.35"/>
    <row r="377" s="38" customFormat="1" x14ac:dyDescent="0.35"/>
    <row r="378" s="38" customFormat="1" x14ac:dyDescent="0.35"/>
    <row r="379" s="38" customFormat="1" x14ac:dyDescent="0.35"/>
    <row r="380" s="38" customFormat="1" x14ac:dyDescent="0.35"/>
    <row r="381" s="38" customFormat="1" x14ac:dyDescent="0.35"/>
    <row r="382" s="38" customFormat="1" x14ac:dyDescent="0.35"/>
    <row r="383" s="38" customFormat="1" x14ac:dyDescent="0.35"/>
    <row r="384" s="38" customFormat="1" x14ac:dyDescent="0.35"/>
    <row r="385" s="38" customFormat="1" x14ac:dyDescent="0.35"/>
    <row r="386" s="38" customFormat="1" x14ac:dyDescent="0.35"/>
    <row r="387" s="38" customFormat="1" x14ac:dyDescent="0.35"/>
    <row r="388" s="38" customFormat="1" x14ac:dyDescent="0.35"/>
    <row r="389" s="38" customFormat="1" x14ac:dyDescent="0.35"/>
    <row r="390" s="38" customFormat="1" x14ac:dyDescent="0.35"/>
    <row r="391" s="38" customFormat="1" x14ac:dyDescent="0.35"/>
    <row r="392" s="38" customFormat="1" x14ac:dyDescent="0.35"/>
    <row r="393" s="38" customFormat="1" x14ac:dyDescent="0.35"/>
    <row r="394" s="38" customFormat="1" x14ac:dyDescent="0.35"/>
    <row r="395" s="38" customFormat="1" x14ac:dyDescent="0.35"/>
    <row r="396" s="38" customFormat="1" x14ac:dyDescent="0.35"/>
    <row r="397" s="38" customFormat="1" x14ac:dyDescent="0.35"/>
    <row r="398" s="38" customFormat="1" x14ac:dyDescent="0.35"/>
    <row r="399" s="38" customFormat="1" x14ac:dyDescent="0.35"/>
    <row r="400" s="38" customFormat="1" x14ac:dyDescent="0.35"/>
    <row r="401" s="38" customFormat="1" x14ac:dyDescent="0.35"/>
    <row r="402" s="38" customFormat="1" x14ac:dyDescent="0.35"/>
    <row r="403" s="38" customFormat="1" x14ac:dyDescent="0.35"/>
    <row r="404" s="38" customFormat="1" x14ac:dyDescent="0.35"/>
    <row r="405" s="38" customFormat="1" x14ac:dyDescent="0.35"/>
    <row r="406" s="38" customFormat="1" x14ac:dyDescent="0.35"/>
    <row r="407" s="38" customFormat="1" x14ac:dyDescent="0.35"/>
    <row r="408" s="38" customFormat="1" x14ac:dyDescent="0.35"/>
    <row r="409" s="38" customFormat="1" x14ac:dyDescent="0.35"/>
    <row r="410" s="38" customFormat="1" x14ac:dyDescent="0.35"/>
    <row r="411" s="38" customFormat="1" x14ac:dyDescent="0.35"/>
    <row r="412" s="38" customFormat="1" x14ac:dyDescent="0.35"/>
    <row r="413" s="38" customFormat="1" x14ac:dyDescent="0.35"/>
    <row r="414" s="38" customFormat="1" x14ac:dyDescent="0.35"/>
    <row r="415" s="38" customFormat="1" x14ac:dyDescent="0.35"/>
    <row r="416" s="38" customFormat="1" x14ac:dyDescent="0.35"/>
    <row r="417" s="38" customFormat="1" x14ac:dyDescent="0.35"/>
    <row r="418" s="38" customFormat="1" x14ac:dyDescent="0.35"/>
    <row r="419" s="38" customFormat="1" x14ac:dyDescent="0.35"/>
    <row r="420" s="38" customFormat="1" x14ac:dyDescent="0.35"/>
    <row r="421" s="38" customFormat="1" x14ac:dyDescent="0.35"/>
    <row r="422" s="38" customFormat="1" x14ac:dyDescent="0.35"/>
    <row r="423" s="38" customFormat="1" x14ac:dyDescent="0.35"/>
    <row r="424" s="38" customFormat="1" x14ac:dyDescent="0.35"/>
    <row r="425" s="38" customFormat="1" x14ac:dyDescent="0.35"/>
    <row r="426" s="38" customFormat="1" x14ac:dyDescent="0.35"/>
    <row r="427" s="38" customFormat="1" x14ac:dyDescent="0.35"/>
    <row r="428" s="38" customFormat="1" x14ac:dyDescent="0.35"/>
    <row r="429" s="38" customFormat="1" x14ac:dyDescent="0.35"/>
    <row r="430" s="38" customFormat="1" x14ac:dyDescent="0.35"/>
    <row r="431" s="38" customFormat="1" x14ac:dyDescent="0.35"/>
    <row r="432" s="38" customFormat="1" x14ac:dyDescent="0.35"/>
    <row r="433" s="38" customFormat="1" x14ac:dyDescent="0.35"/>
    <row r="434" s="38" customFormat="1" x14ac:dyDescent="0.35"/>
    <row r="435" s="38" customFormat="1" x14ac:dyDescent="0.35"/>
    <row r="436" s="38" customFormat="1" x14ac:dyDescent="0.35"/>
    <row r="437" s="38" customFormat="1" x14ac:dyDescent="0.35"/>
    <row r="438" s="38" customFormat="1" x14ac:dyDescent="0.35"/>
    <row r="439" s="38" customFormat="1" x14ac:dyDescent="0.35"/>
    <row r="440" s="38" customFormat="1" x14ac:dyDescent="0.35"/>
    <row r="441" s="38" customFormat="1" x14ac:dyDescent="0.35"/>
    <row r="442" s="38" customFormat="1" x14ac:dyDescent="0.35"/>
    <row r="443" s="38" customFormat="1" x14ac:dyDescent="0.35"/>
    <row r="444" s="38" customFormat="1" x14ac:dyDescent="0.35"/>
    <row r="445" s="38" customFormat="1" x14ac:dyDescent="0.35"/>
    <row r="446" s="38" customFormat="1" x14ac:dyDescent="0.35"/>
    <row r="447" s="38" customFormat="1" x14ac:dyDescent="0.35"/>
    <row r="448" s="38" customFormat="1" x14ac:dyDescent="0.35"/>
    <row r="449" s="38" customFormat="1" x14ac:dyDescent="0.35"/>
    <row r="450" s="38" customFormat="1" x14ac:dyDescent="0.35"/>
    <row r="451" s="38" customFormat="1" x14ac:dyDescent="0.35"/>
    <row r="452" s="38" customFormat="1" x14ac:dyDescent="0.35"/>
    <row r="453" s="38" customFormat="1" x14ac:dyDescent="0.35"/>
    <row r="454" s="38" customFormat="1" x14ac:dyDescent="0.35"/>
    <row r="455" s="38" customFormat="1" x14ac:dyDescent="0.35"/>
    <row r="456" s="38" customFormat="1" x14ac:dyDescent="0.35"/>
    <row r="457" s="38" customFormat="1" x14ac:dyDescent="0.35"/>
    <row r="458" s="38" customFormat="1" x14ac:dyDescent="0.35"/>
    <row r="459" s="38" customFormat="1" x14ac:dyDescent="0.35"/>
    <row r="460" s="38" customFormat="1" x14ac:dyDescent="0.35"/>
    <row r="461" s="38" customFormat="1" x14ac:dyDescent="0.35"/>
    <row r="462" s="38" customFormat="1" x14ac:dyDescent="0.35"/>
    <row r="463" s="38" customFormat="1" x14ac:dyDescent="0.35"/>
    <row r="464" s="38" customFormat="1" x14ac:dyDescent="0.35"/>
    <row r="465" s="38" customFormat="1" x14ac:dyDescent="0.35"/>
    <row r="466" s="38" customFormat="1" x14ac:dyDescent="0.35"/>
    <row r="467" s="38" customFormat="1" x14ac:dyDescent="0.35"/>
    <row r="468" s="38" customFormat="1" x14ac:dyDescent="0.35"/>
    <row r="469" s="38" customFormat="1" x14ac:dyDescent="0.35"/>
    <row r="470" s="38" customFormat="1" x14ac:dyDescent="0.35"/>
    <row r="471" s="38" customFormat="1" x14ac:dyDescent="0.35"/>
    <row r="472" s="38" customFormat="1" x14ac:dyDescent="0.35"/>
    <row r="473" s="38" customFormat="1" x14ac:dyDescent="0.35"/>
    <row r="474" s="38" customFormat="1" x14ac:dyDescent="0.35"/>
    <row r="475" s="38" customFormat="1" x14ac:dyDescent="0.35"/>
    <row r="476" s="38" customFormat="1" x14ac:dyDescent="0.35"/>
    <row r="477" s="38" customFormat="1" x14ac:dyDescent="0.35"/>
    <row r="478" s="38" customFormat="1" x14ac:dyDescent="0.35"/>
    <row r="479" s="38" customFormat="1" x14ac:dyDescent="0.35"/>
    <row r="480" s="38" customFormat="1" x14ac:dyDescent="0.35"/>
    <row r="481" spans="11:12" s="38" customFormat="1" x14ac:dyDescent="0.35"/>
    <row r="482" spans="11:12" s="38" customFormat="1" x14ac:dyDescent="0.35"/>
    <row r="483" spans="11:12" s="38" customFormat="1" x14ac:dyDescent="0.35"/>
    <row r="484" spans="11:12" s="38" customFormat="1" x14ac:dyDescent="0.35"/>
    <row r="485" spans="11:12" s="38" customFormat="1" x14ac:dyDescent="0.35"/>
    <row r="486" spans="11:12" s="38" customFormat="1" x14ac:dyDescent="0.35"/>
    <row r="487" spans="11:12" s="38" customFormat="1" x14ac:dyDescent="0.35"/>
    <row r="488" spans="11:12" s="38" customFormat="1" x14ac:dyDescent="0.35"/>
    <row r="489" spans="11:12" s="38" customFormat="1" x14ac:dyDescent="0.35"/>
    <row r="490" spans="11:12" s="38" customFormat="1" x14ac:dyDescent="0.35"/>
    <row r="491" spans="11:12" s="38" customFormat="1" x14ac:dyDescent="0.35"/>
    <row r="492" spans="11:12" x14ac:dyDescent="0.35">
      <c r="K492" s="38"/>
      <c r="L492" s="38"/>
    </row>
    <row r="493" spans="11:12" x14ac:dyDescent="0.35">
      <c r="K493" s="38"/>
      <c r="L493" s="38"/>
    </row>
    <row r="494" spans="11:12" x14ac:dyDescent="0.35">
      <c r="K494" s="38"/>
      <c r="L494" s="38"/>
    </row>
    <row r="495" spans="11:12" x14ac:dyDescent="0.35">
      <c r="K495" s="38"/>
      <c r="L495" s="38"/>
    </row>
  </sheetData>
  <mergeCells count="31">
    <mergeCell ref="B66:C66"/>
    <mergeCell ref="A61:J61"/>
    <mergeCell ref="A2:J2"/>
    <mergeCell ref="A12:J12"/>
    <mergeCell ref="A14:J14"/>
    <mergeCell ref="A40:J40"/>
    <mergeCell ref="F42:J42"/>
    <mergeCell ref="F46:F47"/>
    <mergeCell ref="G46:J47"/>
    <mergeCell ref="F49:F51"/>
    <mergeCell ref="G49:J51"/>
    <mergeCell ref="B17:I17"/>
    <mergeCell ref="B19:I19"/>
    <mergeCell ref="B21:I21"/>
    <mergeCell ref="F44:J45"/>
    <mergeCell ref="A9:A10"/>
    <mergeCell ref="A3:J3"/>
    <mergeCell ref="A4:J4"/>
    <mergeCell ref="A6:J6"/>
    <mergeCell ref="A7:J7"/>
    <mergeCell ref="F53:F55"/>
    <mergeCell ref="G53:J55"/>
    <mergeCell ref="B9:C9"/>
    <mergeCell ref="B10:C10"/>
    <mergeCell ref="B25:I25"/>
    <mergeCell ref="B27:I27"/>
    <mergeCell ref="B29:I29"/>
    <mergeCell ref="B31:I31"/>
    <mergeCell ref="B33:I33"/>
    <mergeCell ref="B35:I35"/>
    <mergeCell ref="B23:I23"/>
  </mergeCells>
  <hyperlinks>
    <hyperlink ref="B62" r:id="rId1" xr:uid="{9070C6F9-A741-4CFC-89F7-8CA588B2CA40}"/>
    <hyperlink ref="B63" r:id="rId2" xr:uid="{763E673E-01F8-43A7-AB23-2EBF2EBD97CB}"/>
    <hyperlink ref="B64" r:id="rId3" xr:uid="{E98EC731-6CC6-471C-B97D-A48BEA5EDA75}"/>
  </hyperlinks>
  <pageMargins left="0.7" right="0.7" top="0.75" bottom="0.75" header="0.3" footer="0.3"/>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EECD7DA2-E516-4A22-B17B-28F3C07E42E4}">
          <x14:formula1>
            <xm:f>'Data 3'!$A$2:$A$14</xm:f>
          </x14:formula1>
          <xm:sqref>J17</xm:sqref>
        </x14:dataValidation>
        <x14:dataValidation type="list" allowBlank="1" showInputMessage="1" showErrorMessage="1" xr:uid="{AF9D2656-4861-410C-92F9-8857DB66AA21}">
          <x14:formula1>
            <xm:f>'Data 3'!$A$17:$A$20</xm:f>
          </x14:formula1>
          <xm:sqref>J19</xm:sqref>
        </x14:dataValidation>
        <x14:dataValidation type="list" allowBlank="1" showInputMessage="1" showErrorMessage="1" xr:uid="{42E4B0E6-BAA0-4A99-8D06-68523433D49B}">
          <x14:formula1>
            <xm:f>'Data 3'!$A$28:$A$31</xm:f>
          </x14:formula1>
          <xm:sqref>J23</xm:sqref>
        </x14:dataValidation>
        <x14:dataValidation type="list" allowBlank="1" showInputMessage="1" showErrorMessage="1" xr:uid="{2DD994FC-1F9D-49CD-B07C-F6F141D2F89A}">
          <x14:formula1>
            <xm:f>'Data 3'!$A$23:$A$25</xm:f>
          </x14:formula1>
          <xm:sqref>J21</xm:sqref>
        </x14:dataValidation>
        <x14:dataValidation type="list" allowBlank="1" showInputMessage="1" showErrorMessage="1" xr:uid="{6D98F532-7489-451F-9D09-427FF6E57F64}">
          <x14:formula1>
            <xm:f>'Data 3'!$A$34:$A$37</xm:f>
          </x14:formula1>
          <xm:sqref>J25</xm:sqref>
        </x14:dataValidation>
        <x14:dataValidation type="list" allowBlank="1" showInputMessage="1" showErrorMessage="1" xr:uid="{F0293694-6E15-43B2-A727-C038398B6D52}">
          <x14:formula1>
            <xm:f>'Data 3'!$D$2:$D$5</xm:f>
          </x14:formula1>
          <xm:sqref>J27</xm:sqref>
        </x14:dataValidation>
        <x14:dataValidation type="list" allowBlank="1" showInputMessage="1" showErrorMessage="1" xr:uid="{B7081B31-C18B-40CD-AE17-4B46BDC0FA93}">
          <x14:formula1>
            <xm:f>'Data 3'!$D$8:$D$11</xm:f>
          </x14:formula1>
          <xm:sqref>J29</xm:sqref>
        </x14:dataValidation>
        <x14:dataValidation type="list" allowBlank="1" showInputMessage="1" showErrorMessage="1" xr:uid="{D036A323-841F-46B3-BAF5-097D7BCEB551}">
          <x14:formula1>
            <xm:f>'Data 3'!$D$14:$D$17</xm:f>
          </x14:formula1>
          <xm:sqref>J31</xm:sqref>
        </x14:dataValidation>
        <x14:dataValidation type="list" allowBlank="1" showInputMessage="1" showErrorMessage="1" xr:uid="{8418AFC2-A88E-4652-B322-949E766F9300}">
          <x14:formula1>
            <xm:f>'Data 3'!$D$20:$D$23</xm:f>
          </x14:formula1>
          <xm:sqref>J33</xm:sqref>
        </x14:dataValidation>
        <x14:dataValidation type="list" allowBlank="1" showInputMessage="1" showErrorMessage="1" xr:uid="{33FC6F78-CC72-4A20-932D-9042E7A949DB}">
          <x14:formula1>
            <xm:f>'Data 3'!$D$26:$D$29</xm:f>
          </x14:formula1>
          <xm:sqref>J35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3FFB-E151-4C14-9B68-069C78B7C838}">
  <sheetPr>
    <tabColor rgb="FFFF0000"/>
  </sheetPr>
  <dimension ref="A1:AR367"/>
  <sheetViews>
    <sheetView zoomScale="70" zoomScaleNormal="70" workbookViewId="0">
      <selection activeCell="H3" sqref="H3"/>
    </sheetView>
  </sheetViews>
  <sheetFormatPr baseColWidth="10" defaultColWidth="11.453125" defaultRowHeight="14.5" x14ac:dyDescent="0.35"/>
  <cols>
    <col min="1" max="1" width="10.453125" style="38" customWidth="1"/>
    <col min="2" max="2" width="21.453125" style="38" customWidth="1"/>
    <col min="3" max="3" width="96.453125" style="38" customWidth="1"/>
    <col min="4" max="4" width="24.54296875" style="38" customWidth="1"/>
    <col min="5" max="5" width="74.1796875" style="38" customWidth="1"/>
    <col min="6" max="16384" width="11.453125" style="38"/>
  </cols>
  <sheetData>
    <row r="1" spans="1:44" ht="222" customHeight="1" x14ac:dyDescent="0.35"/>
    <row r="2" spans="1:44" ht="30" x14ac:dyDescent="0.35">
      <c r="A2" s="259"/>
      <c r="B2" s="704" t="s">
        <v>1937</v>
      </c>
      <c r="C2" s="704"/>
      <c r="D2" s="704"/>
      <c r="E2" s="704"/>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row>
    <row r="3" spans="1:44" ht="15.5" x14ac:dyDescent="0.35">
      <c r="A3" s="259"/>
      <c r="B3" s="259"/>
      <c r="C3" s="259"/>
      <c r="D3" s="259"/>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row>
    <row r="4" spans="1:44" ht="16" thickBot="1" x14ac:dyDescent="0.4">
      <c r="A4" s="259"/>
      <c r="B4" s="259"/>
      <c r="C4" s="259"/>
      <c r="D4" s="259"/>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row>
    <row r="5" spans="1:44" ht="15.5" x14ac:dyDescent="0.35">
      <c r="A5" s="259"/>
      <c r="B5" s="527" t="s">
        <v>1734</v>
      </c>
      <c r="C5" s="191" t="s">
        <v>1735</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row>
    <row r="6" spans="1:44" ht="17.899999999999999" customHeight="1" thickBot="1" x14ac:dyDescent="0.4">
      <c r="A6" s="259"/>
      <c r="B6" s="528"/>
      <c r="C6" s="192" t="s">
        <v>1738</v>
      </c>
      <c r="D6" s="194"/>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row>
    <row r="7" spans="1:44" ht="15.5" x14ac:dyDescent="0.35">
      <c r="A7" s="259"/>
      <c r="B7" s="259"/>
      <c r="C7" s="259"/>
      <c r="D7" s="259"/>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row>
    <row r="8" spans="1:44" ht="15.5" x14ac:dyDescent="0.35">
      <c r="A8" s="259"/>
      <c r="B8" s="259"/>
      <c r="C8" s="259"/>
      <c r="D8" s="259"/>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row>
    <row r="9" spans="1:44" ht="29.15" customHeight="1" x14ac:dyDescent="0.35">
      <c r="A9" s="259"/>
      <c r="B9" s="370" t="s">
        <v>167</v>
      </c>
      <c r="C9" s="370" t="s">
        <v>1938</v>
      </c>
      <c r="D9" s="370" t="s">
        <v>1939</v>
      </c>
      <c r="E9" s="368" t="s">
        <v>2162</v>
      </c>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row>
    <row r="10" spans="1:44" ht="39.65" customHeight="1" x14ac:dyDescent="0.35">
      <c r="A10" s="259"/>
      <c r="B10" s="523" t="s">
        <v>1940</v>
      </c>
      <c r="C10" s="371" t="s">
        <v>2155</v>
      </c>
      <c r="D10" s="372"/>
      <c r="E10" s="369" t="s">
        <v>2163</v>
      </c>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row>
    <row r="11" spans="1:44" ht="39.65" customHeight="1" x14ac:dyDescent="0.35">
      <c r="A11" s="259"/>
      <c r="B11" s="523"/>
      <c r="C11" s="371" t="s">
        <v>2156</v>
      </c>
      <c r="D11" s="372"/>
      <c r="E11" s="369" t="s">
        <v>2163</v>
      </c>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row>
    <row r="12" spans="1:44" ht="50.15" customHeight="1" x14ac:dyDescent="0.35">
      <c r="A12" s="259"/>
      <c r="B12" s="523"/>
      <c r="C12" s="367" t="s">
        <v>2157</v>
      </c>
      <c r="D12" s="372"/>
      <c r="E12" s="369" t="s">
        <v>2163</v>
      </c>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row>
    <row r="13" spans="1:44" ht="50.15" customHeight="1" x14ac:dyDescent="0.35">
      <c r="A13" s="259"/>
      <c r="B13" s="523"/>
      <c r="C13" s="367" t="s">
        <v>2158</v>
      </c>
      <c r="D13" s="372"/>
      <c r="E13" s="369" t="s">
        <v>2163</v>
      </c>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row>
    <row r="14" spans="1:44" ht="41.9" customHeight="1" x14ac:dyDescent="0.35">
      <c r="A14" s="259"/>
      <c r="B14" s="523"/>
      <c r="C14" s="371" t="s">
        <v>2159</v>
      </c>
      <c r="D14" s="373"/>
      <c r="E14" s="378" t="s">
        <v>2164</v>
      </c>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row>
    <row r="15" spans="1:44" ht="41.9" customHeight="1" x14ac:dyDescent="0.35">
      <c r="A15" s="259"/>
      <c r="B15" s="523"/>
      <c r="C15" s="367" t="s">
        <v>2160</v>
      </c>
      <c r="D15" s="373"/>
      <c r="E15" s="369" t="s">
        <v>2163</v>
      </c>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row>
    <row r="16" spans="1:44" ht="36.65" customHeight="1" x14ac:dyDescent="0.35">
      <c r="A16" s="259"/>
      <c r="B16" s="523" t="s">
        <v>1941</v>
      </c>
      <c r="C16" s="371" t="s">
        <v>1942</v>
      </c>
      <c r="D16" s="374">
        <f>ROUND(AVERAGE(D17,D19,D20),0)</f>
        <v>0</v>
      </c>
      <c r="E16" s="378" t="s">
        <v>2165</v>
      </c>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row>
    <row r="17" spans="1:44" ht="45" customHeight="1" x14ac:dyDescent="0.35">
      <c r="A17" s="259"/>
      <c r="B17" s="523"/>
      <c r="C17" s="375" t="s">
        <v>1943</v>
      </c>
      <c r="D17" s="374">
        <f>'Grille d''impacts DNSH'!E17</f>
        <v>0</v>
      </c>
      <c r="E17" s="378" t="s">
        <v>2165</v>
      </c>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row>
    <row r="18" spans="1:44" ht="34.4" customHeight="1" x14ac:dyDescent="0.35">
      <c r="A18" s="259"/>
      <c r="B18" s="523"/>
      <c r="C18" s="375" t="s">
        <v>2161</v>
      </c>
      <c r="D18" s="376" t="str">
        <f>IF(D17=2,'Données techniques'!D52,"Non renseigné")</f>
        <v>Non renseigné</v>
      </c>
      <c r="E18" s="378" t="s">
        <v>2165</v>
      </c>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row>
    <row r="19" spans="1:44" ht="50.15" customHeight="1" x14ac:dyDescent="0.35">
      <c r="A19" s="259"/>
      <c r="B19" s="523"/>
      <c r="C19" s="375" t="s">
        <v>1944</v>
      </c>
      <c r="D19" s="374">
        <f>'Grille d''impacts DNSH'!E15</f>
        <v>0</v>
      </c>
      <c r="E19" s="378" t="s">
        <v>2165</v>
      </c>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row>
    <row r="20" spans="1:44" ht="45.65" customHeight="1" x14ac:dyDescent="0.35">
      <c r="A20" s="259"/>
      <c r="B20" s="523"/>
      <c r="C20" s="375" t="s">
        <v>1945</v>
      </c>
      <c r="D20" s="374">
        <f>'Grille d''impacts DNSH'!E16</f>
        <v>0</v>
      </c>
      <c r="E20" s="378" t="s">
        <v>2165</v>
      </c>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row>
    <row r="21" spans="1:44" ht="40.4" customHeight="1" x14ac:dyDescent="0.35">
      <c r="A21" s="259"/>
      <c r="B21" s="523"/>
      <c r="C21" s="371" t="s">
        <v>1946</v>
      </c>
      <c r="D21" s="374">
        <f>'Grille d''impacts DNSH'!E18</f>
        <v>0</v>
      </c>
      <c r="E21" s="378" t="s">
        <v>2165</v>
      </c>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row>
    <row r="22" spans="1:44" ht="27.65" customHeight="1" x14ac:dyDescent="0.35">
      <c r="A22" s="259"/>
      <c r="B22" s="523"/>
      <c r="C22" s="371" t="s">
        <v>1947</v>
      </c>
      <c r="D22" s="374">
        <f>ROUND(AVERAGE(D23:D24),0)</f>
        <v>0</v>
      </c>
      <c r="E22" s="378" t="s">
        <v>2165</v>
      </c>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row>
    <row r="23" spans="1:44" ht="42.65" customHeight="1" x14ac:dyDescent="0.35">
      <c r="A23" s="259"/>
      <c r="B23" s="523"/>
      <c r="C23" s="375" t="s">
        <v>1948</v>
      </c>
      <c r="D23" s="374">
        <f>'Grille d''impacts DNSH'!E19</f>
        <v>0</v>
      </c>
      <c r="E23" s="378" t="s">
        <v>2165</v>
      </c>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row>
    <row r="24" spans="1:44" ht="37.5" customHeight="1" x14ac:dyDescent="0.35">
      <c r="A24" s="259"/>
      <c r="B24" s="523"/>
      <c r="C24" s="375" t="s">
        <v>1949</v>
      </c>
      <c r="D24" s="374">
        <f>'Grille d''impacts DNSH'!E20</f>
        <v>0</v>
      </c>
      <c r="E24" s="378" t="s">
        <v>2165</v>
      </c>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row>
    <row r="25" spans="1:44" ht="38.9" customHeight="1" x14ac:dyDescent="0.35">
      <c r="A25" s="259"/>
      <c r="B25" s="523"/>
      <c r="C25" s="371" t="s">
        <v>1950</v>
      </c>
      <c r="D25" s="374">
        <f>'Grille d''impacts DNSH'!E21</f>
        <v>0</v>
      </c>
      <c r="E25" s="378" t="s">
        <v>2165</v>
      </c>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row>
    <row r="26" spans="1:44" ht="35.9" customHeight="1" x14ac:dyDescent="0.35">
      <c r="A26" s="259"/>
      <c r="B26" s="523"/>
      <c r="C26" s="371" t="s">
        <v>1951</v>
      </c>
      <c r="D26" s="374">
        <f>ROUND(AVERAGE(D27:D28),0)</f>
        <v>0</v>
      </c>
      <c r="E26" s="378" t="s">
        <v>2165</v>
      </c>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row>
    <row r="27" spans="1:44" ht="43.4" customHeight="1" x14ac:dyDescent="0.35">
      <c r="A27" s="259"/>
      <c r="B27" s="523"/>
      <c r="C27" s="375" t="s">
        <v>1952</v>
      </c>
      <c r="D27" s="374">
        <f>'Grille d''impacts DNSH'!E22</f>
        <v>0</v>
      </c>
      <c r="E27" s="378" t="s">
        <v>2165</v>
      </c>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row>
    <row r="28" spans="1:44" ht="38.15" customHeight="1" x14ac:dyDescent="0.35">
      <c r="A28" s="259"/>
      <c r="B28" s="523"/>
      <c r="C28" s="375" t="s">
        <v>1953</v>
      </c>
      <c r="D28" s="374">
        <f>'Grille d''impacts DNSH'!E23</f>
        <v>0</v>
      </c>
      <c r="E28" s="378" t="s">
        <v>2165</v>
      </c>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row>
    <row r="29" spans="1:44" ht="36.65" customHeight="1" x14ac:dyDescent="0.35">
      <c r="A29" s="259"/>
      <c r="B29" s="523"/>
      <c r="C29" s="371" t="s">
        <v>1954</v>
      </c>
      <c r="D29" s="374">
        <f>'Grille d''impacts DNSH'!E24</f>
        <v>0</v>
      </c>
      <c r="E29" s="378" t="s">
        <v>2165</v>
      </c>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row>
    <row r="30" spans="1:44" ht="51.65" customHeight="1" x14ac:dyDescent="0.35">
      <c r="A30" s="259"/>
      <c r="B30" s="341" t="s">
        <v>1955</v>
      </c>
      <c r="C30" s="371" t="s">
        <v>1956</v>
      </c>
      <c r="D30" s="249"/>
      <c r="E30" s="369" t="s">
        <v>2163</v>
      </c>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row>
    <row r="31" spans="1:44" ht="44.15" customHeight="1" x14ac:dyDescent="0.35">
      <c r="A31" s="259"/>
      <c r="B31" s="341" t="s">
        <v>1957</v>
      </c>
      <c r="C31" s="371" t="s">
        <v>1958</v>
      </c>
      <c r="D31" s="377"/>
      <c r="E31" s="369" t="s">
        <v>2163</v>
      </c>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row>
    <row r="32" spans="1:44" ht="15.5" x14ac:dyDescent="0.35">
      <c r="A32" s="259"/>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row>
    <row r="33" spans="1:44" ht="15.5" x14ac:dyDescent="0.35">
      <c r="A33" s="259"/>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row>
    <row r="34" spans="1:44" ht="15.5" x14ac:dyDescent="0.35">
      <c r="A34" s="259"/>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row>
    <row r="35" spans="1:44" ht="15.5" x14ac:dyDescent="0.35">
      <c r="A35" s="259"/>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row>
    <row r="36" spans="1:44" ht="15.5" x14ac:dyDescent="0.35">
      <c r="A36" s="25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row>
    <row r="37" spans="1:44" ht="15.5" x14ac:dyDescent="0.35">
      <c r="A37" s="25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row>
    <row r="38" spans="1:44" ht="15.5" x14ac:dyDescent="0.35">
      <c r="A38" s="25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row>
    <row r="39" spans="1:44" ht="15.5" x14ac:dyDescent="0.35">
      <c r="A39" s="259"/>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row>
    <row r="40" spans="1:44" ht="15.5" x14ac:dyDescent="0.35">
      <c r="A40" s="259"/>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row>
    <row r="41" spans="1:44" ht="15.5" x14ac:dyDescent="0.35">
      <c r="A41" s="25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row>
    <row r="42" spans="1:44" ht="15.5" x14ac:dyDescent="0.35">
      <c r="A42" s="25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row>
    <row r="43" spans="1:44" ht="15.5" x14ac:dyDescent="0.35">
      <c r="A43" s="259"/>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row>
    <row r="44" spans="1:44" ht="15.5" x14ac:dyDescent="0.35">
      <c r="A44" s="259"/>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row>
    <row r="45" spans="1:44" ht="15.5" x14ac:dyDescent="0.35">
      <c r="A45" s="259"/>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row>
    <row r="46" spans="1:44" ht="15.5" x14ac:dyDescent="0.35">
      <c r="A46" s="259"/>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row>
    <row r="47" spans="1:44" ht="15.5" x14ac:dyDescent="0.35">
      <c r="A47" s="259"/>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row>
    <row r="48" spans="1:44" ht="15.5" x14ac:dyDescent="0.35">
      <c r="A48" s="259"/>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row>
    <row r="49" spans="1:44" ht="15.5" x14ac:dyDescent="0.35">
      <c r="A49" s="25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row>
    <row r="50" spans="1:44" ht="15.5" x14ac:dyDescent="0.35">
      <c r="A50" s="259"/>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row>
    <row r="51" spans="1:44" ht="15.5" x14ac:dyDescent="0.35">
      <c r="A51" s="259"/>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row>
    <row r="52" spans="1:44" ht="15.5" x14ac:dyDescent="0.35">
      <c r="A52" s="259"/>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row>
    <row r="53" spans="1:44" ht="15.5" x14ac:dyDescent="0.35">
      <c r="A53" s="259"/>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row>
    <row r="54" spans="1:44" ht="15.5" x14ac:dyDescent="0.35">
      <c r="A54" s="259"/>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row>
    <row r="55" spans="1:44" ht="15.5" x14ac:dyDescent="0.35">
      <c r="A55" s="259"/>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row>
    <row r="56" spans="1:44" ht="15.5" x14ac:dyDescent="0.35">
      <c r="A56" s="259"/>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row>
    <row r="57" spans="1:44" ht="15.5" x14ac:dyDescent="0.35">
      <c r="A57" s="259"/>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row>
    <row r="58" spans="1:44" ht="15.5" x14ac:dyDescent="0.35">
      <c r="A58" s="259"/>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row>
    <row r="59" spans="1:44" ht="15.5" x14ac:dyDescent="0.35">
      <c r="A59" s="259"/>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row>
    <row r="60" spans="1:44" ht="15.5" x14ac:dyDescent="0.35">
      <c r="A60" s="259"/>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row>
    <row r="61" spans="1:44" ht="15.5" x14ac:dyDescent="0.35">
      <c r="A61" s="259"/>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row>
    <row r="62" spans="1:44" ht="15.5" x14ac:dyDescent="0.35">
      <c r="A62" s="259"/>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row>
    <row r="63" spans="1:44" ht="15.5" x14ac:dyDescent="0.35">
      <c r="A63" s="259"/>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row>
    <row r="64" spans="1:44" ht="15.5" x14ac:dyDescent="0.35">
      <c r="A64" s="259"/>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row>
    <row r="65" spans="1:44" ht="15.5" x14ac:dyDescent="0.35">
      <c r="A65" s="259"/>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row>
    <row r="66" spans="1:44" ht="15.5" x14ac:dyDescent="0.35">
      <c r="A66" s="259"/>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row>
    <row r="67" spans="1:44" ht="15.5" x14ac:dyDescent="0.35">
      <c r="A67" s="259"/>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row>
    <row r="68" spans="1:44" ht="15.5" x14ac:dyDescent="0.35">
      <c r="A68" s="259"/>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row>
    <row r="69" spans="1:44" ht="15.5" x14ac:dyDescent="0.35">
      <c r="A69" s="259"/>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row>
    <row r="70" spans="1:44" ht="15.5" x14ac:dyDescent="0.35">
      <c r="A70" s="259"/>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row>
    <row r="71" spans="1:44" ht="15.5" x14ac:dyDescent="0.35">
      <c r="A71" s="259"/>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row>
    <row r="72" spans="1:44" ht="15.5" x14ac:dyDescent="0.35">
      <c r="A72" s="259"/>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row>
    <row r="73" spans="1:44" ht="15.5" x14ac:dyDescent="0.35">
      <c r="A73" s="259"/>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row>
    <row r="74" spans="1:44" ht="15.5" x14ac:dyDescent="0.35">
      <c r="A74" s="259"/>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row>
    <row r="75" spans="1:44" ht="15.5" x14ac:dyDescent="0.35">
      <c r="A75" s="259"/>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row>
    <row r="76" spans="1:44" ht="15.5" x14ac:dyDescent="0.35">
      <c r="A76" s="259"/>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row>
    <row r="77" spans="1:44" ht="15.5" x14ac:dyDescent="0.35">
      <c r="A77" s="259"/>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row>
    <row r="78" spans="1:44" ht="15.5" x14ac:dyDescent="0.35">
      <c r="A78" s="259"/>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row>
    <row r="79" spans="1:44" ht="15.5" x14ac:dyDescent="0.35">
      <c r="A79" s="259"/>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row>
    <row r="80" spans="1:44" ht="15.5" x14ac:dyDescent="0.35">
      <c r="A80" s="259"/>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row>
    <row r="81" spans="1:44" ht="15.5" x14ac:dyDescent="0.35">
      <c r="A81" s="259"/>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row>
    <row r="82" spans="1:44" ht="15.5" x14ac:dyDescent="0.35">
      <c r="A82" s="259"/>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row>
    <row r="83" spans="1:44" ht="15.5" x14ac:dyDescent="0.35">
      <c r="A83" s="259"/>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row>
    <row r="84" spans="1:44" ht="15.5" x14ac:dyDescent="0.35">
      <c r="A84" s="259"/>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row>
    <row r="85" spans="1:44" ht="15.5" x14ac:dyDescent="0.35">
      <c r="A85" s="259"/>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row>
    <row r="86" spans="1:44" ht="15.5" x14ac:dyDescent="0.35">
      <c r="A86" s="259"/>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row>
    <row r="87" spans="1:44" ht="15.5" x14ac:dyDescent="0.35">
      <c r="A87" s="259"/>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row>
    <row r="88" spans="1:44" ht="15.5" x14ac:dyDescent="0.35">
      <c r="A88" s="259"/>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row>
    <row r="89" spans="1:44" ht="15.5" x14ac:dyDescent="0.35">
      <c r="A89" s="259"/>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row>
    <row r="90" spans="1:44" ht="15.5" x14ac:dyDescent="0.35">
      <c r="A90" s="259"/>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row>
    <row r="91" spans="1:44" ht="15.5" x14ac:dyDescent="0.35">
      <c r="A91" s="259"/>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row>
    <row r="92" spans="1:44" ht="15.5" x14ac:dyDescent="0.35">
      <c r="A92" s="259"/>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row>
    <row r="93" spans="1:44" ht="15.5" x14ac:dyDescent="0.35">
      <c r="A93" s="259"/>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row>
    <row r="94" spans="1:44" ht="15.5" x14ac:dyDescent="0.35">
      <c r="A94" s="259"/>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row>
    <row r="95" spans="1:44" ht="15.5" x14ac:dyDescent="0.35">
      <c r="A95" s="259"/>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row>
    <row r="96" spans="1:44" ht="15.5" x14ac:dyDescent="0.35">
      <c r="A96" s="259"/>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row>
    <row r="97" spans="1:44" ht="15.5" x14ac:dyDescent="0.35">
      <c r="A97" s="259"/>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row>
    <row r="98" spans="1:44" ht="15.5" x14ac:dyDescent="0.35">
      <c r="A98" s="259"/>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row>
    <row r="99" spans="1:44" ht="15.5" x14ac:dyDescent="0.35">
      <c r="A99" s="259"/>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row>
    <row r="100" spans="1:44" ht="15.5" x14ac:dyDescent="0.35">
      <c r="A100" s="259"/>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row>
    <row r="101" spans="1:44" ht="15.5" x14ac:dyDescent="0.35">
      <c r="A101" s="259"/>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row>
    <row r="102" spans="1:44" ht="15.5" x14ac:dyDescent="0.35">
      <c r="A102" s="259"/>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row>
    <row r="103" spans="1:44" ht="15.5" x14ac:dyDescent="0.35">
      <c r="A103" s="259"/>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row>
    <row r="104" spans="1:44" ht="15.5" x14ac:dyDescent="0.35">
      <c r="A104" s="259"/>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row>
    <row r="105" spans="1:44" ht="15.5" x14ac:dyDescent="0.35">
      <c r="A105" s="259"/>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row>
    <row r="106" spans="1:44" ht="15.5" x14ac:dyDescent="0.35">
      <c r="A106" s="259"/>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row>
    <row r="107" spans="1:44" ht="15.5" x14ac:dyDescent="0.35">
      <c r="A107" s="259"/>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row>
    <row r="108" spans="1:44" ht="15.5" x14ac:dyDescent="0.35">
      <c r="A108" s="259"/>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row>
    <row r="109" spans="1:44" ht="15.5" x14ac:dyDescent="0.35">
      <c r="A109" s="259"/>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row>
    <row r="110" spans="1:44" ht="15.5" x14ac:dyDescent="0.35">
      <c r="A110" s="259"/>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row>
    <row r="111" spans="1:44" ht="15.5" x14ac:dyDescent="0.35">
      <c r="A111" s="259"/>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row>
    <row r="112" spans="1:44" ht="15.5" x14ac:dyDescent="0.35">
      <c r="A112" s="259"/>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row>
    <row r="113" spans="1:44" ht="15.5" x14ac:dyDescent="0.35">
      <c r="A113" s="259"/>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row>
    <row r="114" spans="1:44" ht="15.5" x14ac:dyDescent="0.35">
      <c r="A114" s="259"/>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row>
    <row r="115" spans="1:44" ht="15.5" x14ac:dyDescent="0.35">
      <c r="A115" s="259"/>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row>
    <row r="116" spans="1:44" ht="15.5" x14ac:dyDescent="0.35">
      <c r="A116" s="259"/>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row>
    <row r="117" spans="1:44" ht="15.5" x14ac:dyDescent="0.35">
      <c r="A117" s="259"/>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row>
    <row r="118" spans="1:44" ht="15.5" x14ac:dyDescent="0.35">
      <c r="A118" s="259"/>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row>
    <row r="119" spans="1:44" ht="15.5" x14ac:dyDescent="0.35">
      <c r="A119" s="259"/>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row>
    <row r="120" spans="1:44" ht="15.5" x14ac:dyDescent="0.35">
      <c r="A120" s="259"/>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row>
    <row r="121" spans="1:44" ht="15.5" x14ac:dyDescent="0.35">
      <c r="A121" s="259"/>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row>
    <row r="122" spans="1:44" ht="15.5" x14ac:dyDescent="0.35">
      <c r="A122" s="259"/>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row>
    <row r="123" spans="1:44" ht="15.5" x14ac:dyDescent="0.35">
      <c r="A123" s="259"/>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row>
    <row r="124" spans="1:44" ht="15.5" x14ac:dyDescent="0.35">
      <c r="A124" s="259"/>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row>
    <row r="125" spans="1:44" ht="15.5" x14ac:dyDescent="0.35">
      <c r="A125" s="259"/>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row>
    <row r="126" spans="1:44" ht="15.5" x14ac:dyDescent="0.35">
      <c r="A126" s="259"/>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row>
    <row r="127" spans="1:44" ht="15.5" x14ac:dyDescent="0.35">
      <c r="A127" s="259"/>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row>
    <row r="128" spans="1:44" ht="15.5" x14ac:dyDescent="0.35">
      <c r="A128" s="259"/>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row>
    <row r="129" spans="1:44" ht="15.5" x14ac:dyDescent="0.35">
      <c r="A129" s="259"/>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row>
    <row r="130" spans="1:44" ht="15.5" x14ac:dyDescent="0.35">
      <c r="A130" s="259"/>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row>
    <row r="131" spans="1:44" ht="15.5" x14ac:dyDescent="0.35">
      <c r="A131" s="259"/>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row>
    <row r="132" spans="1:44" ht="15.5" x14ac:dyDescent="0.35">
      <c r="A132" s="259"/>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row>
    <row r="133" spans="1:44" ht="15.5" x14ac:dyDescent="0.35">
      <c r="A133" s="259"/>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row>
    <row r="134" spans="1:44" ht="15.5" x14ac:dyDescent="0.35">
      <c r="A134" s="259"/>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row>
    <row r="135" spans="1:44" ht="15.5" x14ac:dyDescent="0.35">
      <c r="A135" s="259"/>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row>
    <row r="136" spans="1:44" ht="15.5" x14ac:dyDescent="0.35">
      <c r="A136" s="259"/>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row>
    <row r="137" spans="1:44" ht="15.5" x14ac:dyDescent="0.35">
      <c r="A137" s="259"/>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row>
    <row r="138" spans="1:44" ht="15.5" x14ac:dyDescent="0.35">
      <c r="A138" s="259"/>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row>
    <row r="139" spans="1:44" ht="15.5" x14ac:dyDescent="0.35">
      <c r="A139" s="259"/>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row>
    <row r="140" spans="1:44" ht="15.5" x14ac:dyDescent="0.35">
      <c r="A140" s="259"/>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row>
    <row r="141" spans="1:44" ht="15.5" x14ac:dyDescent="0.35">
      <c r="A141" s="259"/>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row>
    <row r="142" spans="1:44" ht="15.5" x14ac:dyDescent="0.35">
      <c r="A142" s="259"/>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row>
    <row r="143" spans="1:44" ht="15.5" x14ac:dyDescent="0.35">
      <c r="A143" s="259"/>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row>
    <row r="144" spans="1:44" ht="15.5" x14ac:dyDescent="0.35">
      <c r="A144" s="259"/>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row>
    <row r="145" spans="1:44" ht="15.5" x14ac:dyDescent="0.35">
      <c r="A145" s="259"/>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row>
    <row r="146" spans="1:44" ht="15.5" x14ac:dyDescent="0.35">
      <c r="A146" s="259"/>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row>
    <row r="147" spans="1:44" ht="15.5" x14ac:dyDescent="0.35">
      <c r="A147" s="259"/>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row>
    <row r="148" spans="1:44" ht="15.5" x14ac:dyDescent="0.35">
      <c r="A148" s="259"/>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row>
    <row r="149" spans="1:44" ht="15.5" x14ac:dyDescent="0.35">
      <c r="A149" s="259"/>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row>
    <row r="150" spans="1:44" ht="15.5" x14ac:dyDescent="0.35">
      <c r="A150" s="259"/>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row>
    <row r="151" spans="1:44" ht="15.5" x14ac:dyDescent="0.35">
      <c r="A151" s="259"/>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row>
    <row r="152" spans="1:44" ht="15.5" x14ac:dyDescent="0.35">
      <c r="A152" s="259"/>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row>
    <row r="153" spans="1:44" ht="15.5" x14ac:dyDescent="0.35">
      <c r="A153" s="259"/>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row>
    <row r="154" spans="1:44" ht="15.5" x14ac:dyDescent="0.35">
      <c r="A154" s="259"/>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c r="AQ154" s="193"/>
      <c r="AR154" s="193"/>
    </row>
    <row r="155" spans="1:44" ht="15.5" x14ac:dyDescent="0.35">
      <c r="A155" s="259"/>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row>
    <row r="156" spans="1:44" ht="15.5" x14ac:dyDescent="0.35">
      <c r="A156" s="259"/>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row>
    <row r="157" spans="1:44" ht="15.5" x14ac:dyDescent="0.35">
      <c r="A157" s="259"/>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row>
    <row r="158" spans="1:44" ht="15.5" x14ac:dyDescent="0.35">
      <c r="A158" s="259"/>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row>
    <row r="159" spans="1:44" ht="15.5" x14ac:dyDescent="0.35">
      <c r="A159" s="259"/>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row>
    <row r="160" spans="1:44" ht="15.5" x14ac:dyDescent="0.35">
      <c r="A160" s="259"/>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193"/>
    </row>
    <row r="161" spans="1:44" ht="15.5" x14ac:dyDescent="0.35">
      <c r="A161" s="259"/>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row>
    <row r="162" spans="1:44" ht="15.5" x14ac:dyDescent="0.35">
      <c r="A162" s="259"/>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row>
    <row r="163" spans="1:44" ht="15.5" x14ac:dyDescent="0.35">
      <c r="A163" s="259"/>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row>
    <row r="164" spans="1:44" ht="15.5" x14ac:dyDescent="0.35">
      <c r="A164" s="259"/>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row>
    <row r="165" spans="1:44" ht="15.5" x14ac:dyDescent="0.35">
      <c r="A165" s="259"/>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row>
    <row r="166" spans="1:44" ht="15.5" x14ac:dyDescent="0.35">
      <c r="A166" s="259"/>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row>
    <row r="167" spans="1:44" ht="15.5" x14ac:dyDescent="0.35">
      <c r="A167" s="259"/>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row>
    <row r="168" spans="1:44" ht="15.5" x14ac:dyDescent="0.35">
      <c r="A168" s="259"/>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row>
    <row r="169" spans="1:44" ht="15.5" x14ac:dyDescent="0.35">
      <c r="A169" s="259"/>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row>
    <row r="170" spans="1:44" ht="15.5" x14ac:dyDescent="0.35">
      <c r="A170" s="259"/>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row>
    <row r="171" spans="1:44" ht="15.5" x14ac:dyDescent="0.35">
      <c r="A171" s="259"/>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row>
    <row r="172" spans="1:44" ht="15.5" x14ac:dyDescent="0.35">
      <c r="A172" s="259"/>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row>
    <row r="173" spans="1:44" ht="15.5" x14ac:dyDescent="0.35">
      <c r="A173" s="259"/>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row>
    <row r="174" spans="1:44" ht="15.5" x14ac:dyDescent="0.35">
      <c r="A174" s="259"/>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row>
    <row r="175" spans="1:44" ht="15.5" x14ac:dyDescent="0.35">
      <c r="A175" s="259"/>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row>
    <row r="176" spans="1:44" ht="15.5" x14ac:dyDescent="0.35">
      <c r="A176" s="259"/>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row>
    <row r="177" spans="1:44" ht="15.5" x14ac:dyDescent="0.35">
      <c r="A177" s="259"/>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row>
    <row r="178" spans="1:44" ht="15.5" x14ac:dyDescent="0.35">
      <c r="A178" s="259"/>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row>
    <row r="179" spans="1:44" ht="15.5" x14ac:dyDescent="0.35">
      <c r="A179" s="259"/>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row>
    <row r="180" spans="1:44" ht="15.5" x14ac:dyDescent="0.35">
      <c r="A180" s="259"/>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row>
    <row r="181" spans="1:44" ht="15.5" x14ac:dyDescent="0.35">
      <c r="A181" s="259"/>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c r="AO181" s="193"/>
      <c r="AP181" s="193"/>
      <c r="AQ181" s="193"/>
      <c r="AR181" s="193"/>
    </row>
    <row r="182" spans="1:44" ht="15.5" x14ac:dyDescent="0.35">
      <c r="A182" s="259"/>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row>
    <row r="183" spans="1:44" ht="15.5" x14ac:dyDescent="0.35">
      <c r="A183" s="259"/>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row>
    <row r="184" spans="1:44" ht="15.5" x14ac:dyDescent="0.35">
      <c r="A184" s="259"/>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c r="AO184" s="193"/>
      <c r="AP184" s="193"/>
      <c r="AQ184" s="193"/>
      <c r="AR184" s="193"/>
    </row>
    <row r="185" spans="1:44" ht="15.5" x14ac:dyDescent="0.35">
      <c r="A185" s="259"/>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row>
    <row r="186" spans="1:44" ht="15.5" x14ac:dyDescent="0.35">
      <c r="A186" s="259"/>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c r="AO186" s="193"/>
      <c r="AP186" s="193"/>
      <c r="AQ186" s="193"/>
      <c r="AR186" s="193"/>
    </row>
    <row r="187" spans="1:44" ht="15.5" x14ac:dyDescent="0.35">
      <c r="A187" s="259"/>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row>
    <row r="188" spans="1:44" ht="15.5" x14ac:dyDescent="0.35">
      <c r="A188" s="259"/>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row>
    <row r="189" spans="1:44" ht="15.5" x14ac:dyDescent="0.35">
      <c r="A189" s="259"/>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row>
    <row r="190" spans="1:44" ht="15.5" x14ac:dyDescent="0.35">
      <c r="A190" s="259"/>
      <c r="B190" s="193"/>
      <c r="C190" s="193"/>
      <c r="D190" s="193"/>
      <c r="E190" s="193"/>
      <c r="F190" s="193"/>
      <c r="G190" s="193"/>
      <c r="H190" s="193"/>
      <c r="I190" s="193"/>
      <c r="J190" s="193"/>
      <c r="K190" s="193"/>
      <c r="L190" s="193"/>
      <c r="M190" s="193"/>
      <c r="N190" s="193"/>
      <c r="O190" s="193"/>
      <c r="P190" s="193"/>
    </row>
    <row r="191" spans="1:44" ht="15.5" x14ac:dyDescent="0.35">
      <c r="A191" s="259"/>
      <c r="B191" s="193"/>
      <c r="C191" s="193"/>
      <c r="D191" s="193"/>
      <c r="E191" s="193"/>
      <c r="F191" s="193"/>
      <c r="G191" s="193"/>
      <c r="H191" s="193"/>
      <c r="I191" s="193"/>
      <c r="J191" s="193"/>
      <c r="K191" s="193"/>
      <c r="L191" s="193"/>
      <c r="M191" s="193"/>
      <c r="N191" s="193"/>
      <c r="O191" s="193"/>
      <c r="P191" s="193"/>
    </row>
    <row r="192" spans="1:44" ht="15.5" x14ac:dyDescent="0.35">
      <c r="A192" s="259"/>
      <c r="B192" s="193"/>
      <c r="C192" s="193"/>
      <c r="D192" s="193"/>
      <c r="E192" s="193"/>
      <c r="F192" s="193"/>
      <c r="G192" s="193"/>
      <c r="H192" s="193"/>
      <c r="I192" s="193"/>
      <c r="J192" s="193"/>
      <c r="K192" s="193"/>
      <c r="L192" s="193"/>
      <c r="M192" s="193"/>
      <c r="N192" s="193"/>
      <c r="O192" s="193"/>
      <c r="P192" s="193"/>
    </row>
    <row r="193" spans="1:16" ht="15.5" x14ac:dyDescent="0.35">
      <c r="A193" s="259"/>
      <c r="B193" s="193"/>
      <c r="C193" s="193"/>
      <c r="D193" s="193"/>
      <c r="E193" s="193"/>
      <c r="F193" s="193"/>
      <c r="G193" s="193"/>
      <c r="H193" s="193"/>
      <c r="I193" s="193"/>
      <c r="J193" s="193"/>
      <c r="K193" s="193"/>
      <c r="L193" s="193"/>
      <c r="M193" s="193"/>
      <c r="N193" s="193"/>
      <c r="O193" s="193"/>
      <c r="P193" s="193"/>
    </row>
    <row r="194" spans="1:16" ht="15.5" x14ac:dyDescent="0.35">
      <c r="A194" s="259"/>
      <c r="B194" s="193"/>
      <c r="C194" s="193"/>
      <c r="D194" s="193"/>
      <c r="E194" s="193"/>
      <c r="F194" s="193"/>
      <c r="G194" s="193"/>
      <c r="H194" s="193"/>
      <c r="I194" s="193"/>
      <c r="J194" s="193"/>
      <c r="K194" s="193"/>
      <c r="L194" s="193"/>
      <c r="M194" s="193"/>
      <c r="N194" s="193"/>
      <c r="O194" s="193"/>
      <c r="P194" s="193"/>
    </row>
    <row r="195" spans="1:16" ht="15.5" x14ac:dyDescent="0.35">
      <c r="A195" s="259"/>
      <c r="B195" s="193"/>
      <c r="C195" s="193"/>
      <c r="D195" s="193"/>
      <c r="E195" s="193"/>
      <c r="F195" s="193"/>
      <c r="G195" s="193"/>
      <c r="H195" s="193"/>
      <c r="I195" s="193"/>
      <c r="J195" s="193"/>
      <c r="K195" s="193"/>
      <c r="L195" s="193"/>
      <c r="M195" s="193"/>
      <c r="N195" s="193"/>
      <c r="O195" s="193"/>
      <c r="P195" s="193"/>
    </row>
    <row r="196" spans="1:16" ht="15.5" x14ac:dyDescent="0.35">
      <c r="A196" s="259"/>
      <c r="B196" s="193"/>
      <c r="C196" s="193"/>
      <c r="D196" s="193"/>
      <c r="E196" s="193"/>
      <c r="F196" s="193"/>
      <c r="G196" s="193"/>
      <c r="H196" s="193"/>
      <c r="I196" s="193"/>
      <c r="J196" s="193"/>
      <c r="K196" s="193"/>
      <c r="L196" s="193"/>
      <c r="M196" s="193"/>
      <c r="N196" s="193"/>
      <c r="O196" s="193"/>
      <c r="P196" s="193"/>
    </row>
    <row r="197" spans="1:16" ht="15.5" x14ac:dyDescent="0.35">
      <c r="A197" s="259"/>
      <c r="B197" s="193"/>
      <c r="C197" s="193"/>
      <c r="D197" s="193"/>
      <c r="E197" s="193"/>
      <c r="F197" s="193"/>
      <c r="G197" s="193"/>
      <c r="H197" s="193"/>
      <c r="I197" s="193"/>
      <c r="J197" s="193"/>
      <c r="K197" s="193"/>
      <c r="L197" s="193"/>
      <c r="M197" s="193"/>
      <c r="N197" s="193"/>
      <c r="O197" s="193"/>
      <c r="P197" s="193"/>
    </row>
    <row r="198" spans="1:16" ht="15.5" x14ac:dyDescent="0.35">
      <c r="A198" s="259"/>
      <c r="B198" s="193"/>
      <c r="C198" s="193"/>
      <c r="D198" s="193"/>
      <c r="E198" s="193"/>
      <c r="F198" s="193"/>
      <c r="G198" s="193"/>
      <c r="H198" s="193"/>
      <c r="I198" s="193"/>
      <c r="J198" s="193"/>
      <c r="K198" s="193"/>
      <c r="L198" s="193"/>
      <c r="M198" s="193"/>
      <c r="N198" s="193"/>
      <c r="O198" s="193"/>
      <c r="P198" s="193"/>
    </row>
    <row r="199" spans="1:16" ht="15.5" x14ac:dyDescent="0.35">
      <c r="A199" s="259"/>
      <c r="B199" s="193"/>
      <c r="C199" s="193"/>
      <c r="D199" s="193"/>
      <c r="E199" s="193"/>
      <c r="F199" s="193"/>
      <c r="G199" s="193"/>
      <c r="H199" s="193"/>
      <c r="I199" s="193"/>
      <c r="J199" s="193"/>
      <c r="K199" s="193"/>
      <c r="L199" s="193"/>
      <c r="M199" s="193"/>
      <c r="N199" s="193"/>
      <c r="O199" s="193"/>
      <c r="P199" s="193"/>
    </row>
    <row r="200" spans="1:16" ht="15.5" x14ac:dyDescent="0.35">
      <c r="A200" s="259"/>
      <c r="B200" s="193"/>
      <c r="C200" s="193"/>
      <c r="D200" s="193"/>
      <c r="E200" s="193"/>
      <c r="F200" s="193"/>
      <c r="G200" s="193"/>
      <c r="H200" s="193"/>
      <c r="I200" s="193"/>
      <c r="J200" s="193"/>
      <c r="K200" s="193"/>
      <c r="L200" s="193"/>
      <c r="M200" s="193"/>
      <c r="N200" s="193"/>
      <c r="O200" s="193"/>
      <c r="P200" s="193"/>
    </row>
    <row r="201" spans="1:16" ht="15.5" x14ac:dyDescent="0.35">
      <c r="A201" s="259"/>
      <c r="B201" s="193"/>
      <c r="C201" s="193"/>
      <c r="D201" s="193"/>
      <c r="E201" s="193"/>
      <c r="F201" s="193"/>
      <c r="G201" s="193"/>
      <c r="H201" s="193"/>
      <c r="I201" s="193"/>
      <c r="J201" s="193"/>
      <c r="K201" s="193"/>
      <c r="L201" s="193"/>
      <c r="M201" s="193"/>
      <c r="N201" s="193"/>
      <c r="O201" s="193"/>
      <c r="P201" s="193"/>
    </row>
    <row r="202" spans="1:16" ht="15.5" x14ac:dyDescent="0.35">
      <c r="A202" s="259"/>
      <c r="B202" s="193"/>
      <c r="C202" s="193"/>
      <c r="D202" s="193"/>
      <c r="E202" s="193"/>
      <c r="F202" s="193"/>
      <c r="G202" s="193"/>
      <c r="H202" s="193"/>
      <c r="I202" s="193"/>
      <c r="J202" s="193"/>
      <c r="K202" s="193"/>
      <c r="L202" s="193"/>
      <c r="M202" s="193"/>
      <c r="N202" s="193"/>
      <c r="O202" s="193"/>
      <c r="P202" s="193"/>
    </row>
    <row r="203" spans="1:16" ht="15.5" x14ac:dyDescent="0.35">
      <c r="A203" s="259"/>
      <c r="B203" s="193"/>
      <c r="C203" s="193"/>
      <c r="D203" s="193"/>
      <c r="E203" s="193"/>
      <c r="F203" s="193"/>
      <c r="G203" s="193"/>
      <c r="H203" s="193"/>
      <c r="I203" s="193"/>
      <c r="J203" s="193"/>
      <c r="K203" s="193"/>
      <c r="L203" s="193"/>
      <c r="M203" s="193"/>
      <c r="N203" s="193"/>
      <c r="O203" s="193"/>
      <c r="P203" s="193"/>
    </row>
    <row r="204" spans="1:16" ht="15.5" x14ac:dyDescent="0.35">
      <c r="A204" s="259"/>
      <c r="B204" s="193"/>
      <c r="C204" s="193"/>
      <c r="D204" s="193"/>
      <c r="E204" s="193"/>
      <c r="F204" s="193"/>
      <c r="G204" s="193"/>
      <c r="H204" s="193"/>
      <c r="I204" s="193"/>
      <c r="J204" s="193"/>
      <c r="K204" s="193"/>
      <c r="L204" s="193"/>
      <c r="M204" s="193"/>
      <c r="N204" s="193"/>
      <c r="O204" s="193"/>
      <c r="P204" s="193"/>
    </row>
    <row r="205" spans="1:16" ht="15.5" x14ac:dyDescent="0.35">
      <c r="A205" s="259"/>
      <c r="B205" s="193"/>
      <c r="C205" s="193"/>
      <c r="D205" s="193"/>
      <c r="E205" s="193"/>
      <c r="F205" s="193"/>
      <c r="G205" s="193"/>
      <c r="H205" s="193"/>
      <c r="I205" s="193"/>
      <c r="J205" s="193"/>
      <c r="K205" s="193"/>
      <c r="L205" s="193"/>
      <c r="M205" s="193"/>
      <c r="N205" s="193"/>
      <c r="O205" s="193"/>
      <c r="P205" s="193"/>
    </row>
    <row r="206" spans="1:16" ht="15.5" x14ac:dyDescent="0.35">
      <c r="A206" s="259"/>
      <c r="B206" s="193"/>
      <c r="C206" s="193"/>
      <c r="D206" s="193"/>
      <c r="E206" s="193"/>
      <c r="F206" s="193"/>
      <c r="G206" s="193"/>
      <c r="H206" s="193"/>
      <c r="I206" s="193"/>
      <c r="J206" s="193"/>
      <c r="K206" s="193"/>
      <c r="L206" s="193"/>
      <c r="M206" s="193"/>
      <c r="N206" s="193"/>
      <c r="O206" s="193"/>
      <c r="P206" s="193"/>
    </row>
    <row r="207" spans="1:16" ht="15.5" x14ac:dyDescent="0.35">
      <c r="A207" s="259"/>
      <c r="B207" s="193"/>
      <c r="C207" s="193"/>
      <c r="D207" s="193"/>
      <c r="E207" s="193"/>
      <c r="F207" s="193"/>
      <c r="G207" s="193"/>
      <c r="H207" s="193"/>
      <c r="I207" s="193"/>
      <c r="J207" s="193"/>
      <c r="K207" s="193"/>
      <c r="L207" s="193"/>
      <c r="M207" s="193"/>
      <c r="N207" s="193"/>
      <c r="O207" s="193"/>
      <c r="P207" s="193"/>
    </row>
    <row r="208" spans="1:16" ht="15.5" x14ac:dyDescent="0.35">
      <c r="A208" s="259"/>
      <c r="B208" s="193"/>
      <c r="C208" s="193"/>
      <c r="D208" s="193"/>
      <c r="E208" s="193"/>
      <c r="F208" s="193"/>
      <c r="G208" s="193"/>
      <c r="H208" s="193"/>
      <c r="I208" s="193"/>
      <c r="J208" s="193"/>
      <c r="K208" s="193"/>
      <c r="L208" s="193"/>
      <c r="M208" s="193"/>
      <c r="N208" s="193"/>
      <c r="O208" s="193"/>
      <c r="P208" s="193"/>
    </row>
    <row r="209" spans="1:16" ht="15.5" x14ac:dyDescent="0.35">
      <c r="A209" s="259"/>
      <c r="B209" s="193"/>
      <c r="C209" s="193"/>
      <c r="D209" s="193"/>
      <c r="E209" s="193"/>
      <c r="F209" s="193"/>
      <c r="G209" s="193"/>
      <c r="H209" s="193"/>
      <c r="I209" s="193"/>
      <c r="J209" s="193"/>
      <c r="K209" s="193"/>
      <c r="L209" s="193"/>
      <c r="M209" s="193"/>
      <c r="N209" s="193"/>
      <c r="O209" s="193"/>
      <c r="P209" s="193"/>
    </row>
    <row r="210" spans="1:16" ht="15.5" x14ac:dyDescent="0.35">
      <c r="A210" s="259"/>
      <c r="B210" s="193"/>
      <c r="C210" s="193"/>
      <c r="D210" s="193"/>
      <c r="E210" s="193"/>
      <c r="F210" s="193"/>
      <c r="G210" s="193"/>
      <c r="H210" s="193"/>
      <c r="I210" s="193"/>
      <c r="J210" s="193"/>
      <c r="K210" s="193"/>
      <c r="L210" s="193"/>
      <c r="M210" s="193"/>
      <c r="N210" s="193"/>
      <c r="O210" s="193"/>
      <c r="P210" s="193"/>
    </row>
    <row r="211" spans="1:16" ht="15.5" x14ac:dyDescent="0.35">
      <c r="A211" s="259"/>
      <c r="B211" s="193"/>
      <c r="C211" s="193"/>
      <c r="D211" s="193"/>
      <c r="E211" s="193"/>
      <c r="F211" s="193"/>
      <c r="G211" s="193"/>
      <c r="H211" s="193"/>
      <c r="I211" s="193"/>
      <c r="J211" s="193"/>
      <c r="K211" s="193"/>
      <c r="L211" s="193"/>
      <c r="M211" s="193"/>
      <c r="N211" s="193"/>
      <c r="O211" s="193"/>
      <c r="P211" s="193"/>
    </row>
    <row r="212" spans="1:16" ht="15.5" x14ac:dyDescent="0.35">
      <c r="A212" s="259"/>
      <c r="B212" s="193"/>
      <c r="C212" s="193"/>
      <c r="D212" s="193"/>
      <c r="E212" s="193"/>
      <c r="F212" s="193"/>
      <c r="G212" s="193"/>
      <c r="H212" s="193"/>
      <c r="I212" s="193"/>
      <c r="J212" s="193"/>
      <c r="K212" s="193"/>
      <c r="L212" s="193"/>
      <c r="M212" s="193"/>
      <c r="N212" s="193"/>
      <c r="O212" s="193"/>
      <c r="P212" s="193"/>
    </row>
    <row r="213" spans="1:16" ht="15.5" x14ac:dyDescent="0.35">
      <c r="A213" s="259"/>
      <c r="B213" s="193"/>
      <c r="C213" s="193"/>
      <c r="D213" s="193"/>
      <c r="E213" s="193"/>
      <c r="F213" s="193"/>
      <c r="G213" s="193"/>
      <c r="H213" s="193"/>
      <c r="I213" s="193"/>
      <c r="J213" s="193"/>
      <c r="K213" s="193"/>
      <c r="L213" s="193"/>
      <c r="M213" s="193"/>
      <c r="N213" s="193"/>
      <c r="O213" s="193"/>
      <c r="P213" s="193"/>
    </row>
    <row r="214" spans="1:16" ht="15.5" x14ac:dyDescent="0.35">
      <c r="A214" s="259"/>
      <c r="B214" s="193"/>
      <c r="C214" s="193"/>
      <c r="D214" s="193"/>
      <c r="E214" s="193"/>
      <c r="F214" s="193"/>
      <c r="G214" s="193"/>
      <c r="H214" s="193"/>
      <c r="I214" s="193"/>
      <c r="J214" s="193"/>
      <c r="K214" s="193"/>
      <c r="L214" s="193"/>
      <c r="M214" s="193"/>
      <c r="N214" s="193"/>
      <c r="O214" s="193"/>
      <c r="P214" s="193"/>
    </row>
    <row r="215" spans="1:16" ht="15.5" x14ac:dyDescent="0.35">
      <c r="A215" s="259"/>
      <c r="B215" s="193"/>
      <c r="C215" s="193"/>
      <c r="D215" s="193"/>
      <c r="E215" s="193"/>
      <c r="F215" s="193"/>
      <c r="G215" s="193"/>
      <c r="H215" s="193"/>
      <c r="I215" s="193"/>
      <c r="J215" s="193"/>
      <c r="K215" s="193"/>
      <c r="L215" s="193"/>
      <c r="M215" s="193"/>
      <c r="N215" s="193"/>
      <c r="O215" s="193"/>
      <c r="P215" s="193"/>
    </row>
    <row r="216" spans="1:16" ht="15.5" x14ac:dyDescent="0.35">
      <c r="A216" s="259"/>
      <c r="B216" s="193"/>
      <c r="C216" s="193"/>
      <c r="D216" s="193"/>
      <c r="E216" s="193"/>
      <c r="F216" s="193"/>
      <c r="G216" s="193"/>
      <c r="H216" s="193"/>
      <c r="I216" s="193"/>
      <c r="J216" s="193"/>
      <c r="K216" s="193"/>
      <c r="L216" s="193"/>
      <c r="M216" s="193"/>
      <c r="N216" s="193"/>
      <c r="O216" s="193"/>
      <c r="P216" s="193"/>
    </row>
    <row r="217" spans="1:16" ht="15.5" x14ac:dyDescent="0.35">
      <c r="A217" s="259"/>
      <c r="B217" s="193"/>
      <c r="C217" s="193"/>
      <c r="D217" s="193"/>
      <c r="E217" s="193"/>
      <c r="F217" s="193"/>
      <c r="G217" s="193"/>
      <c r="H217" s="193"/>
      <c r="I217" s="193"/>
      <c r="J217" s="193"/>
      <c r="K217" s="193"/>
      <c r="L217" s="193"/>
      <c r="M217" s="193"/>
      <c r="N217" s="193"/>
      <c r="O217" s="193"/>
      <c r="P217" s="193"/>
    </row>
    <row r="218" spans="1:16" ht="15.5" x14ac:dyDescent="0.35">
      <c r="A218" s="259"/>
      <c r="B218" s="193"/>
      <c r="C218" s="193"/>
      <c r="D218" s="193"/>
      <c r="E218" s="193"/>
      <c r="F218" s="193"/>
      <c r="G218" s="193"/>
      <c r="H218" s="193"/>
      <c r="I218" s="193"/>
      <c r="J218" s="193"/>
      <c r="K218" s="193"/>
      <c r="L218" s="193"/>
      <c r="M218" s="193"/>
      <c r="N218" s="193"/>
      <c r="O218" s="193"/>
      <c r="P218" s="193"/>
    </row>
    <row r="219" spans="1:16" ht="15.5" x14ac:dyDescent="0.35">
      <c r="A219" s="259"/>
      <c r="B219" s="193"/>
      <c r="C219" s="193"/>
      <c r="D219" s="193"/>
      <c r="E219" s="193"/>
      <c r="F219" s="193"/>
      <c r="G219" s="193"/>
      <c r="H219" s="193"/>
      <c r="I219" s="193"/>
      <c r="J219" s="193"/>
      <c r="K219" s="193"/>
      <c r="L219" s="193"/>
      <c r="M219" s="193"/>
      <c r="N219" s="193"/>
      <c r="O219" s="193"/>
      <c r="P219" s="193"/>
    </row>
    <row r="220" spans="1:16" ht="15.5" x14ac:dyDescent="0.35">
      <c r="A220" s="259"/>
      <c r="B220" s="193"/>
      <c r="C220" s="193"/>
      <c r="D220" s="193"/>
      <c r="E220" s="193"/>
      <c r="F220" s="193"/>
      <c r="G220" s="193"/>
      <c r="H220" s="193"/>
      <c r="I220" s="193"/>
      <c r="J220" s="193"/>
      <c r="K220" s="193"/>
      <c r="L220" s="193"/>
      <c r="M220" s="193"/>
      <c r="N220" s="193"/>
      <c r="O220" s="193"/>
      <c r="P220" s="193"/>
    </row>
    <row r="221" spans="1:16" ht="15.5" x14ac:dyDescent="0.35">
      <c r="A221" s="259"/>
      <c r="B221" s="193"/>
      <c r="C221" s="193"/>
      <c r="D221" s="193"/>
      <c r="E221" s="193"/>
      <c r="F221" s="193"/>
      <c r="G221" s="193"/>
      <c r="H221" s="193"/>
      <c r="I221" s="193"/>
      <c r="J221" s="193"/>
      <c r="K221" s="193"/>
      <c r="L221" s="193"/>
      <c r="M221" s="193"/>
      <c r="N221" s="193"/>
      <c r="O221" s="193"/>
      <c r="P221" s="193"/>
    </row>
    <row r="222" spans="1:16" ht="15.5" x14ac:dyDescent="0.35">
      <c r="A222" s="259"/>
      <c r="B222" s="193"/>
      <c r="C222" s="193"/>
      <c r="D222" s="193"/>
      <c r="E222" s="193"/>
      <c r="F222" s="193"/>
      <c r="G222" s="193"/>
      <c r="H222" s="193"/>
      <c r="I222" s="193"/>
      <c r="J222" s="193"/>
      <c r="K222" s="193"/>
      <c r="L222" s="193"/>
      <c r="M222" s="193"/>
      <c r="N222" s="193"/>
      <c r="O222" s="193"/>
      <c r="P222" s="193"/>
    </row>
    <row r="223" spans="1:16" ht="15.5" x14ac:dyDescent="0.35">
      <c r="A223" s="259"/>
      <c r="B223" s="193"/>
      <c r="C223" s="193"/>
      <c r="D223" s="193"/>
      <c r="E223" s="193"/>
      <c r="F223" s="193"/>
      <c r="G223" s="193"/>
      <c r="H223" s="193"/>
      <c r="I223" s="193"/>
      <c r="J223" s="193"/>
      <c r="K223" s="193"/>
      <c r="L223" s="193"/>
      <c r="M223" s="193"/>
      <c r="N223" s="193"/>
      <c r="O223" s="193"/>
      <c r="P223" s="193"/>
    </row>
    <row r="224" spans="1:16" x14ac:dyDescent="0.35">
      <c r="A224" s="259"/>
    </row>
    <row r="225" spans="1:1" x14ac:dyDescent="0.35">
      <c r="A225" s="259"/>
    </row>
    <row r="226" spans="1:1" x14ac:dyDescent="0.35">
      <c r="A226" s="259"/>
    </row>
    <row r="227" spans="1:1" x14ac:dyDescent="0.35">
      <c r="A227" s="259"/>
    </row>
    <row r="228" spans="1:1" x14ac:dyDescent="0.35">
      <c r="A228" s="259"/>
    </row>
    <row r="229" spans="1:1" x14ac:dyDescent="0.35">
      <c r="A229" s="259"/>
    </row>
    <row r="230" spans="1:1" x14ac:dyDescent="0.35">
      <c r="A230" s="259"/>
    </row>
    <row r="231" spans="1:1" x14ac:dyDescent="0.35">
      <c r="A231" s="259"/>
    </row>
    <row r="232" spans="1:1" x14ac:dyDescent="0.35">
      <c r="A232" s="259"/>
    </row>
    <row r="233" spans="1:1" x14ac:dyDescent="0.35">
      <c r="A233" s="259"/>
    </row>
    <row r="234" spans="1:1" x14ac:dyDescent="0.35">
      <c r="A234" s="259"/>
    </row>
    <row r="235" spans="1:1" x14ac:dyDescent="0.35">
      <c r="A235" s="259"/>
    </row>
    <row r="236" spans="1:1" x14ac:dyDescent="0.35">
      <c r="A236" s="259"/>
    </row>
    <row r="237" spans="1:1" x14ac:dyDescent="0.35">
      <c r="A237" s="259"/>
    </row>
    <row r="238" spans="1:1" x14ac:dyDescent="0.35">
      <c r="A238" s="259"/>
    </row>
    <row r="239" spans="1:1" x14ac:dyDescent="0.35">
      <c r="A239" s="259"/>
    </row>
    <row r="240" spans="1:1" x14ac:dyDescent="0.35">
      <c r="A240" s="259"/>
    </row>
    <row r="241" spans="1:1" x14ac:dyDescent="0.35">
      <c r="A241" s="259"/>
    </row>
    <row r="242" spans="1:1" x14ac:dyDescent="0.35">
      <c r="A242" s="259"/>
    </row>
    <row r="243" spans="1:1" x14ac:dyDescent="0.35">
      <c r="A243" s="259"/>
    </row>
    <row r="244" spans="1:1" x14ac:dyDescent="0.35">
      <c r="A244" s="259"/>
    </row>
    <row r="245" spans="1:1" x14ac:dyDescent="0.35">
      <c r="A245" s="259"/>
    </row>
    <row r="246" spans="1:1" x14ac:dyDescent="0.35">
      <c r="A246" s="259"/>
    </row>
    <row r="247" spans="1:1" x14ac:dyDescent="0.35">
      <c r="A247" s="259"/>
    </row>
    <row r="248" spans="1:1" x14ac:dyDescent="0.35">
      <c r="A248" s="259"/>
    </row>
    <row r="249" spans="1:1" x14ac:dyDescent="0.35">
      <c r="A249" s="259"/>
    </row>
    <row r="250" spans="1:1" x14ac:dyDescent="0.35">
      <c r="A250" s="259"/>
    </row>
    <row r="251" spans="1:1" x14ac:dyDescent="0.35">
      <c r="A251" s="259"/>
    </row>
    <row r="252" spans="1:1" x14ac:dyDescent="0.35">
      <c r="A252" s="259"/>
    </row>
    <row r="253" spans="1:1" x14ac:dyDescent="0.35">
      <c r="A253" s="259"/>
    </row>
    <row r="254" spans="1:1" x14ac:dyDescent="0.35">
      <c r="A254" s="259"/>
    </row>
    <row r="255" spans="1:1" x14ac:dyDescent="0.35">
      <c r="A255" s="259"/>
    </row>
    <row r="256" spans="1:1" x14ac:dyDescent="0.35">
      <c r="A256" s="259"/>
    </row>
    <row r="257" spans="1:1" x14ac:dyDescent="0.35">
      <c r="A257" s="259"/>
    </row>
    <row r="258" spans="1:1" x14ac:dyDescent="0.35">
      <c r="A258" s="259"/>
    </row>
    <row r="259" spans="1:1" x14ac:dyDescent="0.35">
      <c r="A259" s="259"/>
    </row>
    <row r="260" spans="1:1" x14ac:dyDescent="0.35">
      <c r="A260" s="259"/>
    </row>
    <row r="261" spans="1:1" x14ac:dyDescent="0.35">
      <c r="A261" s="259"/>
    </row>
    <row r="262" spans="1:1" x14ac:dyDescent="0.35">
      <c r="A262" s="259"/>
    </row>
    <row r="263" spans="1:1" x14ac:dyDescent="0.35">
      <c r="A263" s="259"/>
    </row>
    <row r="264" spans="1:1" x14ac:dyDescent="0.35">
      <c r="A264" s="259"/>
    </row>
    <row r="265" spans="1:1" x14ac:dyDescent="0.35">
      <c r="A265" s="259"/>
    </row>
    <row r="266" spans="1:1" x14ac:dyDescent="0.35">
      <c r="A266" s="259"/>
    </row>
    <row r="267" spans="1:1" x14ac:dyDescent="0.35">
      <c r="A267" s="259"/>
    </row>
    <row r="268" spans="1:1" x14ac:dyDescent="0.35">
      <c r="A268" s="259"/>
    </row>
    <row r="269" spans="1:1" x14ac:dyDescent="0.35">
      <c r="A269" s="259"/>
    </row>
    <row r="270" spans="1:1" x14ac:dyDescent="0.35">
      <c r="A270" s="259"/>
    </row>
    <row r="271" spans="1:1" x14ac:dyDescent="0.35">
      <c r="A271" s="259"/>
    </row>
    <row r="272" spans="1:1" x14ac:dyDescent="0.35">
      <c r="A272" s="259"/>
    </row>
    <row r="273" spans="1:1" x14ac:dyDescent="0.35">
      <c r="A273" s="259"/>
    </row>
    <row r="274" spans="1:1" x14ac:dyDescent="0.35">
      <c r="A274" s="259"/>
    </row>
    <row r="275" spans="1:1" x14ac:dyDescent="0.35">
      <c r="A275" s="259"/>
    </row>
    <row r="276" spans="1:1" x14ac:dyDescent="0.35">
      <c r="A276" s="259"/>
    </row>
    <row r="277" spans="1:1" x14ac:dyDescent="0.35">
      <c r="A277" s="259"/>
    </row>
    <row r="278" spans="1:1" x14ac:dyDescent="0.35">
      <c r="A278" s="259"/>
    </row>
    <row r="279" spans="1:1" x14ac:dyDescent="0.35">
      <c r="A279" s="259"/>
    </row>
    <row r="280" spans="1:1" x14ac:dyDescent="0.35">
      <c r="A280" s="259"/>
    </row>
    <row r="281" spans="1:1" x14ac:dyDescent="0.35">
      <c r="A281" s="259"/>
    </row>
    <row r="282" spans="1:1" x14ac:dyDescent="0.35">
      <c r="A282" s="259"/>
    </row>
    <row r="283" spans="1:1" x14ac:dyDescent="0.35">
      <c r="A283" s="259"/>
    </row>
    <row r="284" spans="1:1" x14ac:dyDescent="0.35">
      <c r="A284" s="259"/>
    </row>
    <row r="285" spans="1:1" x14ac:dyDescent="0.35">
      <c r="A285" s="259"/>
    </row>
    <row r="286" spans="1:1" x14ac:dyDescent="0.35">
      <c r="A286" s="259"/>
    </row>
    <row r="287" spans="1:1" x14ac:dyDescent="0.35">
      <c r="A287" s="259"/>
    </row>
    <row r="288" spans="1:1" x14ac:dyDescent="0.35">
      <c r="A288" s="259"/>
    </row>
    <row r="289" spans="1:1" x14ac:dyDescent="0.35">
      <c r="A289" s="259"/>
    </row>
    <row r="290" spans="1:1" x14ac:dyDescent="0.35">
      <c r="A290" s="259"/>
    </row>
    <row r="291" spans="1:1" x14ac:dyDescent="0.35">
      <c r="A291" s="259"/>
    </row>
    <row r="292" spans="1:1" x14ac:dyDescent="0.35">
      <c r="A292" s="259"/>
    </row>
    <row r="293" spans="1:1" x14ac:dyDescent="0.35">
      <c r="A293" s="259"/>
    </row>
    <row r="294" spans="1:1" x14ac:dyDescent="0.35">
      <c r="A294" s="259"/>
    </row>
    <row r="295" spans="1:1" x14ac:dyDescent="0.35">
      <c r="A295" s="259"/>
    </row>
    <row r="296" spans="1:1" x14ac:dyDescent="0.35">
      <c r="A296" s="259"/>
    </row>
    <row r="297" spans="1:1" x14ac:dyDescent="0.35">
      <c r="A297" s="259"/>
    </row>
    <row r="298" spans="1:1" x14ac:dyDescent="0.35">
      <c r="A298" s="259"/>
    </row>
    <row r="299" spans="1:1" x14ac:dyDescent="0.35">
      <c r="A299" s="259"/>
    </row>
    <row r="300" spans="1:1" x14ac:dyDescent="0.35">
      <c r="A300" s="259"/>
    </row>
    <row r="301" spans="1:1" x14ac:dyDescent="0.35">
      <c r="A301" s="259"/>
    </row>
    <row r="302" spans="1:1" x14ac:dyDescent="0.35">
      <c r="A302" s="259"/>
    </row>
    <row r="303" spans="1:1" x14ac:dyDescent="0.35">
      <c r="A303" s="259"/>
    </row>
    <row r="304" spans="1:1" x14ac:dyDescent="0.35">
      <c r="A304" s="259"/>
    </row>
    <row r="305" spans="1:1" x14ac:dyDescent="0.35">
      <c r="A305" s="259"/>
    </row>
    <row r="306" spans="1:1" x14ac:dyDescent="0.35">
      <c r="A306" s="259"/>
    </row>
    <row r="307" spans="1:1" x14ac:dyDescent="0.35">
      <c r="A307" s="259"/>
    </row>
    <row r="308" spans="1:1" x14ac:dyDescent="0.35">
      <c r="A308" s="259"/>
    </row>
    <row r="309" spans="1:1" x14ac:dyDescent="0.35">
      <c r="A309" s="259"/>
    </row>
    <row r="310" spans="1:1" x14ac:dyDescent="0.35">
      <c r="A310" s="259"/>
    </row>
    <row r="311" spans="1:1" x14ac:dyDescent="0.35">
      <c r="A311" s="259"/>
    </row>
    <row r="312" spans="1:1" x14ac:dyDescent="0.35">
      <c r="A312" s="259"/>
    </row>
    <row r="313" spans="1:1" x14ac:dyDescent="0.35">
      <c r="A313" s="259"/>
    </row>
    <row r="314" spans="1:1" x14ac:dyDescent="0.35">
      <c r="A314" s="259"/>
    </row>
    <row r="315" spans="1:1" x14ac:dyDescent="0.35">
      <c r="A315" s="259"/>
    </row>
    <row r="316" spans="1:1" x14ac:dyDescent="0.35">
      <c r="A316" s="259"/>
    </row>
    <row r="317" spans="1:1" x14ac:dyDescent="0.35">
      <c r="A317" s="259"/>
    </row>
    <row r="318" spans="1:1" x14ac:dyDescent="0.35">
      <c r="A318" s="259"/>
    </row>
    <row r="319" spans="1:1" x14ac:dyDescent="0.35">
      <c r="A319" s="259"/>
    </row>
    <row r="320" spans="1:1" x14ac:dyDescent="0.35">
      <c r="A320" s="259"/>
    </row>
    <row r="321" spans="1:1" x14ac:dyDescent="0.35">
      <c r="A321" s="259"/>
    </row>
    <row r="322" spans="1:1" x14ac:dyDescent="0.35">
      <c r="A322" s="259"/>
    </row>
    <row r="323" spans="1:1" x14ac:dyDescent="0.35">
      <c r="A323" s="259"/>
    </row>
    <row r="324" spans="1:1" x14ac:dyDescent="0.35">
      <c r="A324" s="259"/>
    </row>
    <row r="325" spans="1:1" x14ac:dyDescent="0.35">
      <c r="A325" s="259"/>
    </row>
    <row r="326" spans="1:1" x14ac:dyDescent="0.35">
      <c r="A326" s="259"/>
    </row>
    <row r="327" spans="1:1" x14ac:dyDescent="0.35">
      <c r="A327" s="259"/>
    </row>
    <row r="328" spans="1:1" x14ac:dyDescent="0.35">
      <c r="A328" s="259"/>
    </row>
    <row r="329" spans="1:1" x14ac:dyDescent="0.35">
      <c r="A329" s="259"/>
    </row>
    <row r="330" spans="1:1" x14ac:dyDescent="0.35">
      <c r="A330" s="259"/>
    </row>
    <row r="331" spans="1:1" x14ac:dyDescent="0.35">
      <c r="A331" s="259"/>
    </row>
    <row r="332" spans="1:1" x14ac:dyDescent="0.35">
      <c r="A332" s="259"/>
    </row>
    <row r="333" spans="1:1" x14ac:dyDescent="0.35">
      <c r="A333" s="259"/>
    </row>
    <row r="334" spans="1:1" x14ac:dyDescent="0.35">
      <c r="A334" s="259"/>
    </row>
    <row r="335" spans="1:1" x14ac:dyDescent="0.35">
      <c r="A335" s="259"/>
    </row>
    <row r="336" spans="1:1" x14ac:dyDescent="0.35">
      <c r="A336" s="259"/>
    </row>
    <row r="337" spans="1:1" x14ac:dyDescent="0.35">
      <c r="A337" s="259"/>
    </row>
    <row r="338" spans="1:1" x14ac:dyDescent="0.35">
      <c r="A338" s="259"/>
    </row>
    <row r="339" spans="1:1" x14ac:dyDescent="0.35">
      <c r="A339" s="259"/>
    </row>
    <row r="340" spans="1:1" x14ac:dyDescent="0.35">
      <c r="A340" s="259"/>
    </row>
    <row r="341" spans="1:1" x14ac:dyDescent="0.35">
      <c r="A341" s="259"/>
    </row>
    <row r="342" spans="1:1" x14ac:dyDescent="0.35">
      <c r="A342" s="259"/>
    </row>
    <row r="343" spans="1:1" x14ac:dyDescent="0.35">
      <c r="A343" s="259"/>
    </row>
    <row r="344" spans="1:1" x14ac:dyDescent="0.35">
      <c r="A344" s="259"/>
    </row>
    <row r="345" spans="1:1" x14ac:dyDescent="0.35">
      <c r="A345" s="259"/>
    </row>
    <row r="346" spans="1:1" x14ac:dyDescent="0.35">
      <c r="A346" s="259"/>
    </row>
    <row r="347" spans="1:1" x14ac:dyDescent="0.35">
      <c r="A347" s="259"/>
    </row>
    <row r="348" spans="1:1" x14ac:dyDescent="0.35">
      <c r="A348" s="259"/>
    </row>
    <row r="349" spans="1:1" x14ac:dyDescent="0.35">
      <c r="A349" s="259"/>
    </row>
    <row r="350" spans="1:1" x14ac:dyDescent="0.35">
      <c r="A350" s="259"/>
    </row>
    <row r="351" spans="1:1" x14ac:dyDescent="0.35">
      <c r="A351" s="259"/>
    </row>
    <row r="352" spans="1:1" x14ac:dyDescent="0.35">
      <c r="A352" s="259"/>
    </row>
    <row r="353" spans="1:1" x14ac:dyDescent="0.35">
      <c r="A353" s="259"/>
    </row>
    <row r="354" spans="1:1" x14ac:dyDescent="0.35">
      <c r="A354" s="259"/>
    </row>
    <row r="355" spans="1:1" x14ac:dyDescent="0.35">
      <c r="A355" s="259"/>
    </row>
    <row r="356" spans="1:1" x14ac:dyDescent="0.35">
      <c r="A356" s="259"/>
    </row>
    <row r="357" spans="1:1" x14ac:dyDescent="0.35">
      <c r="A357" s="259"/>
    </row>
    <row r="358" spans="1:1" x14ac:dyDescent="0.35">
      <c r="A358" s="259"/>
    </row>
    <row r="359" spans="1:1" x14ac:dyDescent="0.35">
      <c r="A359" s="259"/>
    </row>
    <row r="360" spans="1:1" x14ac:dyDescent="0.35">
      <c r="A360" s="259"/>
    </row>
    <row r="361" spans="1:1" x14ac:dyDescent="0.35">
      <c r="A361" s="259"/>
    </row>
    <row r="362" spans="1:1" x14ac:dyDescent="0.35">
      <c r="A362" s="259"/>
    </row>
    <row r="363" spans="1:1" x14ac:dyDescent="0.35">
      <c r="A363" s="259"/>
    </row>
    <row r="364" spans="1:1" x14ac:dyDescent="0.35">
      <c r="A364" s="259"/>
    </row>
    <row r="365" spans="1:1" x14ac:dyDescent="0.35">
      <c r="A365" s="259"/>
    </row>
    <row r="366" spans="1:1" x14ac:dyDescent="0.35">
      <c r="A366" s="259"/>
    </row>
    <row r="367" spans="1:1" x14ac:dyDescent="0.35">
      <c r="A367" s="259"/>
    </row>
  </sheetData>
  <mergeCells count="4">
    <mergeCell ref="B5:B6"/>
    <mergeCell ref="B16:B29"/>
    <mergeCell ref="B10:B15"/>
    <mergeCell ref="B2:E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B62806-C935-4911-ACA2-A73117B4BA8A}">
          <x14:formula1>
            <xm:f>'Data 1'!$A$2:$A$3</xm:f>
          </x14:formula1>
          <xm:sqref>D30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F2F5-4BC9-4077-9EDB-644A246784C7}">
  <sheetPr>
    <tabColor theme="0"/>
  </sheetPr>
  <dimension ref="A1:AR56"/>
  <sheetViews>
    <sheetView showGridLines="0" zoomScale="70" zoomScaleNormal="70" workbookViewId="0">
      <selection activeCell="P9" sqref="P9"/>
    </sheetView>
  </sheetViews>
  <sheetFormatPr baseColWidth="10" defaultColWidth="11.453125" defaultRowHeight="14.5" x14ac:dyDescent="0.35"/>
  <cols>
    <col min="1" max="1" width="10.453125" style="295" customWidth="1"/>
    <col min="2" max="2" width="21.453125" style="295" customWidth="1"/>
    <col min="3" max="3" width="29.54296875" style="295" customWidth="1"/>
    <col min="4" max="4" width="24.54296875" style="295" customWidth="1"/>
    <col min="5" max="16384" width="11.453125" style="295"/>
  </cols>
  <sheetData>
    <row r="1" spans="1:44" s="38" customFormat="1" ht="184.5" customHeight="1" x14ac:dyDescent="0.35"/>
    <row r="2" spans="1:44" s="38" customFormat="1" ht="32.5" x14ac:dyDescent="0.35">
      <c r="A2" s="16"/>
      <c r="B2" s="762" t="s">
        <v>1975</v>
      </c>
      <c r="C2" s="762"/>
      <c r="D2" s="762"/>
      <c r="E2" s="762"/>
      <c r="F2" s="762"/>
      <c r="G2" s="762"/>
      <c r="H2" s="762"/>
      <c r="I2" s="762"/>
      <c r="J2" s="762"/>
      <c r="K2" s="762"/>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row>
    <row r="3" spans="1:44" s="260" customFormat="1" ht="15.5" x14ac:dyDescent="0.35">
      <c r="A3" s="259"/>
      <c r="B3" s="259"/>
      <c r="C3" s="259"/>
      <c r="D3" s="259"/>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row>
    <row r="4" spans="1:44" s="260" customFormat="1" ht="16" thickBot="1" x14ac:dyDescent="0.4">
      <c r="A4" s="259"/>
      <c r="B4" s="259"/>
      <c r="C4" s="259"/>
      <c r="D4" s="259"/>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row>
    <row r="5" spans="1:44" s="260" customFormat="1" ht="15" customHeight="1" x14ac:dyDescent="0.35">
      <c r="A5" s="259"/>
      <c r="B5" s="752" t="s">
        <v>1734</v>
      </c>
      <c r="C5" s="765" t="s">
        <v>1735</v>
      </c>
      <c r="D5" s="766"/>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row>
    <row r="6" spans="1:44" s="260" customFormat="1" ht="16" thickBot="1" x14ac:dyDescent="0.4">
      <c r="A6" s="259"/>
      <c r="B6" s="753"/>
      <c r="C6" s="763" t="s">
        <v>1883</v>
      </c>
      <c r="D6" s="76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row>
    <row r="7" spans="1:44" s="260" customFormat="1" ht="15.5" x14ac:dyDescent="0.35">
      <c r="A7" s="259"/>
      <c r="B7" s="259"/>
      <c r="C7" s="259"/>
      <c r="D7" s="259"/>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row>
    <row r="8" spans="1:44" x14ac:dyDescent="0.35">
      <c r="A8" s="260"/>
      <c r="B8" s="260"/>
      <c r="C8" s="260"/>
      <c r="D8" s="260"/>
      <c r="E8" s="260"/>
      <c r="F8" s="260"/>
      <c r="G8" s="260"/>
      <c r="H8" s="260"/>
      <c r="I8" s="260"/>
      <c r="J8" s="260"/>
      <c r="K8" s="260"/>
      <c r="L8" s="260"/>
    </row>
    <row r="9" spans="1:44" ht="14.9" customHeight="1" x14ac:dyDescent="0.35">
      <c r="A9" s="260"/>
      <c r="B9" s="767" t="s">
        <v>1976</v>
      </c>
      <c r="C9" s="767"/>
      <c r="D9" s="767"/>
      <c r="E9" s="767"/>
      <c r="F9" s="767"/>
      <c r="G9" s="767"/>
      <c r="H9" s="767"/>
      <c r="I9" s="767"/>
      <c r="J9" s="767"/>
      <c r="K9" s="767"/>
      <c r="L9" s="260"/>
    </row>
    <row r="10" spans="1:44" x14ac:dyDescent="0.35">
      <c r="A10" s="260"/>
      <c r="B10" s="767"/>
      <c r="C10" s="767"/>
      <c r="D10" s="767"/>
      <c r="E10" s="767"/>
      <c r="F10" s="767"/>
      <c r="G10" s="767"/>
      <c r="H10" s="767"/>
      <c r="I10" s="767"/>
      <c r="J10" s="767"/>
      <c r="K10" s="767"/>
      <c r="L10" s="260"/>
    </row>
    <row r="11" spans="1:44" x14ac:dyDescent="0.35">
      <c r="A11" s="260"/>
      <c r="B11" s="767"/>
      <c r="C11" s="767"/>
      <c r="D11" s="767"/>
      <c r="E11" s="767"/>
      <c r="F11" s="767"/>
      <c r="G11" s="767"/>
      <c r="H11" s="767"/>
      <c r="I11" s="767"/>
      <c r="J11" s="767"/>
      <c r="K11" s="767"/>
      <c r="L11" s="260"/>
    </row>
    <row r="12" spans="1:44" x14ac:dyDescent="0.35">
      <c r="A12" s="260"/>
      <c r="B12" s="767"/>
      <c r="C12" s="767"/>
      <c r="D12" s="767"/>
      <c r="E12" s="767"/>
      <c r="F12" s="767"/>
      <c r="G12" s="767"/>
      <c r="H12" s="767"/>
      <c r="I12" s="767"/>
      <c r="J12" s="767"/>
      <c r="K12" s="767"/>
      <c r="L12" s="260"/>
    </row>
    <row r="13" spans="1:44" x14ac:dyDescent="0.35">
      <c r="A13" s="260"/>
      <c r="B13" s="767"/>
      <c r="C13" s="767"/>
      <c r="D13" s="767"/>
      <c r="E13" s="767"/>
      <c r="F13" s="767"/>
      <c r="G13" s="767"/>
      <c r="H13" s="767"/>
      <c r="I13" s="767"/>
      <c r="J13" s="767"/>
      <c r="K13" s="767"/>
      <c r="L13" s="260"/>
    </row>
    <row r="14" spans="1:44" x14ac:dyDescent="0.35">
      <c r="A14" s="260"/>
      <c r="B14" s="767"/>
      <c r="C14" s="767"/>
      <c r="D14" s="767"/>
      <c r="E14" s="767"/>
      <c r="F14" s="767"/>
      <c r="G14" s="767"/>
      <c r="H14" s="767"/>
      <c r="I14" s="767"/>
      <c r="J14" s="767"/>
      <c r="K14" s="767"/>
      <c r="L14" s="260"/>
    </row>
    <row r="15" spans="1:44" x14ac:dyDescent="0.35">
      <c r="A15" s="260"/>
      <c r="B15" s="767"/>
      <c r="C15" s="767"/>
      <c r="D15" s="767"/>
      <c r="E15" s="767"/>
      <c r="F15" s="767"/>
      <c r="G15" s="767"/>
      <c r="H15" s="767"/>
      <c r="I15" s="767"/>
      <c r="J15" s="767"/>
      <c r="K15" s="767"/>
      <c r="L15" s="260"/>
    </row>
    <row r="16" spans="1:44" x14ac:dyDescent="0.35">
      <c r="A16" s="260"/>
      <c r="B16" s="767"/>
      <c r="C16" s="767"/>
      <c r="D16" s="767"/>
      <c r="E16" s="767"/>
      <c r="F16" s="767"/>
      <c r="G16" s="767"/>
      <c r="H16" s="767"/>
      <c r="I16" s="767"/>
      <c r="J16" s="767"/>
      <c r="K16" s="767"/>
      <c r="L16" s="260"/>
    </row>
    <row r="17" spans="1:12" x14ac:dyDescent="0.35">
      <c r="A17" s="260"/>
      <c r="B17" s="767"/>
      <c r="C17" s="767"/>
      <c r="D17" s="767"/>
      <c r="E17" s="767"/>
      <c r="F17" s="767"/>
      <c r="G17" s="767"/>
      <c r="H17" s="767"/>
      <c r="I17" s="767"/>
      <c r="J17" s="767"/>
      <c r="K17" s="767"/>
      <c r="L17" s="260"/>
    </row>
    <row r="18" spans="1:12" ht="14.9" customHeight="1" x14ac:dyDescent="0.35">
      <c r="A18" s="260"/>
      <c r="B18" s="768" t="s">
        <v>1978</v>
      </c>
      <c r="C18" s="768"/>
      <c r="D18" s="768"/>
      <c r="E18" s="768"/>
      <c r="F18" s="768"/>
      <c r="G18" s="768"/>
      <c r="H18" s="768"/>
      <c r="I18" s="768"/>
      <c r="J18" s="768"/>
      <c r="K18" s="768"/>
      <c r="L18" s="260"/>
    </row>
    <row r="19" spans="1:12" x14ac:dyDescent="0.35">
      <c r="A19" s="260"/>
      <c r="B19" s="768"/>
      <c r="C19" s="768"/>
      <c r="D19" s="768"/>
      <c r="E19" s="768"/>
      <c r="F19" s="768"/>
      <c r="G19" s="768"/>
      <c r="H19" s="768"/>
      <c r="I19" s="768"/>
      <c r="J19" s="768"/>
      <c r="K19" s="768"/>
      <c r="L19" s="260"/>
    </row>
    <row r="20" spans="1:12" ht="14.9" customHeight="1" x14ac:dyDescent="0.35">
      <c r="A20" s="260"/>
      <c r="B20" s="751" t="s">
        <v>1977</v>
      </c>
      <c r="C20" s="751"/>
      <c r="D20" s="751"/>
      <c r="E20" s="751"/>
      <c r="F20" s="751"/>
      <c r="G20" s="751"/>
      <c r="H20" s="751"/>
      <c r="I20" s="751"/>
      <c r="J20" s="751"/>
      <c r="K20" s="751"/>
      <c r="L20" s="260"/>
    </row>
    <row r="21" spans="1:12" ht="14.9" customHeight="1" x14ac:dyDescent="0.35">
      <c r="A21" s="260"/>
      <c r="B21" s="751"/>
      <c r="C21" s="751"/>
      <c r="D21" s="751"/>
      <c r="E21" s="751"/>
      <c r="F21" s="751"/>
      <c r="G21" s="751"/>
      <c r="H21" s="751"/>
      <c r="I21" s="751"/>
      <c r="J21" s="751"/>
      <c r="K21" s="751"/>
      <c r="L21" s="260"/>
    </row>
    <row r="22" spans="1:12" x14ac:dyDescent="0.35">
      <c r="A22" s="260"/>
      <c r="B22" s="751"/>
      <c r="C22" s="751"/>
      <c r="D22" s="751"/>
      <c r="E22" s="751"/>
      <c r="F22" s="751"/>
      <c r="G22" s="751"/>
      <c r="H22" s="751"/>
      <c r="I22" s="751"/>
      <c r="J22" s="751"/>
      <c r="K22" s="751"/>
      <c r="L22" s="260"/>
    </row>
    <row r="23" spans="1:12" x14ac:dyDescent="0.35">
      <c r="A23" s="260"/>
      <c r="B23" s="751"/>
      <c r="C23" s="751"/>
      <c r="D23" s="751"/>
      <c r="E23" s="751"/>
      <c r="F23" s="751"/>
      <c r="G23" s="751"/>
      <c r="H23" s="751"/>
      <c r="I23" s="751"/>
      <c r="J23" s="751"/>
      <c r="K23" s="751"/>
      <c r="L23" s="260"/>
    </row>
    <row r="24" spans="1:12" x14ac:dyDescent="0.35">
      <c r="A24" s="260"/>
      <c r="B24" s="751"/>
      <c r="C24" s="751"/>
      <c r="D24" s="751"/>
      <c r="E24" s="751"/>
      <c r="F24" s="751"/>
      <c r="G24" s="751"/>
      <c r="H24" s="751"/>
      <c r="I24" s="751"/>
      <c r="J24" s="751"/>
      <c r="K24" s="751"/>
      <c r="L24" s="260"/>
    </row>
    <row r="25" spans="1:12" x14ac:dyDescent="0.35">
      <c r="A25" s="260"/>
      <c r="B25" s="751"/>
      <c r="C25" s="751"/>
      <c r="D25" s="751"/>
      <c r="E25" s="751"/>
      <c r="F25" s="751"/>
      <c r="G25" s="751"/>
      <c r="H25" s="751"/>
      <c r="I25" s="751"/>
      <c r="J25" s="751"/>
      <c r="K25" s="751"/>
      <c r="L25" s="260"/>
    </row>
    <row r="26" spans="1:12" x14ac:dyDescent="0.35">
      <c r="A26" s="260"/>
      <c r="B26" s="751"/>
      <c r="C26" s="751"/>
      <c r="D26" s="751"/>
      <c r="E26" s="751"/>
      <c r="F26" s="751"/>
      <c r="G26" s="751"/>
      <c r="H26" s="751"/>
      <c r="I26" s="751"/>
      <c r="J26" s="751"/>
      <c r="K26" s="751"/>
      <c r="L26" s="260"/>
    </row>
    <row r="27" spans="1:12" x14ac:dyDescent="0.35">
      <c r="A27" s="260"/>
      <c r="B27" s="751"/>
      <c r="C27" s="751"/>
      <c r="D27" s="751"/>
      <c r="E27" s="751"/>
      <c r="F27" s="751"/>
      <c r="G27" s="751"/>
      <c r="H27" s="751"/>
      <c r="I27" s="751"/>
      <c r="J27" s="751"/>
      <c r="K27" s="751"/>
      <c r="L27" s="260"/>
    </row>
    <row r="28" spans="1:12" x14ac:dyDescent="0.35">
      <c r="A28" s="260"/>
      <c r="B28" s="751"/>
      <c r="C28" s="751"/>
      <c r="D28" s="751"/>
      <c r="E28" s="751"/>
      <c r="F28" s="751"/>
      <c r="G28" s="751"/>
      <c r="H28" s="751"/>
      <c r="I28" s="751"/>
      <c r="J28" s="751"/>
      <c r="K28" s="751"/>
      <c r="L28" s="260"/>
    </row>
    <row r="29" spans="1:12" x14ac:dyDescent="0.35">
      <c r="A29" s="260"/>
      <c r="B29" s="751"/>
      <c r="C29" s="751"/>
      <c r="D29" s="751"/>
      <c r="E29" s="751"/>
      <c r="F29" s="751"/>
      <c r="G29" s="751"/>
      <c r="H29" s="751"/>
      <c r="I29" s="751"/>
      <c r="J29" s="751"/>
      <c r="K29" s="751"/>
      <c r="L29" s="260"/>
    </row>
    <row r="30" spans="1:12" x14ac:dyDescent="0.35">
      <c r="A30" s="260"/>
      <c r="B30" s="751"/>
      <c r="C30" s="751"/>
      <c r="D30" s="751"/>
      <c r="E30" s="751"/>
      <c r="F30" s="751"/>
      <c r="G30" s="751"/>
      <c r="H30" s="751"/>
      <c r="I30" s="751"/>
      <c r="J30" s="751"/>
      <c r="K30" s="751"/>
      <c r="L30" s="260"/>
    </row>
    <row r="31" spans="1:12" ht="15" thickBot="1" x14ac:dyDescent="0.4">
      <c r="A31" s="260"/>
      <c r="B31" s="260"/>
      <c r="C31" s="260"/>
      <c r="D31" s="260"/>
      <c r="E31" s="260"/>
      <c r="F31" s="260"/>
      <c r="G31" s="260"/>
      <c r="H31" s="260"/>
      <c r="I31" s="260"/>
      <c r="J31" s="260"/>
      <c r="K31" s="260"/>
      <c r="L31" s="260"/>
    </row>
    <row r="32" spans="1:12" ht="15.5" x14ac:dyDescent="0.35">
      <c r="A32" s="260"/>
      <c r="B32" s="754" t="s">
        <v>1960</v>
      </c>
      <c r="C32" s="755"/>
      <c r="D32" s="756"/>
      <c r="E32" s="756"/>
      <c r="F32" s="756"/>
      <c r="G32" s="757"/>
      <c r="H32" s="260"/>
      <c r="I32" s="260"/>
      <c r="J32" s="260"/>
      <c r="K32" s="260"/>
      <c r="L32" s="260"/>
    </row>
    <row r="33" spans="1:12" ht="16" thickBot="1" x14ac:dyDescent="0.4">
      <c r="A33" s="260"/>
      <c r="B33" s="760" t="s">
        <v>1961</v>
      </c>
      <c r="C33" s="761"/>
      <c r="D33" s="758"/>
      <c r="E33" s="758"/>
      <c r="F33" s="758"/>
      <c r="G33" s="759"/>
      <c r="H33" s="260"/>
      <c r="I33" s="260"/>
      <c r="J33" s="260"/>
      <c r="K33" s="260"/>
      <c r="L33" s="260"/>
    </row>
    <row r="34" spans="1:12" ht="15" thickBot="1" x14ac:dyDescent="0.4"/>
    <row r="35" spans="1:12" ht="44.15" customHeight="1" x14ac:dyDescent="0.35">
      <c r="A35" s="260"/>
      <c r="B35" s="711" t="s">
        <v>1962</v>
      </c>
      <c r="C35" s="712"/>
      <c r="D35" s="729" t="s">
        <v>1963</v>
      </c>
      <c r="E35" s="730"/>
      <c r="F35" s="730"/>
      <c r="G35" s="729" t="s">
        <v>1964</v>
      </c>
      <c r="H35" s="730"/>
      <c r="I35" s="740"/>
      <c r="J35" s="712" t="s">
        <v>1965</v>
      </c>
      <c r="K35" s="721"/>
      <c r="L35" s="260"/>
    </row>
    <row r="36" spans="1:12" ht="17.899999999999999" customHeight="1" x14ac:dyDescent="0.35">
      <c r="A36" s="260"/>
      <c r="B36" s="713"/>
      <c r="C36" s="714"/>
      <c r="D36" s="731"/>
      <c r="E36" s="732"/>
      <c r="F36" s="732"/>
      <c r="G36" s="731"/>
      <c r="H36" s="732"/>
      <c r="I36" s="741"/>
      <c r="J36" s="714"/>
      <c r="K36" s="722"/>
      <c r="L36" s="260"/>
    </row>
    <row r="37" spans="1:12" ht="27.65" customHeight="1" x14ac:dyDescent="0.35">
      <c r="A37" s="260"/>
      <c r="B37" s="713"/>
      <c r="C37" s="714"/>
      <c r="D37" s="733"/>
      <c r="E37" s="734"/>
      <c r="F37" s="734"/>
      <c r="G37" s="733"/>
      <c r="H37" s="734"/>
      <c r="I37" s="742"/>
      <c r="J37" s="714"/>
      <c r="K37" s="722"/>
      <c r="L37" s="260"/>
    </row>
    <row r="38" spans="1:12" ht="12" customHeight="1" x14ac:dyDescent="0.35">
      <c r="A38" s="260"/>
      <c r="B38" s="715"/>
      <c r="C38" s="716" t="s">
        <v>1968</v>
      </c>
      <c r="D38" s="723" t="s">
        <v>1973</v>
      </c>
      <c r="E38" s="724"/>
      <c r="F38" s="724"/>
      <c r="G38" s="743"/>
      <c r="H38" s="744"/>
      <c r="I38" s="744"/>
      <c r="J38" s="717" t="s">
        <v>1969</v>
      </c>
      <c r="K38" s="718"/>
      <c r="L38" s="260"/>
    </row>
    <row r="39" spans="1:12" ht="12" customHeight="1" x14ac:dyDescent="0.35">
      <c r="A39" s="260"/>
      <c r="B39" s="715"/>
      <c r="C39" s="716"/>
      <c r="D39" s="725"/>
      <c r="E39" s="726"/>
      <c r="F39" s="726"/>
      <c r="G39" s="745"/>
      <c r="H39" s="746"/>
      <c r="I39" s="746"/>
      <c r="J39" s="717"/>
      <c r="K39" s="718"/>
      <c r="L39" s="260"/>
    </row>
    <row r="40" spans="1:12" ht="12" customHeight="1" x14ac:dyDescent="0.35">
      <c r="A40" s="260"/>
      <c r="B40" s="715"/>
      <c r="C40" s="716"/>
      <c r="D40" s="725"/>
      <c r="E40" s="726"/>
      <c r="F40" s="726"/>
      <c r="G40" s="745"/>
      <c r="H40" s="746"/>
      <c r="I40" s="746"/>
      <c r="J40" s="717"/>
      <c r="K40" s="718"/>
      <c r="L40" s="260"/>
    </row>
    <row r="41" spans="1:12" ht="12" customHeight="1" x14ac:dyDescent="0.35">
      <c r="A41" s="260"/>
      <c r="B41" s="715"/>
      <c r="C41" s="716"/>
      <c r="D41" s="725"/>
      <c r="E41" s="726"/>
      <c r="F41" s="726"/>
      <c r="G41" s="745"/>
      <c r="H41" s="746"/>
      <c r="I41" s="746"/>
      <c r="J41" s="717"/>
      <c r="K41" s="718"/>
      <c r="L41" s="260"/>
    </row>
    <row r="42" spans="1:12" ht="12" customHeight="1" x14ac:dyDescent="0.35">
      <c r="A42" s="260"/>
      <c r="B42" s="715"/>
      <c r="C42" s="716"/>
      <c r="D42" s="725"/>
      <c r="E42" s="726"/>
      <c r="F42" s="726"/>
      <c r="G42" s="745"/>
      <c r="H42" s="746"/>
      <c r="I42" s="746"/>
      <c r="J42" s="717"/>
      <c r="K42" s="718"/>
      <c r="L42" s="260"/>
    </row>
    <row r="43" spans="1:12" ht="12" customHeight="1" x14ac:dyDescent="0.35">
      <c r="A43" s="260"/>
      <c r="B43" s="715"/>
      <c r="C43" s="716"/>
      <c r="D43" s="725"/>
      <c r="E43" s="726"/>
      <c r="F43" s="726"/>
      <c r="G43" s="745"/>
      <c r="H43" s="746"/>
      <c r="I43" s="746"/>
      <c r="J43" s="717"/>
      <c r="K43" s="718"/>
      <c r="L43" s="260"/>
    </row>
    <row r="44" spans="1:12" ht="12" customHeight="1" x14ac:dyDescent="0.35">
      <c r="A44" s="260"/>
      <c r="B44" s="715"/>
      <c r="C44" s="716"/>
      <c r="D44" s="725"/>
      <c r="E44" s="726"/>
      <c r="F44" s="726"/>
      <c r="G44" s="745"/>
      <c r="H44" s="746"/>
      <c r="I44" s="746"/>
      <c r="J44" s="717"/>
      <c r="K44" s="718"/>
      <c r="L44" s="260"/>
    </row>
    <row r="45" spans="1:12" ht="12" customHeight="1" x14ac:dyDescent="0.35">
      <c r="A45" s="260"/>
      <c r="B45" s="715"/>
      <c r="C45" s="716"/>
      <c r="D45" s="725"/>
      <c r="E45" s="726"/>
      <c r="F45" s="726"/>
      <c r="G45" s="745"/>
      <c r="H45" s="746"/>
      <c r="I45" s="746"/>
      <c r="J45" s="717"/>
      <c r="K45" s="718"/>
      <c r="L45" s="260"/>
    </row>
    <row r="46" spans="1:12" ht="12" customHeight="1" x14ac:dyDescent="0.35">
      <c r="A46" s="260"/>
      <c r="B46" s="715"/>
      <c r="C46" s="716"/>
      <c r="D46" s="725"/>
      <c r="E46" s="726"/>
      <c r="F46" s="726"/>
      <c r="G46" s="745"/>
      <c r="H46" s="746"/>
      <c r="I46" s="746"/>
      <c r="J46" s="717"/>
      <c r="K46" s="718"/>
      <c r="L46" s="260"/>
    </row>
    <row r="47" spans="1:12" ht="12" customHeight="1" x14ac:dyDescent="0.35">
      <c r="A47" s="260"/>
      <c r="B47" s="715"/>
      <c r="C47" s="716"/>
      <c r="D47" s="725"/>
      <c r="E47" s="726"/>
      <c r="F47" s="726"/>
      <c r="G47" s="745"/>
      <c r="H47" s="746"/>
      <c r="I47" s="746"/>
      <c r="J47" s="717"/>
      <c r="K47" s="718"/>
      <c r="L47" s="260"/>
    </row>
    <row r="48" spans="1:12" ht="12" customHeight="1" x14ac:dyDescent="0.35">
      <c r="A48" s="260"/>
      <c r="B48" s="715"/>
      <c r="C48" s="716"/>
      <c r="D48" s="725"/>
      <c r="E48" s="726"/>
      <c r="F48" s="726"/>
      <c r="G48" s="745"/>
      <c r="H48" s="746"/>
      <c r="I48" s="746"/>
      <c r="J48" s="717"/>
      <c r="K48" s="718"/>
      <c r="L48" s="260"/>
    </row>
    <row r="49" spans="1:12" ht="12" customHeight="1" x14ac:dyDescent="0.35">
      <c r="A49" s="260"/>
      <c r="B49" s="715"/>
      <c r="C49" s="716"/>
      <c r="D49" s="727"/>
      <c r="E49" s="728"/>
      <c r="F49" s="728"/>
      <c r="G49" s="747"/>
      <c r="H49" s="748"/>
      <c r="I49" s="748"/>
      <c r="J49" s="717"/>
      <c r="K49" s="718"/>
      <c r="L49" s="260"/>
    </row>
    <row r="50" spans="1:12" ht="12" customHeight="1" x14ac:dyDescent="0.35">
      <c r="A50" s="260"/>
      <c r="B50" s="705"/>
      <c r="C50" s="708" t="s">
        <v>1970</v>
      </c>
      <c r="D50" s="723" t="s">
        <v>1972</v>
      </c>
      <c r="E50" s="724"/>
      <c r="F50" s="735"/>
      <c r="G50" s="743"/>
      <c r="H50" s="744"/>
      <c r="I50" s="744"/>
      <c r="J50" s="717" t="s">
        <v>1971</v>
      </c>
      <c r="K50" s="718"/>
      <c r="L50" s="260"/>
    </row>
    <row r="51" spans="1:12" ht="12" customHeight="1" x14ac:dyDescent="0.35">
      <c r="A51" s="260"/>
      <c r="B51" s="706"/>
      <c r="C51" s="709"/>
      <c r="D51" s="725"/>
      <c r="E51" s="726"/>
      <c r="F51" s="736"/>
      <c r="G51" s="745"/>
      <c r="H51" s="746"/>
      <c r="I51" s="746"/>
      <c r="J51" s="717"/>
      <c r="K51" s="718"/>
      <c r="L51" s="260"/>
    </row>
    <row r="52" spans="1:12" ht="12" customHeight="1" x14ac:dyDescent="0.35">
      <c r="A52" s="260"/>
      <c r="B52" s="706"/>
      <c r="C52" s="709"/>
      <c r="D52" s="725"/>
      <c r="E52" s="726"/>
      <c r="F52" s="736"/>
      <c r="G52" s="745"/>
      <c r="H52" s="746"/>
      <c r="I52" s="746"/>
      <c r="J52" s="717"/>
      <c r="K52" s="718"/>
      <c r="L52" s="260"/>
    </row>
    <row r="53" spans="1:12" ht="12" customHeight="1" x14ac:dyDescent="0.35">
      <c r="A53" s="260"/>
      <c r="B53" s="706"/>
      <c r="C53" s="709"/>
      <c r="D53" s="725"/>
      <c r="E53" s="726"/>
      <c r="F53" s="736"/>
      <c r="G53" s="745"/>
      <c r="H53" s="746"/>
      <c r="I53" s="746"/>
      <c r="J53" s="717"/>
      <c r="K53" s="718"/>
      <c r="L53" s="260"/>
    </row>
    <row r="54" spans="1:12" ht="12" customHeight="1" x14ac:dyDescent="0.35">
      <c r="A54" s="260"/>
      <c r="B54" s="706"/>
      <c r="C54" s="709"/>
      <c r="D54" s="725"/>
      <c r="E54" s="726"/>
      <c r="F54" s="736"/>
      <c r="G54" s="745"/>
      <c r="H54" s="746"/>
      <c r="I54" s="746"/>
      <c r="J54" s="717"/>
      <c r="K54" s="718"/>
      <c r="L54" s="260"/>
    </row>
    <row r="55" spans="1:12" ht="12" customHeight="1" x14ac:dyDescent="0.35">
      <c r="A55" s="260"/>
      <c r="B55" s="706"/>
      <c r="C55" s="709"/>
      <c r="D55" s="725"/>
      <c r="E55" s="726"/>
      <c r="F55" s="736"/>
      <c r="G55" s="745"/>
      <c r="H55" s="746"/>
      <c r="I55" s="746"/>
      <c r="J55" s="717"/>
      <c r="K55" s="718"/>
      <c r="L55" s="260"/>
    </row>
    <row r="56" spans="1:12" ht="12" customHeight="1" thickBot="1" x14ac:dyDescent="0.4">
      <c r="A56" s="260"/>
      <c r="B56" s="707"/>
      <c r="C56" s="710"/>
      <c r="D56" s="737"/>
      <c r="E56" s="738"/>
      <c r="F56" s="739"/>
      <c r="G56" s="749"/>
      <c r="H56" s="750"/>
      <c r="I56" s="750"/>
      <c r="J56" s="719"/>
      <c r="K56" s="720"/>
      <c r="L56" s="260"/>
    </row>
  </sheetData>
  <sheetProtection sheet="1" objects="1" scenarios="1"/>
  <mergeCells count="25">
    <mergeCell ref="B2:K2"/>
    <mergeCell ref="C6:D6"/>
    <mergeCell ref="C5:D5"/>
    <mergeCell ref="B9:K17"/>
    <mergeCell ref="B18:K19"/>
    <mergeCell ref="B20:K30"/>
    <mergeCell ref="B5:B6"/>
    <mergeCell ref="B32:C32"/>
    <mergeCell ref="D32:G32"/>
    <mergeCell ref="D33:G33"/>
    <mergeCell ref="B33:C33"/>
    <mergeCell ref="J50:K56"/>
    <mergeCell ref="J35:K37"/>
    <mergeCell ref="J38:K49"/>
    <mergeCell ref="D38:F49"/>
    <mergeCell ref="D35:F37"/>
    <mergeCell ref="D50:F56"/>
    <mergeCell ref="G35:I37"/>
    <mergeCell ref="G38:I49"/>
    <mergeCell ref="G50:I56"/>
    <mergeCell ref="B50:B56"/>
    <mergeCell ref="C50:C56"/>
    <mergeCell ref="B35:C37"/>
    <mergeCell ref="B38:B49"/>
    <mergeCell ref="C38:C49"/>
  </mergeCells>
  <hyperlinks>
    <hyperlink ref="B18" r:id="rId1" xr:uid="{9EB8B053-C280-4428-9FEA-A4AC7044BEBB}"/>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7DAB556-75AC-44CD-B128-8456C15E7EC9}">
          <x14:formula1>
            <xm:f>'Data 1'!$A$29:$A$31</xm:f>
          </x14:formula1>
          <xm:sqref>G38:I49 G50:I56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78B404A0EC6C48835243201A832BFD" ma:contentTypeVersion="2" ma:contentTypeDescription="Crée un document." ma:contentTypeScope="" ma:versionID="a8a5ecd56221fc1e276e448a3b99ff32">
  <xsd:schema xmlns:xsd="http://www.w3.org/2001/XMLSchema" xmlns:xs="http://www.w3.org/2001/XMLSchema" xmlns:p="http://schemas.microsoft.com/office/2006/metadata/properties" xmlns:ns2="c373699f-5ee0-4fd2-86db-e2b2fc2ae637" targetNamespace="http://schemas.microsoft.com/office/2006/metadata/properties" ma:root="true" ma:fieldsID="82491d3ed04f695c7519a194784488c6" ns2:_="">
    <xsd:import namespace="c373699f-5ee0-4fd2-86db-e2b2fc2ae63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3699f-5ee0-4fd2-86db-e2b2fc2ae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331EE-0349-4A77-A2D4-0B69F64A4387}">
  <ds:schemaRefs>
    <ds:schemaRef ds:uri="http://schemas.microsoft.com/sharepoint/v3/contenttype/forms"/>
  </ds:schemaRefs>
</ds:datastoreItem>
</file>

<file path=customXml/itemProps2.xml><?xml version="1.0" encoding="utf-8"?>
<ds:datastoreItem xmlns:ds="http://schemas.openxmlformats.org/officeDocument/2006/customXml" ds:itemID="{334E51A3-9BA5-4933-9366-EA2FC9B89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3699f-5ee0-4fd2-86db-e2b2fc2ae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vt:i4>
      </vt:variant>
    </vt:vector>
  </HeadingPairs>
  <TitlesOfParts>
    <vt:vector size="19" baseType="lpstr">
      <vt:lpstr>Data 1</vt:lpstr>
      <vt:lpstr>Data 2</vt:lpstr>
      <vt:lpstr>Data 3</vt:lpstr>
      <vt:lpstr>Carte d'identité</vt:lpstr>
      <vt:lpstr>Données Economiques</vt:lpstr>
      <vt:lpstr>Données techniques</vt:lpstr>
      <vt:lpstr>Grille d'impacts DNSH</vt:lpstr>
      <vt:lpstr>Eligibilité</vt:lpstr>
      <vt:lpstr>Synthèse factures</vt:lpstr>
      <vt:lpstr>Attestation CEE</vt:lpstr>
      <vt:lpstr>Calcul TRB</vt:lpstr>
      <vt:lpstr>Méthode calcul trajectoires</vt:lpstr>
      <vt:lpstr>Pré-diag. effacement élec.</vt:lpstr>
      <vt:lpstr>Indicateurs FR2030</vt:lpstr>
      <vt:lpstr>ODD</vt:lpstr>
      <vt:lpstr>Listerégions</vt:lpstr>
      <vt:lpstr>top</vt:lpstr>
      <vt:lpstr>'Attestation CEE'!Zone_d_impression</vt:lpstr>
      <vt:lpstr>'Données Economiques'!Zone_d_impression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VILLARD Florent</dc:creator>
  <cp:keywords/>
  <dc:description/>
  <cp:lastModifiedBy>REBEC Gaelle</cp:lastModifiedBy>
  <cp:revision/>
  <dcterms:created xsi:type="dcterms:W3CDTF">2015-06-05T18:19:34Z</dcterms:created>
  <dcterms:modified xsi:type="dcterms:W3CDTF">2024-12-12T10:33:18Z</dcterms:modified>
  <cp:category/>
  <cp:contentStatus/>
</cp:coreProperties>
</file>