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pour relecture DAF - DAJ/PAC Solaire/"/>
    </mc:Choice>
  </mc:AlternateContent>
  <xr:revisionPtr revIDLastSave="108" documentId="8_{9FB4050B-9036-4115-9FD0-2A69DFAA931A}" xr6:coauthVersionLast="47" xr6:coauthVersionMax="47" xr10:uidLastSave="{BF4A2AC4-8070-40C1-B92A-27B6227818EF}"/>
  <bookViews>
    <workbookView xWindow="-120" yWindow="-120" windowWidth="20730" windowHeight="11040" activeTab="2" xr2:uid="{00000000-000D-0000-FFFF-FFFF00000000}"/>
  </bookViews>
  <sheets>
    <sheet name="Accueil" sheetId="11" r:id="rId1"/>
    <sheet name="Tableau 1 Besoins" sheetId="15" r:id="rId2"/>
    <sheet name="Tableau 2 Installation solaire" sheetId="20" r:id="rId3"/>
    <sheet name="Tableau 3 Production" sheetId="13" r:id="rId4"/>
    <sheet name="Tableau 4 Coûts" sheetId="23" r:id="rId5"/>
    <sheet name="Données efficacité energétique" sheetId="26" state="hidden" r:id="rId6"/>
    <sheet name="Choix multiples" sheetId="2" state="hidden" r:id="rId7"/>
  </sheets>
  <externalReferences>
    <externalReference r:id="rId8"/>
    <externalReference r:id="rId9"/>
    <externalReference r:id="rId10"/>
  </externalReferences>
  <definedNames>
    <definedName name="_Toc527460541" localSheetId="3">'Tableau 3 Production'!#REF!</definedName>
    <definedName name="a">#REF!</definedName>
    <definedName name="aa">#REF!</definedName>
    <definedName name="aaa">#REF!</definedName>
    <definedName name="aaaa">#REF!</definedName>
    <definedName name="appoint">#REF!</definedName>
    <definedName name="b">#REF!</definedName>
    <definedName name="bb">#REF!</definedName>
    <definedName name="bbb">#REF!</definedName>
    <definedName name="bbbb">#REF!</definedName>
    <definedName name="Besoins_utiles_projet">'[1]caractéristiques projet'!$D$12</definedName>
    <definedName name="combustible" localSheetId="5">#REF!</definedName>
    <definedName name="combustible">#REF!</definedName>
    <definedName name="Création_chauff_app">'[1]caractéristiques projet'!#REF!</definedName>
    <definedName name="essai" localSheetId="5">#REF!</definedName>
    <definedName name="essai">#REF!</definedName>
    <definedName name="filtration" localSheetId="5">#REF!</definedName>
    <definedName name="filtration">#REF!</definedName>
    <definedName name="Fluide" localSheetId="3">'[2]Choix multiples'!$B$5:$B$9</definedName>
    <definedName name="Fluide">'Choix multiples'!$B$5:$B$9</definedName>
    <definedName name="Grande" localSheetId="5">#REF!</definedName>
    <definedName name="Grande">#REF!</definedName>
    <definedName name="Liste_Besoins" localSheetId="5">#REF!</definedName>
    <definedName name="Liste_Besoins">[3]Paramètres!$A$5:$A$10</definedName>
    <definedName name="Liste_Substitution">#REF!</definedName>
    <definedName name="nb_nvle_ss">'[1]caractéristiques projet'!$D$34</definedName>
    <definedName name="ouinon" localSheetId="5">#REF!</definedName>
    <definedName name="ouinon">#REF!</definedName>
    <definedName name="parametres" localSheetId="5">#REF!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'[1]caractéristiques projet'!#REF!</definedName>
    <definedName name="Puiss_appoint">'[1]caractéristiques projet'!$D$26</definedName>
    <definedName name="Puissance_biomasse">'[1]caractéristiques projet'!$D$17</definedName>
    <definedName name="reseau" localSheetId="5">#REF!</definedName>
    <definedName name="reseau">#REF!</definedName>
    <definedName name="Statut_investisseur">'[1]caractéristiques projet'!$D$10</definedName>
    <definedName name="type_de_projet">#REF!</definedName>
    <definedName name="type_investisseur">#REF!</definedName>
    <definedName name="Type_projet">'[1]caractéristiques projet'!$D$9</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5" l="1"/>
  <c r="E9" i="13"/>
  <c r="E21" i="13"/>
  <c r="D21" i="13"/>
  <c r="E20" i="13"/>
  <c r="D10" i="15"/>
  <c r="D22" i="13" s="1"/>
  <c r="E6" i="13"/>
  <c r="D23" i="13"/>
  <c r="E22" i="13" l="1"/>
  <c r="F22" i="13" s="1"/>
  <c r="H60" i="26"/>
  <c r="L60" i="26"/>
  <c r="M60" i="26" s="1"/>
  <c r="H61" i="26"/>
  <c r="L61" i="26"/>
  <c r="M61" i="26" s="1"/>
  <c r="H62" i="26"/>
  <c r="L62" i="26"/>
  <c r="M62" i="26" s="1"/>
  <c r="H63" i="26"/>
  <c r="L63" i="26"/>
  <c r="M63" i="26" s="1"/>
  <c r="C64" i="26"/>
  <c r="D64" i="26"/>
  <c r="E64" i="26"/>
  <c r="F64" i="26"/>
  <c r="G64" i="26"/>
  <c r="H64" i="26"/>
  <c r="I64" i="26"/>
  <c r="J64" i="26"/>
  <c r="K64" i="26"/>
  <c r="B13" i="26"/>
  <c r="C13" i="26"/>
  <c r="D13" i="26"/>
  <c r="E13" i="26"/>
  <c r="F13" i="26"/>
  <c r="G13" i="26"/>
  <c r="H13" i="26"/>
  <c r="I13" i="26"/>
  <c r="J13" i="26"/>
  <c r="K13" i="26"/>
  <c r="L13" i="26"/>
  <c r="M13" i="26"/>
  <c r="F20" i="26"/>
  <c r="E25" i="26"/>
  <c r="F25" i="26"/>
  <c r="E26" i="26"/>
  <c r="F26" i="26"/>
  <c r="E27" i="26"/>
  <c r="F27" i="26"/>
  <c r="O27" i="26"/>
  <c r="O28" i="26"/>
  <c r="O29" i="26"/>
  <c r="Q29" i="26"/>
  <c r="O30" i="26"/>
  <c r="O31" i="26"/>
  <c r="E32" i="26"/>
  <c r="F32" i="26"/>
  <c r="G32" i="26"/>
  <c r="O32" i="26"/>
  <c r="N49" i="26"/>
  <c r="P49" i="26"/>
  <c r="AN50" i="26"/>
  <c r="AO50" i="26"/>
  <c r="AP50" i="26"/>
  <c r="AQ50" i="26"/>
  <c r="AR50" i="26"/>
  <c r="AS50" i="26"/>
  <c r="AT50" i="26"/>
  <c r="AU50" i="26"/>
  <c r="AV50" i="26"/>
  <c r="AW50" i="26"/>
  <c r="AX50" i="26"/>
  <c r="L64" i="26" l="1"/>
  <c r="D25" i="13" l="1"/>
  <c r="E25" i="13"/>
  <c r="F25" i="13" l="1"/>
  <c r="F7" i="13"/>
  <c r="E10" i="13"/>
  <c r="E13" i="13"/>
  <c r="D13" i="13"/>
  <c r="D15" i="23"/>
  <c r="D18" i="23" s="1"/>
  <c r="D20" i="23" s="1"/>
  <c r="F17" i="13" l="1"/>
  <c r="E23" i="13" l="1"/>
  <c r="D20" i="13"/>
  <c r="F18" i="13"/>
  <c r="F16" i="13"/>
  <c r="F14" i="13"/>
  <c r="F12" i="13"/>
  <c r="F11" i="13"/>
  <c r="F6" i="13"/>
  <c r="F5" i="13"/>
  <c r="F21" i="13" l="1"/>
  <c r="D24" i="13"/>
  <c r="E19" i="13"/>
  <c r="D19" i="13"/>
  <c r="D15" i="13"/>
  <c r="E15" i="13"/>
  <c r="E8" i="13"/>
  <c r="E24" i="13"/>
  <c r="F24" i="13" s="1"/>
  <c r="F2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BERTHOMIEU Nadine</author>
  </authors>
  <commentList>
    <comment ref="D17" authorId="0" shapeId="0" xr:uid="{00000000-0006-0000-0200-000001000000}">
      <text>
        <r>
          <rPr>
            <sz val="9"/>
            <color indexed="81"/>
            <rFont val="Tahoma"/>
            <family val="2"/>
          </rPr>
          <t>logiciel utilisé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tc={8DA5EFF7-B03B-4619-812D-3A3AEC6B3A4C}</author>
    <author>tc={A77311E3-4EFC-406A-AABC-64191F5A301A}</author>
    <author>tc={8BDC96D2-C201-44DE-BA8C-BDDF1CB8629B}</author>
    <author>tc={D9C0BC23-4299-45D3-953A-FAEF114004AD}</author>
    <author>tc={766FE3D2-4A99-4A12-856B-FF6029AE4980}</author>
  </authors>
  <commentList>
    <comment ref="B4" authorId="0" shapeId="0" xr:uid="{8DA5EFF7-B03B-4619-812D-3A3AEC6B3A4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 ref="B59" authorId="1" shapeId="0" xr:uid="{A77311E3-4EFC-406A-AABC-64191F5A301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aout 2023</t>
      </text>
    </comment>
    <comment ref="E59" authorId="2" shapeId="0" xr:uid="{8BDC96D2-C201-44DE-BA8C-BDDF1CB8629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Rougis si conso au-delà du plafond</t>
      </text>
    </comment>
    <comment ref="L59" authorId="3" shapeId="0" xr:uid="{D9C0BC23-4299-45D3-953A-FAEF114004A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M59" authorId="4" shapeId="0" xr:uid="{766FE3D2-4A99-4A12-856B-FF6029AE498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List>
</comments>
</file>

<file path=xl/sharedStrings.xml><?xml version="1.0" encoding="utf-8"?>
<sst xmlns="http://schemas.openxmlformats.org/spreadsheetml/2006/main" count="310" uniqueCount="248">
  <si>
    <t>TABLEAUX INSTRUCTION DOSSIER FONDS CHALEUR 
Pompe A Chaleur Solaire</t>
  </si>
  <si>
    <t>Ile de France</t>
  </si>
  <si>
    <t>Languedoc-Roussillon</t>
  </si>
  <si>
    <t>Tableau 1 : Besoins</t>
  </si>
  <si>
    <t>Limousin</t>
  </si>
  <si>
    <t>Tableau 2 : Installation solaire</t>
  </si>
  <si>
    <t>Midi-Pyrénées</t>
  </si>
  <si>
    <t>Tableau 3 : Production ECS</t>
  </si>
  <si>
    <t>Nord-Pas de Calais</t>
  </si>
  <si>
    <t>Tableau 4 : Coûts investissement et exploitation</t>
  </si>
  <si>
    <t>Rhône-Alpes</t>
  </si>
  <si>
    <t>France</t>
  </si>
  <si>
    <r>
      <rPr>
        <b/>
        <sz val="10"/>
        <rFont val="Arial"/>
        <family val="2"/>
      </rPr>
      <t xml:space="preserve">NOM du projet </t>
    </r>
    <r>
      <rPr>
        <sz val="10"/>
        <rFont val="Arial"/>
        <family val="2"/>
      </rPr>
      <t>:</t>
    </r>
  </si>
  <si>
    <t xml:space="preserve">Maitre d'ouvrage : </t>
  </si>
  <si>
    <t>Faire un tableur par installation</t>
  </si>
  <si>
    <t>Situation actuelle</t>
  </si>
  <si>
    <t>Commentaire</t>
  </si>
  <si>
    <t>Après démarches d'économies d'énergie</t>
  </si>
  <si>
    <t>Type de besoins adressés par le solaire</t>
  </si>
  <si>
    <t>Besoins utiles (MWh/an) (1)</t>
  </si>
  <si>
    <t>Exemple : économiseur d'eau</t>
  </si>
  <si>
    <t>Pertes (bouclage, distribution ) (MWh/an)</t>
  </si>
  <si>
    <t>Exemple : calorifugeage renforcé</t>
  </si>
  <si>
    <t>Valorisation du solaire sur la boucle de distribution</t>
  </si>
  <si>
    <t>batîment neuf ou existant</t>
  </si>
  <si>
    <t>Besoins totaux (MWh/an)</t>
  </si>
  <si>
    <t>Besoins pris en compte pour le calcul de la subvention</t>
  </si>
  <si>
    <t>Classe d'isolation de la distribution</t>
  </si>
  <si>
    <t>Température cible du process en °C</t>
  </si>
  <si>
    <t xml:space="preserve">Les besoins sont constants à l'année </t>
  </si>
  <si>
    <t>Les besoins sont constants dans la semaine</t>
  </si>
  <si>
    <t>Type de circuit hydraulique (2)</t>
  </si>
  <si>
    <t>Ouvert</t>
  </si>
  <si>
    <t>Vecteur énergétique</t>
  </si>
  <si>
    <t>exemple : bain chauffé</t>
  </si>
  <si>
    <t>(1) : besoins considérés  au plus près de l'utilisation, sans les pertes de distribution, cas échéant issu de l'audit énergétique</t>
  </si>
  <si>
    <t>Tableau 2 : Description de l'installation</t>
  </si>
  <si>
    <t>Caractéristiques du champ de capteur et du schéma d'intégration</t>
  </si>
  <si>
    <t>Données</t>
  </si>
  <si>
    <t>Commentaires/Précisions</t>
  </si>
  <si>
    <t>Pompe à chaleur</t>
  </si>
  <si>
    <t xml:space="preserve">Type d’équipement </t>
  </si>
  <si>
    <t>Puissance de la PAC (kW)</t>
  </si>
  <si>
    <t xml:space="preserve">COP machine constructeur  (selon norme NF PAC 414) à T° départ 45 °C </t>
  </si>
  <si>
    <t>COP moyen annuel système (selon un logiciel de calcul dynamique de type STD)</t>
  </si>
  <si>
    <t>Température de fonctionnement à l’évaporateur (°C)</t>
  </si>
  <si>
    <t>Température de fonctionnement au condenseur (°C)</t>
  </si>
  <si>
    <t>Installation Solaire thermique</t>
  </si>
  <si>
    <t>Type de schéma hydraulique ou de raccordement</t>
  </si>
  <si>
    <r>
      <t xml:space="preserve">Surface d'entrée </t>
    </r>
    <r>
      <rPr>
        <b/>
        <sz val="9"/>
        <rFont val="Calibri"/>
        <family val="2"/>
      </rPr>
      <t>nette</t>
    </r>
    <r>
      <rPr>
        <sz val="9"/>
        <rFont val="Calibri"/>
        <family val="2"/>
      </rPr>
      <t xml:space="preserve"> des capteurs (en m²)</t>
    </r>
  </si>
  <si>
    <t xml:space="preserve">Type de capteurs </t>
  </si>
  <si>
    <t>Type de fluide caloporteur</t>
  </si>
  <si>
    <r>
      <t>Volume du/des ballons solaires cumulés (m</t>
    </r>
    <r>
      <rPr>
        <vertAlign val="superscript"/>
        <sz val="9"/>
        <rFont val="Calibri"/>
        <family val="2"/>
      </rPr>
      <t>3</t>
    </r>
    <r>
      <rPr>
        <sz val="9"/>
        <rFont val="Calibri"/>
        <family val="2"/>
      </rPr>
      <t>)</t>
    </r>
  </si>
  <si>
    <r>
      <t>Volume du/des ballons d'appoint cumulés (m</t>
    </r>
    <r>
      <rPr>
        <vertAlign val="superscript"/>
        <sz val="9"/>
        <rFont val="Calibri"/>
        <family val="2"/>
      </rPr>
      <t>3</t>
    </r>
    <r>
      <rPr>
        <sz val="9"/>
        <rFont val="Calibri"/>
        <family val="2"/>
      </rPr>
      <t xml:space="preserve">)
</t>
    </r>
    <r>
      <rPr>
        <i/>
        <sz val="9"/>
        <rFont val="Calibri"/>
        <family val="2"/>
      </rPr>
      <t>Si ballon bi-énergie, volume consacré à l'appoint</t>
    </r>
  </si>
  <si>
    <r>
      <rPr>
        <b/>
        <sz val="9"/>
        <color rgb="FF000000"/>
        <rFont val="Calibri"/>
      </rPr>
      <t xml:space="preserve">Production du circuit primaire prévisionnelle (MWh/an) </t>
    </r>
    <r>
      <rPr>
        <b/>
        <vertAlign val="superscript"/>
        <sz val="9"/>
        <color rgb="FF000000"/>
        <rFont val="Calibri"/>
      </rPr>
      <t>(1)</t>
    </r>
  </si>
  <si>
    <t>Consommation des auxiliaires circuit primaire (MWh/an)</t>
  </si>
  <si>
    <t>Consommation des auxiliaires circuit secondaire (MWh/an)</t>
  </si>
  <si>
    <t>Tableau 3 Description de la production d'ECS</t>
  </si>
  <si>
    <r>
      <t xml:space="preserve">* les données de production et consommations MWh sont </t>
    </r>
    <r>
      <rPr>
        <b/>
        <i/>
        <sz val="9"/>
        <color theme="1"/>
        <rFont val="Calibri"/>
        <family val="2"/>
        <scheme val="minor"/>
      </rPr>
      <t>annuelles</t>
    </r>
  </si>
  <si>
    <t>Situation future
(actuelle + projet FC)</t>
  </si>
  <si>
    <t xml:space="preserve"> Projet Fonds Chaleur
(ou différence vs actuelle)</t>
  </si>
  <si>
    <t>PRODUCTION ECS</t>
  </si>
  <si>
    <t>PAC</t>
  </si>
  <si>
    <r>
      <t>Production PAC MWh</t>
    </r>
    <r>
      <rPr>
        <sz val="9"/>
        <color theme="1"/>
        <rFont val="Calibri"/>
        <family val="2"/>
        <scheme val="minor"/>
      </rPr>
      <t xml:space="preserve"> (indiquer point de comptage)</t>
    </r>
  </si>
  <si>
    <t>Puissance thermique kW</t>
  </si>
  <si>
    <t>Consommation électricité PAC en MWh</t>
  </si>
  <si>
    <t>mixité MWh/an % (taux de couverture de la PAC)</t>
  </si>
  <si>
    <t>COP système moyen annuel</t>
  </si>
  <si>
    <t>Nb heures à fonctionnement nominal</t>
  </si>
  <si>
    <t>Appoint combustible</t>
  </si>
  <si>
    <t>Production chaudière MWh</t>
  </si>
  <si>
    <t>Consommation MWh entrée chaudière</t>
  </si>
  <si>
    <t>Rendement chaudière</t>
  </si>
  <si>
    <t>Puissance chaudière  kW</t>
  </si>
  <si>
    <t>Mixité MWh/an %</t>
  </si>
  <si>
    <t>Appoint électrique</t>
  </si>
  <si>
    <t>Production  élec MWh</t>
  </si>
  <si>
    <t>Puissance kW</t>
  </si>
  <si>
    <t>Consommation électricité en MWh</t>
  </si>
  <si>
    <t>Total</t>
  </si>
  <si>
    <r>
      <rPr>
        <b/>
        <sz val="9"/>
        <color rgb="FF000000"/>
        <rFont val="Calibri"/>
      </rPr>
      <t xml:space="preserve">Total production Totale MWh                </t>
    </r>
    <r>
      <rPr>
        <b/>
        <sz val="9"/>
        <color rgb="FFFF0000"/>
        <rFont val="Calibri"/>
      </rPr>
      <t>= Besoins totaux adressés par la PAC</t>
    </r>
  </si>
  <si>
    <t>Total production EnR&amp;R MWh</t>
  </si>
  <si>
    <t>Total production EnR&amp;R MWh avec plafonnement du bouclage à utiliser pour le calciul de la subvention</t>
  </si>
  <si>
    <t>Puissance totale installée kW</t>
  </si>
  <si>
    <r>
      <t xml:space="preserve">Taux EnR&amp;R </t>
    </r>
    <r>
      <rPr>
        <i/>
        <sz val="9"/>
        <color theme="1"/>
        <rFont val="Calibri"/>
        <family val="2"/>
        <scheme val="minor"/>
      </rPr>
      <t/>
    </r>
  </si>
  <si>
    <r>
      <t xml:space="preserve">CO2 fossile évité (tonnes) :
</t>
    </r>
    <r>
      <rPr>
        <i/>
        <sz val="8"/>
        <color theme="1"/>
        <rFont val="Calibri"/>
        <family val="2"/>
        <scheme val="minor"/>
      </rPr>
      <t>réf. Combustion (base carbone ADEME) 
GN : 0,201 tCO2/MWh PCI
fioul : 0,272 tCO2/MWh PCI
charbon : 0,345 tCO2/MWh PCI
électricité : 0,039 tCO2/MWh PCI</t>
    </r>
  </si>
  <si>
    <t>Energie substituée</t>
  </si>
  <si>
    <t>Gaz naturel</t>
  </si>
  <si>
    <t>Fioul</t>
  </si>
  <si>
    <t>Charbon</t>
  </si>
  <si>
    <t>Électricité</t>
  </si>
  <si>
    <t>Commentaires - détails complémentaires</t>
  </si>
  <si>
    <t>Part</t>
  </si>
  <si>
    <t>Tableau 4a : Coûts d'investissement</t>
  </si>
  <si>
    <t>Postes d’investissement</t>
  </si>
  <si>
    <t>Coûts totaux (HT)</t>
  </si>
  <si>
    <t>TERRAINS</t>
  </si>
  <si>
    <t>Cas échéant : Acquisition de terrain</t>
  </si>
  <si>
    <t>AMENAGEMENT ET CONSTRUCTIONS</t>
  </si>
  <si>
    <t xml:space="preserve">Cas échéant : bâtiment chaufferie </t>
  </si>
  <si>
    <t>Aménagement - Voiries Réseaux Divers (VRD°</t>
  </si>
  <si>
    <t>EQUIPEMENTS PRODUCTION SOLAIRE THERMIQUE</t>
  </si>
  <si>
    <t xml:space="preserve">Capteurs </t>
  </si>
  <si>
    <t>Supports / fixation</t>
  </si>
  <si>
    <t>Stockage</t>
  </si>
  <si>
    <t>Hydraulique primaire</t>
  </si>
  <si>
    <t>Hydraulique secondaire</t>
  </si>
  <si>
    <t>SKID, Station hydraulique de transfert et équipements</t>
  </si>
  <si>
    <t>Monitoring, GTC</t>
  </si>
  <si>
    <t>Cas échéant : installation d'appoint si renouvellement</t>
  </si>
  <si>
    <t>Sous-total Equipement production solaire thermique</t>
  </si>
  <si>
    <t>INGENIERIE</t>
  </si>
  <si>
    <t>Maîtrise d'Œuvre, AMO</t>
  </si>
  <si>
    <t>AUTRES</t>
  </si>
  <si>
    <t>Autres (à détailler)</t>
  </si>
  <si>
    <t>Sous-total production solaire thermique</t>
  </si>
  <si>
    <t>Prix d'achat</t>
  </si>
  <si>
    <t xml:space="preserve">Investissement total projet éligible </t>
  </si>
  <si>
    <t>Tableau 4b : Coûts d'exploitation</t>
  </si>
  <si>
    <t>Charges d’exploitation annuelle (€ HTR)</t>
  </si>
  <si>
    <t>Détails</t>
  </si>
  <si>
    <t>Tarif actuel de l'électricité - abonnement inclus - sur le site (€ HT /MWh)</t>
  </si>
  <si>
    <t>P'1 € HTR</t>
  </si>
  <si>
    <t>Frais de gestion, d'assurance</t>
  </si>
  <si>
    <t>Cas échéant : location de terrain</t>
  </si>
  <si>
    <t>P2 monitoring € HTR</t>
  </si>
  <si>
    <t>Précisions : nb d'HJ/mois</t>
  </si>
  <si>
    <t>P2 préventif (charges salariales comprises) € HTR</t>
  </si>
  <si>
    <t>Précisions : fréquence de passage et eq nb HJ/mois, quelles pièces provisionnées, nb de remplacements sur 20 ans</t>
  </si>
  <si>
    <t>P3 € HTR</t>
  </si>
  <si>
    <t>Précisions : quelles pièces provisionnées, nb de remplacements sur 20 ans</t>
  </si>
  <si>
    <t>P’1 : coût de l’électricité utilisée mécaniquement pour assurer le fonctionnement des installations primaires</t>
  </si>
  <si>
    <t xml:space="preserve">P2 : coût des prestations de conduite, de l’entretien, montant des redevances et frais divers </t>
  </si>
  <si>
    <t>P3 : coût gros entretien, renouvellement - indiquer si une part est inclus dans le prix de vente de l'installation ou non</t>
  </si>
  <si>
    <t>H1a</t>
  </si>
  <si>
    <t>H1b</t>
  </si>
  <si>
    <t>H1c</t>
  </si>
  <si>
    <t>H2a</t>
  </si>
  <si>
    <t>H2b</t>
  </si>
  <si>
    <t>H2c</t>
  </si>
  <si>
    <t>H2d</t>
  </si>
  <si>
    <t>H3</t>
  </si>
  <si>
    <t>&lt;400</t>
  </si>
  <si>
    <t>400-800</t>
  </si>
  <si>
    <t>&gt;800</t>
  </si>
  <si>
    <t>Log. sociaux</t>
  </si>
  <si>
    <t>Typologie bâtiments:</t>
  </si>
  <si>
    <t>Plafond standart (H2b&lt;400m) (kWh/m² e finale)</t>
  </si>
  <si>
    <t>0 à 400 m</t>
  </si>
  <si>
    <t>401 à 800 m</t>
  </si>
  <si>
    <t>801 m et plus</t>
  </si>
  <si>
    <t>Copropriétés</t>
  </si>
  <si>
    <t>https://www.legifrance.gouv.fr/loda/id/JORFTEXT000026871753</t>
  </si>
  <si>
    <t>RT 2012 (reprise hotellerie 2 étoiles)</t>
  </si>
  <si>
    <t>Tertiaire - Bureaux</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</si>
  <si>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</si>
  <si>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</si>
  <si>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</si>
  <si>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</si>
  <si>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</si>
  <si>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</si>
  <si>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</si>
  <si>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</si>
  <si>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</si>
  <si>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</si>
  <si>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</si>
  <si>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</si>
  <si>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</si>
  <si>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</si>
  <si>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</si>
  <si>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</si>
  <si>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</si>
  <si>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</si>
  <si>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</si>
  <si>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</si>
  <si>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</si>
  <si>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</si>
  <si>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</si>
  <si>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</si>
  <si>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</si>
  <si>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</si>
  <si>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</si>
  <si>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</si>
  <si>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</si>
  <si>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</si>
  <si>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</si>
  <si>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</si>
  <si>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</si>
  <si>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</si>
  <si>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</si>
  <si>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</si>
  <si>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</si>
  <si>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</si>
  <si>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</si>
  <si>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</si>
  <si>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</si>
  <si>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</si>
  <si>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</si>
  <si>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</si>
  <si>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</si>
  <si>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</si>
  <si>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</si>
  <si>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</si>
  <si>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</si>
  <si>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</si>
  <si>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</si>
  <si>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</si>
  <si>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</si>
  <si>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</si>
  <si>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</si>
  <si>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</si>
  <si>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Problème sur la formule dans le fichier biomasse</t>
  </si>
  <si>
    <t>Si le chauffage via PàC solaire devient éligible, déplacer (couper-coller) les lignes ci-dessous dans l'onglet "Tableau 1 Besoins". Assurez-vous que le terme "Tableau 1B" soit toujours adapté.</t>
  </si>
  <si>
    <t>Tableau 1b : Plafond de consommation en kWh/m²/an considéré comme raisonnable en fonction du type de bâtiment et de sa situation géographique sera calculé</t>
  </si>
  <si>
    <t>Zone climatique</t>
  </si>
  <si>
    <t>cf carte à droite -&gt;</t>
  </si>
  <si>
    <t>Altitude du projet (m)</t>
  </si>
  <si>
    <t>Activités 
(process, chauffage/ECS, …)</t>
  </si>
  <si>
    <t>Type de bâtiment</t>
  </si>
  <si>
    <t>Surface chauffée (m2)</t>
  </si>
  <si>
    <t>Besoins avant démarche d'économie d'énergie (MWh/an)</t>
  </si>
  <si>
    <t>Besoins après démarche d'économie d'énergie (MWh/an)
pris en compte pour le dimensionnement</t>
  </si>
  <si>
    <t>dont Besoins chauffage</t>
  </si>
  <si>
    <t>dont Besoins ECS</t>
  </si>
  <si>
    <t>Besoins / m2</t>
  </si>
  <si>
    <t>Classe énerg. 
(A, B, C, …)</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</si>
  <si>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</si>
  <si>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</si>
  <si>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Consommation plafond d'efficacité énergétique chauffage bâtiment hors ECS (MWh/an)</t>
  </si>
  <si>
    <t>Commentaire (automatique)</t>
  </si>
  <si>
    <t>TOTAUX</t>
  </si>
  <si>
    <t>Fluide</t>
  </si>
  <si>
    <t>Schémats</t>
  </si>
  <si>
    <t>Eau chaude</t>
  </si>
  <si>
    <t>ECS1</t>
  </si>
  <si>
    <t>Eau surchauffée (T&gt;105°C)</t>
  </si>
  <si>
    <t>ECS2</t>
  </si>
  <si>
    <t>Vapeur</t>
  </si>
  <si>
    <t>ECS3</t>
  </si>
  <si>
    <t>Eau glacée</t>
  </si>
  <si>
    <t>Piscine1</t>
  </si>
  <si>
    <t>Autres</t>
  </si>
  <si>
    <t>Piscine2</t>
  </si>
  <si>
    <t>Piscine3</t>
  </si>
  <si>
    <t>Chauffage 1</t>
  </si>
  <si>
    <t>Chauffage 2</t>
  </si>
  <si>
    <t>Chauffage 3</t>
  </si>
  <si>
    <t>Chauffage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</si>
</sst>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quot; MWh EnR&amp;R sup. produits&quot;"/>
  </numFmts>
  <fonts count="69"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u/>
      <sz val="12"/>
      <color theme="1"/>
      <name val="Arial"/>
      <family val="2"/>
    </font>
    <font>
      <i/>
      <sz val="7"/>
      <color theme="1"/>
      <name val="Arial"/>
      <family val="2"/>
    </font>
    <font>
      <b/>
      <sz val="10"/>
      <color rgb="FFFF0000"/>
      <name val="Arial"/>
      <family val="2"/>
    </font>
    <font>
      <b/>
      <sz val="11"/>
      <color rgb="FFFF0000"/>
      <name val="Arial"/>
      <family val="2"/>
    </font>
    <font>
      <sz val="12"/>
      <color theme="1"/>
      <name val="Arial"/>
      <family val="2"/>
    </font>
    <font>
      <sz val="9"/>
      <color indexed="81"/>
      <name val="Tahoma"/>
      <family val="2"/>
    </font>
    <font>
      <sz val="11"/>
      <color rgb="FFFF0000"/>
      <name val="Arial"/>
      <family val="2"/>
    </font>
    <font>
      <b/>
      <u/>
      <sz val="12"/>
      <name val="Calibri"/>
      <family val="2"/>
    </font>
    <font>
      <sz val="8"/>
      <name val="Calibri"/>
      <family val="2"/>
      <scheme val="minor"/>
    </font>
    <font>
      <sz val="8"/>
      <name val="Calibri"/>
      <family val="2"/>
    </font>
    <font>
      <b/>
      <sz val="8"/>
      <name val="Calibri"/>
      <family val="2"/>
    </font>
    <font>
      <sz val="9"/>
      <name val="Calibri"/>
      <family val="2"/>
      <scheme val="minor"/>
    </font>
    <font>
      <i/>
      <sz val="9"/>
      <name val="Calibri"/>
      <family val="2"/>
      <scheme val="minor"/>
    </font>
    <font>
      <sz val="11"/>
      <color indexed="8"/>
      <name val="Calibri"/>
      <family val="2"/>
    </font>
    <font>
      <sz val="9"/>
      <color theme="1"/>
      <name val="Calibri"/>
      <family val="2"/>
      <scheme val="minor"/>
    </font>
    <font>
      <i/>
      <sz val="8"/>
      <name val="Calibri"/>
      <family val="2"/>
    </font>
    <font>
      <i/>
      <sz val="9"/>
      <color rgb="FFFF0000"/>
      <name val="Calibri"/>
      <family val="2"/>
      <scheme val="minor"/>
    </font>
    <font>
      <i/>
      <sz val="9"/>
      <color theme="1"/>
      <name val="Calibri"/>
      <family val="2"/>
      <scheme val="minor"/>
    </font>
    <font>
      <b/>
      <i/>
      <sz val="9"/>
      <color theme="1"/>
      <name val="Calibri"/>
      <family val="2"/>
      <scheme val="minor"/>
    </font>
    <font>
      <b/>
      <sz val="9"/>
      <color theme="1"/>
      <name val="Calibri"/>
      <family val="2"/>
      <scheme val="minor"/>
    </font>
    <font>
      <b/>
      <i/>
      <sz val="9"/>
      <color rgb="FFFF0000"/>
      <name val="Calibri"/>
      <family val="2"/>
      <scheme val="minor"/>
    </font>
    <font>
      <b/>
      <u/>
      <sz val="12"/>
      <name val="Calibri"/>
      <family val="2"/>
      <scheme val="minor"/>
    </font>
    <font>
      <u/>
      <sz val="9"/>
      <name val="Calibri"/>
      <family val="2"/>
      <scheme val="minor"/>
    </font>
    <font>
      <i/>
      <u/>
      <sz val="9"/>
      <name val="Calibri"/>
      <family val="2"/>
      <scheme val="minor"/>
    </font>
    <font>
      <b/>
      <sz val="9"/>
      <name val="Calibri"/>
      <family val="2"/>
      <scheme val="minor"/>
    </font>
    <font>
      <b/>
      <sz val="9"/>
      <name val="Calibri"/>
      <family val="2"/>
    </font>
    <font>
      <sz val="9"/>
      <name val="Calibri"/>
      <family val="2"/>
    </font>
    <font>
      <sz val="9"/>
      <color rgb="FF000000"/>
      <name val="Calibri"/>
      <family val="2"/>
    </font>
    <font>
      <b/>
      <sz val="8"/>
      <color theme="1"/>
      <name val="Calibri"/>
      <family val="2"/>
      <scheme val="minor"/>
    </font>
    <font>
      <i/>
      <sz val="8"/>
      <color theme="1"/>
      <name val="Calibri"/>
      <family val="2"/>
      <scheme val="minor"/>
    </font>
    <font>
      <b/>
      <i/>
      <sz val="8"/>
      <color theme="1"/>
      <name val="Calibri"/>
      <family val="2"/>
      <scheme val="minor"/>
    </font>
    <font>
      <sz val="8"/>
      <color theme="1"/>
      <name val="Calibri"/>
      <family val="2"/>
      <scheme val="minor"/>
    </font>
    <font>
      <b/>
      <sz val="11"/>
      <color theme="1"/>
      <name val="Calibri"/>
      <family val="2"/>
      <scheme val="minor"/>
    </font>
    <font>
      <vertAlign val="superscript"/>
      <sz val="9"/>
      <name val="Calibri"/>
      <family val="2"/>
    </font>
    <font>
      <i/>
      <sz val="9"/>
      <name val="Calibri"/>
      <family val="2"/>
    </font>
    <font>
      <b/>
      <u/>
      <sz val="12"/>
      <color theme="1"/>
      <name val="Calibri"/>
      <family val="2"/>
      <scheme val="minor"/>
    </font>
    <font>
      <i/>
      <sz val="11"/>
      <color theme="1"/>
      <name val="Calibri"/>
      <family val="2"/>
      <scheme val="minor"/>
    </font>
    <font>
      <sz val="8"/>
      <color rgb="FFFF0000"/>
      <name val="Calibri"/>
      <family val="2"/>
      <scheme val="minor"/>
    </font>
    <font>
      <b/>
      <sz val="8"/>
      <color rgb="FF000000"/>
      <name val="Arial"/>
      <family val="2"/>
    </font>
    <font>
      <b/>
      <i/>
      <sz val="8"/>
      <color theme="1"/>
      <name val="Calibri"/>
      <family val="2"/>
    </font>
    <font>
      <b/>
      <sz val="8"/>
      <color theme="1"/>
      <name val="Calibri"/>
      <family val="2"/>
    </font>
    <font>
      <sz val="8"/>
      <color theme="1"/>
      <name val="Calibri"/>
      <family val="2"/>
    </font>
    <font>
      <sz val="8"/>
      <color rgb="FF000000"/>
      <name val="Arial"/>
      <family val="2"/>
    </font>
    <font>
      <i/>
      <sz val="8"/>
      <color theme="1"/>
      <name val="Calibri"/>
      <family val="2"/>
    </font>
    <font>
      <sz val="8"/>
      <color rgb="FF000000"/>
      <name val="Calibri"/>
      <family val="2"/>
      <scheme val="minor"/>
    </font>
    <font>
      <b/>
      <sz val="8"/>
      <color rgb="FFC00000"/>
      <name val="Arial"/>
      <family val="2"/>
    </font>
    <font>
      <b/>
      <sz val="8"/>
      <color rgb="FF000000"/>
      <name val="Calibri"/>
      <family val="2"/>
      <scheme val="minor"/>
    </font>
    <font>
      <i/>
      <sz val="8"/>
      <color rgb="FF000000"/>
      <name val="Arial"/>
      <family val="2"/>
    </font>
    <font>
      <sz val="7"/>
      <color rgb="FF000000"/>
      <name val="Arial"/>
      <family val="2"/>
    </font>
    <font>
      <b/>
      <sz val="7"/>
      <color rgb="FF000000"/>
      <name val="Arial"/>
      <family val="2"/>
    </font>
    <font>
      <b/>
      <sz val="11"/>
      <color rgb="FF0E29F0"/>
      <name val="Calibri"/>
      <family val="2"/>
      <scheme val="minor"/>
    </font>
    <font>
      <i/>
      <sz val="8"/>
      <name val="Calibri"/>
      <family val="2"/>
      <scheme val="minor"/>
    </font>
    <font>
      <b/>
      <sz val="9"/>
      <color rgb="FF000000"/>
      <name val="Calibri"/>
    </font>
    <font>
      <b/>
      <vertAlign val="superscript"/>
      <sz val="9"/>
      <color rgb="FF000000"/>
      <name val="Calibri"/>
    </font>
    <font>
      <b/>
      <sz val="9"/>
      <color rgb="FFFF0000"/>
      <name val="Calibri"/>
    </font>
    <font>
      <b/>
      <sz val="9"/>
      <color theme="1"/>
      <name val="Calibri"/>
    </font>
  </fonts>
  <fills count="23">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rgb="FF92D050"/>
        <bgColor indexed="64"/>
      </patternFill>
    </fill>
    <fill>
      <patternFill patternType="solid">
        <fgColor indexed="9"/>
        <bgColor indexed="64"/>
      </patternFill>
    </fill>
    <fill>
      <patternFill patternType="solid">
        <fgColor indexed="55"/>
        <bgColor indexed="64"/>
      </patternFill>
    </fill>
    <fill>
      <patternFill patternType="solid">
        <fgColor theme="0" tint="-4.9989318521683403E-2"/>
        <bgColor indexed="64"/>
      </patternFill>
    </fill>
    <fill>
      <patternFill patternType="solid">
        <fgColor indexed="2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C0C0C0"/>
        <bgColor indexed="64"/>
      </patternFill>
    </fill>
    <fill>
      <patternFill patternType="solid">
        <fgColor theme="6"/>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rgb="FFEEEEEE"/>
        <bgColor indexed="64"/>
      </patternFill>
    </fill>
    <fill>
      <patternFill patternType="solid">
        <fgColor rgb="FFF5F5F5"/>
        <bgColor indexed="64"/>
      </patternFill>
    </fill>
    <fill>
      <patternFill patternType="lightUp">
        <fgColor rgb="FF000000"/>
      </patternFill>
    </fill>
  </fills>
  <borders count="8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8"/>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rgb="FFD8D8D8"/>
      </left>
      <right style="thin">
        <color rgb="FF000000"/>
      </right>
      <top/>
      <bottom style="thin">
        <color rgb="FF000000"/>
      </bottom>
      <diagonal/>
    </border>
    <border>
      <left style="medium">
        <color rgb="FFD8D8D8"/>
      </left>
      <right style="medium">
        <color rgb="FFD8D8D8"/>
      </right>
      <top/>
      <bottom style="thin">
        <color rgb="FF000000"/>
      </bottom>
      <diagonal/>
    </border>
    <border>
      <left style="thin">
        <color rgb="FF000000"/>
      </left>
      <right style="medium">
        <color rgb="FFD8D8D8"/>
      </right>
      <top/>
      <bottom style="thin">
        <color rgb="FF000000"/>
      </bottom>
      <diagonal/>
    </border>
    <border>
      <left style="medium">
        <color rgb="FFD8D8D8"/>
      </left>
      <right style="thin">
        <color rgb="FF000000"/>
      </right>
      <top style="thin">
        <color rgb="FF000000"/>
      </top>
      <bottom/>
      <diagonal/>
    </border>
    <border>
      <left style="medium">
        <color rgb="FFD8D8D8"/>
      </left>
      <right style="medium">
        <color rgb="FFD8D8D8"/>
      </right>
      <top style="thin">
        <color rgb="FF000000"/>
      </top>
      <bottom/>
      <diagonal/>
    </border>
    <border>
      <left style="thin">
        <color rgb="FF000000"/>
      </left>
      <right style="medium">
        <color rgb="FFD8D8D8"/>
      </right>
      <top style="thin">
        <color rgb="FF000000"/>
      </top>
      <bottom/>
      <diagonal/>
    </border>
    <border>
      <left style="medium">
        <color rgb="FFD8D8D8"/>
      </left>
      <right style="thin">
        <color rgb="FF000000"/>
      </right>
      <top/>
      <bottom/>
      <diagonal/>
    </border>
    <border>
      <left style="medium">
        <color rgb="FFD8D8D8"/>
      </left>
      <right style="medium">
        <color rgb="FFD8D8D8"/>
      </right>
      <top/>
      <bottom/>
      <diagonal/>
    </border>
    <border>
      <left style="thin">
        <color rgb="FF000000"/>
      </left>
      <right style="medium">
        <color rgb="FFD8D8D8"/>
      </right>
      <top/>
      <bottom/>
      <diagonal/>
    </border>
    <border>
      <left/>
      <right style="thin">
        <color rgb="FF000000"/>
      </right>
      <top style="thin">
        <color rgb="FF000000"/>
      </top>
      <bottom style="thin">
        <color rgb="FF000000"/>
      </bottom>
      <diagonal/>
    </border>
    <border>
      <left style="medium">
        <color rgb="FFD8D8D8"/>
      </left>
      <right/>
      <top style="thin">
        <color rgb="FF000000"/>
      </top>
      <bottom style="thin">
        <color rgb="FF000000"/>
      </bottom>
      <diagonal/>
    </border>
    <border>
      <left style="thin">
        <color rgb="FF000000"/>
      </left>
      <right style="medium">
        <color rgb="FFD8D8D8"/>
      </right>
      <top style="thin">
        <color rgb="FF000000"/>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s>
  <cellStyleXfs count="7">
    <xf numFmtId="0" fontId="0" fillId="0" borderId="0"/>
    <xf numFmtId="9" fontId="1" fillId="0" borderId="0" applyFont="0" applyFill="0" applyBorder="0" applyAlignment="0" applyProtection="0"/>
    <xf numFmtId="0" fontId="3" fillId="0" borderId="0"/>
    <xf numFmtId="0" fontId="10" fillId="0" borderId="0" applyNumberFormat="0" applyFill="0" applyBorder="0" applyAlignment="0" applyProtection="0"/>
    <xf numFmtId="0" fontId="7" fillId="0" borderId="0"/>
    <xf numFmtId="9" fontId="26" fillId="0" borderId="0" applyFont="0" applyFill="0" applyBorder="0" applyAlignment="0" applyProtection="0"/>
    <xf numFmtId="9" fontId="1" fillId="0" borderId="0" applyFont="0" applyFill="0" applyBorder="0" applyAlignment="0" applyProtection="0"/>
  </cellStyleXfs>
  <cellXfs count="324">
    <xf numFmtId="0" fontId="0" fillId="0" borderId="0" xfId="0"/>
    <xf numFmtId="0" fontId="2" fillId="2" borderId="0" xfId="0" applyFont="1" applyFill="1"/>
    <xf numFmtId="0" fontId="0" fillId="3" borderId="0" xfId="0" applyFill="1"/>
    <xf numFmtId="0" fontId="6" fillId="0" borderId="0" xfId="2" applyFont="1"/>
    <xf numFmtId="0" fontId="7" fillId="0" borderId="0" xfId="2" applyFont="1"/>
    <xf numFmtId="0" fontId="3" fillId="0" borderId="0" xfId="2"/>
    <xf numFmtId="0" fontId="11" fillId="0" borderId="0" xfId="2" applyFont="1"/>
    <xf numFmtId="0" fontId="8" fillId="0" borderId="0" xfId="2" applyFont="1" applyAlignment="1">
      <alignment horizontal="right" wrapText="1"/>
    </xf>
    <xf numFmtId="0" fontId="9" fillId="6" borderId="0" xfId="2" applyFont="1" applyFill="1" applyAlignment="1">
      <alignment horizontal="center" vertical="center" wrapText="1"/>
    </xf>
    <xf numFmtId="0" fontId="15" fillId="0" borderId="0" xfId="2" quotePrefix="1" applyFont="1" applyAlignment="1">
      <alignment vertical="center"/>
    </xf>
    <xf numFmtId="0" fontId="24" fillId="3" borderId="3" xfId="0" applyFont="1" applyFill="1" applyBorder="1" applyAlignment="1">
      <alignment horizontal="left" vertical="center" wrapText="1"/>
    </xf>
    <xf numFmtId="0" fontId="34" fillId="0" borderId="0" xfId="0" applyFont="1"/>
    <xf numFmtId="0" fontId="35" fillId="0" borderId="5" xfId="0" applyFont="1" applyBorder="1" applyAlignment="1">
      <alignment horizontal="justify" vertical="center" wrapText="1"/>
    </xf>
    <xf numFmtId="0" fontId="35" fillId="0" borderId="6" xfId="0" applyFont="1" applyBorder="1" applyAlignment="1">
      <alignment horizontal="justify" vertical="center" wrapText="1"/>
    </xf>
    <xf numFmtId="0" fontId="35" fillId="0" borderId="7" xfId="0" applyFont="1" applyBorder="1" applyAlignment="1">
      <alignment horizontal="justify" vertical="center" wrapText="1"/>
    </xf>
    <xf numFmtId="0" fontId="35" fillId="0" borderId="8" xfId="0" applyFont="1" applyBorder="1" applyAlignment="1">
      <alignment horizontal="justify" vertical="center" wrapText="1"/>
    </xf>
    <xf numFmtId="0" fontId="36" fillId="0" borderId="0" xfId="0" applyFont="1" applyAlignment="1">
      <alignment horizontal="left" vertical="center"/>
    </xf>
    <xf numFmtId="0" fontId="24" fillId="0" borderId="0" xfId="0" applyFont="1"/>
    <xf numFmtId="0" fontId="27" fillId="0" borderId="0" xfId="0" applyFont="1"/>
    <xf numFmtId="0" fontId="37" fillId="10" borderId="2" xfId="0" applyFont="1" applyFill="1" applyBorder="1" applyAlignment="1">
      <alignment horizontal="center" vertical="center" wrapText="1"/>
    </xf>
    <xf numFmtId="0" fontId="37" fillId="0" borderId="0" xfId="0" applyFont="1" applyAlignment="1">
      <alignment horizontal="center" vertical="center" wrapText="1"/>
    </xf>
    <xf numFmtId="0" fontId="37" fillId="3" borderId="23" xfId="0" applyFont="1" applyFill="1" applyBorder="1" applyAlignment="1">
      <alignment horizontal="center" vertical="center" wrapText="1"/>
    </xf>
    <xf numFmtId="0" fontId="24" fillId="0" borderId="14" xfId="0" applyFont="1" applyBorder="1" applyAlignment="1">
      <alignment horizontal="justify" vertical="center" wrapText="1"/>
    </xf>
    <xf numFmtId="0" fontId="37" fillId="0" borderId="16" xfId="0" applyFont="1" applyBorder="1" applyAlignment="1">
      <alignment horizontal="center" vertical="center" wrapText="1"/>
    </xf>
    <xf numFmtId="0" fontId="24" fillId="0" borderId="0" xfId="0" applyFont="1" applyAlignment="1">
      <alignment vertical="center" wrapText="1"/>
    </xf>
    <xf numFmtId="0" fontId="24" fillId="0" borderId="15" xfId="0" applyFont="1" applyBorder="1" applyAlignment="1">
      <alignment horizontal="center" vertical="center" wrapText="1"/>
    </xf>
    <xf numFmtId="0" fontId="24" fillId="0" borderId="40" xfId="0" applyFont="1" applyBorder="1" applyAlignment="1">
      <alignment horizontal="justify" vertical="center" wrapText="1"/>
    </xf>
    <xf numFmtId="0" fontId="37" fillId="0" borderId="40" xfId="0" applyFont="1" applyBorder="1" applyAlignment="1">
      <alignment horizontal="center" vertical="center" wrapText="1"/>
    </xf>
    <xf numFmtId="0" fontId="24" fillId="0" borderId="43" xfId="0" applyFont="1" applyBorder="1" applyAlignment="1">
      <alignment horizontal="justify" vertical="center" wrapText="1"/>
    </xf>
    <xf numFmtId="0" fontId="24" fillId="0" borderId="16" xfId="0" applyFont="1" applyBorder="1" applyAlignment="1">
      <alignment horizontal="center" vertical="center" wrapText="1"/>
    </xf>
    <xf numFmtId="0" fontId="24" fillId="0" borderId="38" xfId="0" applyFont="1" applyBorder="1" applyAlignment="1">
      <alignment horizontal="justify" vertical="center" wrapText="1"/>
    </xf>
    <xf numFmtId="0" fontId="24" fillId="0" borderId="41" xfId="0" applyFont="1" applyBorder="1" applyAlignment="1">
      <alignment horizontal="center" vertical="center" wrapText="1"/>
    </xf>
    <xf numFmtId="0" fontId="37" fillId="3" borderId="13"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24" fillId="0" borderId="2" xfId="0" applyFont="1" applyBorder="1" applyAlignment="1">
      <alignment horizontal="justify" vertical="center" wrapText="1"/>
    </xf>
    <xf numFmtId="0" fontId="37" fillId="0" borderId="2" xfId="0" applyFont="1" applyBorder="1" applyAlignment="1">
      <alignment horizontal="center" vertical="center" wrapText="1"/>
    </xf>
    <xf numFmtId="0" fontId="37" fillId="11" borderId="20" xfId="0" applyFont="1" applyFill="1" applyBorder="1" applyAlignment="1">
      <alignment horizontal="center" vertical="center" wrapText="1"/>
    </xf>
    <xf numFmtId="0" fontId="37" fillId="0" borderId="10" xfId="0" applyFont="1" applyBorder="1" applyAlignment="1">
      <alignment horizontal="center" vertical="center" wrapText="1"/>
    </xf>
    <xf numFmtId="0" fontId="37" fillId="0" borderId="0" xfId="0" applyFont="1" applyAlignment="1">
      <alignment vertical="center" wrapText="1"/>
    </xf>
    <xf numFmtId="0" fontId="37" fillId="3" borderId="4" xfId="0" applyFont="1" applyFill="1" applyBorder="1" applyAlignment="1">
      <alignment horizontal="center" vertical="center" wrapText="1"/>
    </xf>
    <xf numFmtId="0" fontId="24" fillId="0" borderId="39" xfId="0" applyFont="1" applyBorder="1" applyAlignment="1">
      <alignment vertical="center"/>
    </xf>
    <xf numFmtId="0" fontId="24" fillId="0" borderId="38" xfId="0" applyFont="1" applyBorder="1" applyAlignment="1">
      <alignment vertical="center"/>
    </xf>
    <xf numFmtId="0" fontId="24" fillId="0" borderId="40" xfId="0" applyFont="1" applyBorder="1" applyAlignment="1">
      <alignment vertical="center"/>
    </xf>
    <xf numFmtId="0" fontId="24" fillId="0" borderId="38" xfId="0" applyFont="1" applyBorder="1" applyAlignment="1">
      <alignment vertical="center" wrapText="1"/>
    </xf>
    <xf numFmtId="0" fontId="37" fillId="0" borderId="41" xfId="0" applyFont="1" applyBorder="1" applyAlignment="1">
      <alignment vertical="center" wrapText="1"/>
    </xf>
    <xf numFmtId="0" fontId="0" fillId="0" borderId="0" xfId="0" applyAlignment="1">
      <alignment vertical="center"/>
    </xf>
    <xf numFmtId="0" fontId="10" fillId="0" borderId="1" xfId="3" applyBorder="1" applyAlignment="1">
      <alignment horizontal="left" vertical="center"/>
    </xf>
    <xf numFmtId="0" fontId="10" fillId="0" borderId="32" xfId="3" applyBorder="1" applyAlignment="1">
      <alignment horizontal="left" vertical="center"/>
    </xf>
    <xf numFmtId="9" fontId="24" fillId="5" borderId="25" xfId="1" applyFont="1" applyFill="1" applyBorder="1" applyAlignment="1" applyProtection="1">
      <alignment horizontal="center" vertical="center"/>
      <protection locked="0"/>
    </xf>
    <xf numFmtId="164" fontId="24" fillId="5" borderId="25" xfId="0" applyNumberFormat="1" applyFont="1" applyFill="1" applyBorder="1" applyAlignment="1" applyProtection="1">
      <alignment horizontal="center" vertical="center"/>
      <protection locked="0"/>
    </xf>
    <xf numFmtId="1" fontId="24" fillId="5" borderId="25" xfId="0" applyNumberFormat="1" applyFont="1" applyFill="1" applyBorder="1" applyAlignment="1" applyProtection="1">
      <alignment horizontal="center" vertical="center"/>
      <protection locked="0"/>
    </xf>
    <xf numFmtId="1" fontId="30" fillId="5" borderId="6" xfId="0" applyNumberFormat="1" applyFont="1" applyFill="1" applyBorder="1" applyAlignment="1" applyProtection="1">
      <alignment horizontal="center" vertical="center"/>
      <protection locked="0"/>
    </xf>
    <xf numFmtId="0" fontId="37" fillId="12" borderId="41" xfId="0" applyFont="1" applyFill="1" applyBorder="1" applyAlignment="1">
      <alignment horizontal="center" vertical="center" wrapText="1"/>
    </xf>
    <xf numFmtId="0" fontId="37" fillId="12" borderId="12" xfId="0" applyFont="1" applyFill="1" applyBorder="1" applyAlignment="1">
      <alignment horizontal="center" vertical="center" wrapText="1"/>
    </xf>
    <xf numFmtId="0" fontId="37" fillId="12" borderId="37" xfId="0" applyFont="1" applyFill="1" applyBorder="1" applyAlignment="1">
      <alignment horizontal="center" vertical="center" wrapText="1"/>
    </xf>
    <xf numFmtId="1" fontId="0" fillId="0" borderId="0" xfId="0" applyNumberFormat="1" applyProtection="1">
      <protection locked="0"/>
    </xf>
    <xf numFmtId="9" fontId="37" fillId="0" borderId="38" xfId="1" applyFont="1" applyFill="1" applyBorder="1" applyAlignment="1" applyProtection="1">
      <alignment horizontal="center" vertical="center"/>
      <protection locked="0"/>
    </xf>
    <xf numFmtId="164" fontId="37" fillId="0" borderId="38" xfId="0" applyNumberFormat="1" applyFont="1" applyBorder="1" applyAlignment="1" applyProtection="1">
      <alignment horizontal="center" vertical="center"/>
      <protection locked="0"/>
    </xf>
    <xf numFmtId="1" fontId="37" fillId="0" borderId="40" xfId="0" applyNumberFormat="1" applyFont="1" applyBorder="1" applyAlignment="1" applyProtection="1">
      <alignment horizontal="center" vertical="center"/>
      <protection locked="0"/>
    </xf>
    <xf numFmtId="1" fontId="31" fillId="0" borderId="38" xfId="0" applyNumberFormat="1" applyFont="1" applyBorder="1" applyAlignment="1" applyProtection="1">
      <alignment horizontal="center" vertical="center"/>
      <protection locked="0"/>
    </xf>
    <xf numFmtId="0" fontId="2" fillId="0" borderId="0" xfId="0" applyFont="1" applyAlignment="1">
      <alignment vertical="center"/>
    </xf>
    <xf numFmtId="0" fontId="27" fillId="3" borderId="0" xfId="0" applyFont="1" applyFill="1" applyAlignment="1">
      <alignment wrapText="1"/>
    </xf>
    <xf numFmtId="0" fontId="44" fillId="3" borderId="0" xfId="0" applyFont="1" applyFill="1"/>
    <xf numFmtId="0" fontId="50" fillId="3" borderId="0" xfId="0" applyFont="1" applyFill="1" applyAlignment="1">
      <alignment horizontal="center"/>
    </xf>
    <xf numFmtId="164" fontId="43" fillId="14" borderId="1" xfId="0" applyNumberFormat="1" applyFont="1" applyFill="1" applyBorder="1" applyAlignment="1">
      <alignment horizontal="center" vertical="center" wrapText="1"/>
    </xf>
    <xf numFmtId="164" fontId="51" fillId="13" borderId="1" xfId="0" applyNumberFormat="1" applyFont="1" applyFill="1" applyBorder="1" applyAlignment="1">
      <alignment horizontal="center" vertical="center" wrapText="1"/>
    </xf>
    <xf numFmtId="164" fontId="52" fillId="14" borderId="1" xfId="0" applyNumberFormat="1" applyFont="1" applyFill="1" applyBorder="1" applyAlignment="1">
      <alignment horizontal="center" vertical="center" wrapText="1"/>
    </xf>
    <xf numFmtId="164" fontId="53" fillId="15" borderId="22" xfId="0" applyNumberFormat="1" applyFont="1" applyFill="1" applyBorder="1" applyAlignment="1">
      <alignment horizontal="center" vertical="center" wrapText="1"/>
    </xf>
    <xf numFmtId="164" fontId="53" fillId="16" borderId="22" xfId="0" applyNumberFormat="1" applyFont="1" applyFill="1" applyBorder="1" applyAlignment="1">
      <alignment horizontal="center" vertical="center" wrapText="1"/>
    </xf>
    <xf numFmtId="0" fontId="52" fillId="14" borderId="1"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0" fillId="3" borderId="0" xfId="0" applyFont="1" applyFill="1" applyAlignment="1">
      <alignment horizontal="left"/>
    </xf>
    <xf numFmtId="164" fontId="44" fillId="0" borderId="1" xfId="0" applyNumberFormat="1" applyFont="1" applyBorder="1" applyAlignment="1">
      <alignment horizontal="center" vertical="center" wrapText="1"/>
    </xf>
    <xf numFmtId="164" fontId="54" fillId="0" borderId="1" xfId="0" applyNumberFormat="1" applyFont="1" applyBorder="1" applyAlignment="1">
      <alignment horizontal="center" vertical="center" wrapText="1"/>
    </xf>
    <xf numFmtId="164" fontId="55" fillId="0" borderId="1" xfId="0" applyNumberFormat="1" applyFont="1" applyBorder="1" applyAlignment="1">
      <alignment horizontal="center" vertical="center" wrapText="1"/>
    </xf>
    <xf numFmtId="164" fontId="54" fillId="17" borderId="1" xfId="0" applyNumberFormat="1" applyFont="1" applyFill="1" applyBorder="1" applyAlignment="1">
      <alignment horizontal="center" vertical="center" wrapText="1"/>
    </xf>
    <xf numFmtId="164" fontId="56" fillId="0" borderId="1" xfId="0" applyNumberFormat="1" applyFont="1" applyBorder="1" applyAlignment="1">
      <alignment horizontal="center" vertical="center" wrapText="1"/>
    </xf>
    <xf numFmtId="0" fontId="54" fillId="0" borderId="1" xfId="0" applyFont="1" applyBorder="1" applyAlignment="1">
      <alignment horizontal="center" vertical="center" wrapText="1"/>
    </xf>
    <xf numFmtId="164" fontId="57" fillId="0" borderId="0" xfId="0" applyNumberFormat="1" applyFont="1" applyAlignment="1">
      <alignment horizontal="center" vertical="center" wrapText="1"/>
    </xf>
    <xf numFmtId="0" fontId="53" fillId="14" borderId="9" xfId="0" applyFont="1" applyFill="1" applyBorder="1" applyAlignment="1">
      <alignment horizontal="center" vertical="center" wrapText="1"/>
    </xf>
    <xf numFmtId="0" fontId="58" fillId="13" borderId="1" xfId="0" applyFont="1" applyFill="1" applyBorder="1" applyAlignment="1">
      <alignment horizontal="center" vertical="center" wrapText="1"/>
    </xf>
    <xf numFmtId="0" fontId="53" fillId="18" borderId="1" xfId="0" applyFont="1" applyFill="1" applyBorder="1" applyAlignment="1">
      <alignment horizontal="center" vertical="center" wrapText="1"/>
    </xf>
    <xf numFmtId="0" fontId="53" fillId="16" borderId="1" xfId="0" applyFont="1" applyFill="1" applyBorder="1" applyAlignment="1">
      <alignment horizontal="center" vertical="center" wrapText="1"/>
    </xf>
    <xf numFmtId="0" fontId="0" fillId="19" borderId="1" xfId="0" applyFill="1" applyBorder="1"/>
    <xf numFmtId="0" fontId="0" fillId="0" borderId="1" xfId="0" applyBorder="1"/>
    <xf numFmtId="0" fontId="48" fillId="3" borderId="0" xfId="0" applyFont="1" applyFill="1"/>
    <xf numFmtId="0" fontId="55" fillId="0" borderId="0" xfId="0" applyFont="1" applyAlignment="1">
      <alignment horizontal="center" vertical="center" wrapText="1"/>
    </xf>
    <xf numFmtId="0" fontId="55" fillId="0" borderId="1" xfId="0" applyFont="1" applyBorder="1" applyAlignment="1">
      <alignment horizontal="center" vertical="center" wrapText="1"/>
    </xf>
    <xf numFmtId="0" fontId="32" fillId="3" borderId="1" xfId="0" applyFont="1" applyFill="1" applyBorder="1" applyAlignment="1">
      <alignment vertical="center" wrapText="1"/>
    </xf>
    <xf numFmtId="0" fontId="0" fillId="0" borderId="1" xfId="0" applyBorder="1" applyAlignment="1">
      <alignment vertical="center"/>
    </xf>
    <xf numFmtId="0" fontId="45" fillId="0" borderId="0" xfId="0" applyFont="1" applyAlignment="1">
      <alignment vertical="center"/>
    </xf>
    <xf numFmtId="164" fontId="0" fillId="0" borderId="0" xfId="0" applyNumberFormat="1" applyAlignment="1">
      <alignment vertical="center"/>
    </xf>
    <xf numFmtId="0" fontId="60"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55" fillId="0" borderId="1" xfId="0" applyNumberFormat="1" applyFont="1" applyBorder="1" applyAlignment="1">
      <alignment horizontal="center" vertical="center" wrapText="1"/>
    </xf>
    <xf numFmtId="0" fontId="0" fillId="0" borderId="0" xfId="0" applyAlignment="1">
      <alignment vertical="center" wrapText="1"/>
    </xf>
    <xf numFmtId="1" fontId="0" fillId="0" borderId="0" xfId="0" applyNumberFormat="1" applyAlignment="1">
      <alignment horizontal="left" vertical="center"/>
    </xf>
    <xf numFmtId="9" fontId="0" fillId="0" borderId="1" xfId="6" applyFont="1" applyBorder="1" applyAlignment="1">
      <alignment horizontal="center" vertical="center"/>
    </xf>
    <xf numFmtId="0" fontId="0" fillId="0" borderId="9" xfId="0" applyBorder="1" applyAlignment="1">
      <alignment horizontal="center" vertical="center"/>
    </xf>
    <xf numFmtId="0" fontId="0" fillId="0" borderId="48" xfId="0" applyBorder="1" applyAlignment="1">
      <alignment horizontal="center" vertical="center"/>
    </xf>
    <xf numFmtId="0" fontId="32" fillId="3" borderId="9"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2" fillId="3" borderId="48" xfId="0" applyFont="1" applyFill="1" applyBorder="1" applyAlignment="1">
      <alignment horizontal="center" vertical="center"/>
    </xf>
    <xf numFmtId="0" fontId="32" fillId="3" borderId="0" xfId="0" applyFont="1" applyFill="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9" fillId="0" borderId="0" xfId="0" applyFont="1" applyAlignment="1">
      <alignment horizontal="left" vertical="center"/>
    </xf>
    <xf numFmtId="0" fontId="59" fillId="0" borderId="1" xfId="0" applyFont="1" applyBorder="1" applyAlignment="1">
      <alignment horizontal="left" vertical="center" wrapText="1"/>
    </xf>
    <xf numFmtId="0" fontId="57" fillId="0" borderId="1" xfId="0" applyFont="1" applyBorder="1" applyAlignment="1">
      <alignment horizontal="center" vertical="center" wrapText="1"/>
    </xf>
    <xf numFmtId="1" fontId="0" fillId="0" borderId="0" xfId="0" applyNumberFormat="1" applyAlignment="1">
      <alignment vertical="center"/>
    </xf>
    <xf numFmtId="0" fontId="55" fillId="0" borderId="0" xfId="0" applyFont="1" applyAlignment="1">
      <alignment vertical="center" wrapText="1"/>
    </xf>
    <xf numFmtId="0" fontId="61" fillId="21" borderId="60" xfId="0" applyFont="1" applyFill="1" applyBorder="1" applyAlignment="1">
      <alignment vertical="center" wrapText="1"/>
    </xf>
    <xf numFmtId="0" fontId="51" fillId="0" borderId="1" xfId="0" applyFont="1" applyBorder="1" applyAlignment="1">
      <alignment horizontal="left" vertical="center" wrapText="1"/>
    </xf>
    <xf numFmtId="0" fontId="61" fillId="0" borderId="0" xfId="0" applyFont="1" applyAlignment="1">
      <alignment vertical="center"/>
    </xf>
    <xf numFmtId="0" fontId="51" fillId="0" borderId="32" xfId="0" applyFont="1" applyBorder="1" applyAlignment="1">
      <alignment horizontal="left" vertical="center" wrapText="1"/>
    </xf>
    <xf numFmtId="0" fontId="62" fillId="20" borderId="1" xfId="0" applyFont="1" applyFill="1" applyBorder="1" applyAlignment="1">
      <alignment horizontal="center" vertical="center" wrapText="1"/>
    </xf>
    <xf numFmtId="0" fontId="55" fillId="0" borderId="32" xfId="0" applyFont="1" applyBorder="1" applyAlignment="1">
      <alignment horizontal="center" vertical="center" wrapText="1"/>
    </xf>
    <xf numFmtId="0" fontId="60" fillId="0" borderId="0" xfId="0" applyFont="1" applyAlignment="1">
      <alignment horizontal="center" vertical="center" wrapText="1"/>
    </xf>
    <xf numFmtId="0" fontId="63" fillId="0" borderId="0" xfId="0" applyFont="1" applyAlignment="1">
      <alignment vertical="center"/>
    </xf>
    <xf numFmtId="0" fontId="13"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16" fillId="0" borderId="0" xfId="0" applyFont="1" applyAlignment="1" applyProtection="1">
      <alignment vertical="center"/>
      <protection locked="0"/>
    </xf>
    <xf numFmtId="0" fontId="19" fillId="0" borderId="0" xfId="0" applyFont="1" applyAlignment="1" applyProtection="1">
      <alignment vertical="center"/>
      <protection locked="0"/>
    </xf>
    <xf numFmtId="0" fontId="0" fillId="0" borderId="0" xfId="0" applyAlignment="1" applyProtection="1">
      <alignment vertical="center"/>
      <protection locked="0"/>
    </xf>
    <xf numFmtId="0" fontId="27" fillId="3" borderId="20" xfId="0" applyFont="1" applyFill="1" applyBorder="1" applyAlignment="1" applyProtection="1">
      <alignment vertical="center"/>
      <protection locked="0"/>
    </xf>
    <xf numFmtId="0" fontId="27" fillId="3" borderId="21" xfId="0" applyFont="1" applyFill="1" applyBorder="1" applyAlignment="1" applyProtection="1">
      <alignment vertical="center"/>
      <protection locked="0"/>
    </xf>
    <xf numFmtId="0" fontId="30" fillId="3" borderId="17" xfId="0" applyFont="1" applyFill="1" applyBorder="1" applyAlignment="1" applyProtection="1">
      <alignment vertical="center" wrapText="1"/>
      <protection locked="0"/>
    </xf>
    <xf numFmtId="0" fontId="31" fillId="5" borderId="17" xfId="0" applyFont="1" applyFill="1" applyBorder="1" applyAlignment="1" applyProtection="1">
      <alignment horizontal="center" vertical="center" wrapText="1"/>
      <protection locked="0"/>
    </xf>
    <xf numFmtId="0" fontId="31" fillId="5" borderId="18" xfId="0" applyFont="1" applyFill="1" applyBorder="1" applyAlignment="1" applyProtection="1">
      <alignment horizontal="center" vertical="center" wrapText="1"/>
      <protection locked="0"/>
    </xf>
    <xf numFmtId="0" fontId="31" fillId="5" borderId="2" xfId="0" applyFont="1" applyFill="1" applyBorder="1" applyAlignment="1" applyProtection="1">
      <alignment horizontal="center" vertical="center" wrapText="1"/>
      <protection locked="0"/>
    </xf>
    <xf numFmtId="0" fontId="32" fillId="3" borderId="36" xfId="0" applyFont="1" applyFill="1" applyBorder="1" applyAlignment="1" applyProtection="1">
      <alignment horizontal="left" vertical="center"/>
      <protection locked="0"/>
    </xf>
    <xf numFmtId="1" fontId="27" fillId="5" borderId="32" xfId="0" applyNumberFormat="1" applyFont="1" applyFill="1" applyBorder="1" applyAlignment="1" applyProtection="1">
      <alignment horizontal="center" vertical="center"/>
      <protection locked="0"/>
    </xf>
    <xf numFmtId="1" fontId="27" fillId="3" borderId="32" xfId="0" applyNumberFormat="1" applyFont="1" applyFill="1" applyBorder="1" applyAlignment="1" applyProtection="1">
      <alignment horizontal="center" vertical="center"/>
      <protection locked="0"/>
    </xf>
    <xf numFmtId="1" fontId="27" fillId="3" borderId="35" xfId="0" applyNumberFormat="1" applyFont="1" applyFill="1" applyBorder="1" applyAlignment="1" applyProtection="1">
      <alignment horizontal="center" vertical="center"/>
      <protection locked="0"/>
    </xf>
    <xf numFmtId="1" fontId="32" fillId="0" borderId="39" xfId="0" applyNumberFormat="1" applyFont="1" applyBorder="1" applyAlignment="1" applyProtection="1">
      <alignment horizontal="center" vertical="center"/>
      <protection locked="0"/>
    </xf>
    <xf numFmtId="0" fontId="27" fillId="3" borderId="9" xfId="0" applyFont="1" applyFill="1" applyBorder="1" applyAlignment="1" applyProtection="1">
      <alignment horizontal="left" vertical="center"/>
      <protection locked="0"/>
    </xf>
    <xf numFmtId="1" fontId="27" fillId="5" borderId="1" xfId="0" applyNumberFormat="1" applyFont="1" applyFill="1" applyBorder="1" applyAlignment="1" applyProtection="1">
      <alignment horizontal="center" vertical="center"/>
      <protection locked="0"/>
    </xf>
    <xf numFmtId="1" fontId="27" fillId="3" borderId="1" xfId="0" applyNumberFormat="1" applyFont="1" applyFill="1" applyBorder="1" applyAlignment="1" applyProtection="1">
      <alignment horizontal="center" vertical="center"/>
      <protection locked="0"/>
    </xf>
    <xf numFmtId="1" fontId="27" fillId="3" borderId="6" xfId="0" applyNumberFormat="1" applyFont="1" applyFill="1" applyBorder="1" applyAlignment="1" applyProtection="1">
      <alignment horizontal="center" vertical="center"/>
      <protection locked="0"/>
    </xf>
    <xf numFmtId="1" fontId="32" fillId="0" borderId="38" xfId="0" applyNumberFormat="1" applyFont="1" applyBorder="1" applyAlignment="1" applyProtection="1">
      <alignment horizontal="center" vertical="center"/>
      <protection locked="0"/>
    </xf>
    <xf numFmtId="0" fontId="27" fillId="3" borderId="33" xfId="0" applyFont="1" applyFill="1" applyBorder="1" applyAlignment="1" applyProtection="1">
      <alignment horizontal="left" vertical="center" wrapText="1"/>
      <protection locked="0"/>
    </xf>
    <xf numFmtId="1" fontId="27" fillId="5" borderId="22" xfId="0" applyNumberFormat="1" applyFont="1" applyFill="1" applyBorder="1" applyAlignment="1" applyProtection="1">
      <alignment horizontal="center" vertical="center"/>
      <protection locked="0"/>
    </xf>
    <xf numFmtId="1" fontId="27" fillId="3" borderId="22" xfId="0" applyNumberFormat="1" applyFont="1" applyFill="1" applyBorder="1" applyAlignment="1" applyProtection="1">
      <alignment horizontal="center" vertical="center"/>
      <protection locked="0"/>
    </xf>
    <xf numFmtId="1" fontId="27" fillId="3" borderId="25" xfId="0" applyNumberFormat="1" applyFont="1" applyFill="1" applyBorder="1" applyAlignment="1" applyProtection="1">
      <alignment horizontal="center" vertical="center"/>
      <protection locked="0"/>
    </xf>
    <xf numFmtId="0" fontId="27" fillId="3" borderId="33" xfId="0" applyFont="1" applyFill="1" applyBorder="1" applyAlignment="1" applyProtection="1">
      <alignment horizontal="left" vertical="center"/>
      <protection locked="0"/>
    </xf>
    <xf numFmtId="165" fontId="30" fillId="5" borderId="22" xfId="1" applyNumberFormat="1" applyFont="1" applyFill="1" applyBorder="1" applyAlignment="1" applyProtection="1">
      <alignment horizontal="center" vertical="center"/>
      <protection locked="0"/>
    </xf>
    <xf numFmtId="9" fontId="30" fillId="9" borderId="22" xfId="1" applyFont="1" applyFill="1" applyBorder="1" applyAlignment="1" applyProtection="1">
      <alignment horizontal="center" vertical="center"/>
      <protection locked="0"/>
    </xf>
    <xf numFmtId="164" fontId="30" fillId="5" borderId="22" xfId="1" applyNumberFormat="1" applyFont="1" applyFill="1" applyBorder="1" applyAlignment="1" applyProtection="1">
      <alignment horizontal="center" vertical="center"/>
      <protection locked="0"/>
    </xf>
    <xf numFmtId="164" fontId="30" fillId="9" borderId="22" xfId="1" applyNumberFormat="1" applyFont="1" applyFill="1" applyBorder="1" applyAlignment="1" applyProtection="1">
      <alignment horizontal="center" vertical="center"/>
      <protection locked="0"/>
    </xf>
    <xf numFmtId="1" fontId="30" fillId="5" borderId="22" xfId="1" applyNumberFormat="1" applyFont="1" applyFill="1" applyBorder="1" applyAlignment="1" applyProtection="1">
      <alignment horizontal="center" vertical="center"/>
      <protection locked="0"/>
    </xf>
    <xf numFmtId="1" fontId="30" fillId="9" borderId="22" xfId="1" applyNumberFormat="1" applyFont="1" applyFill="1" applyBorder="1" applyAlignment="1" applyProtection="1">
      <alignment horizontal="center" vertical="center"/>
      <protection locked="0"/>
    </xf>
    <xf numFmtId="0" fontId="32" fillId="3" borderId="31" xfId="0" applyFont="1" applyFill="1" applyBorder="1" applyAlignment="1" applyProtection="1">
      <alignment horizontal="left" vertical="center"/>
      <protection locked="0"/>
    </xf>
    <xf numFmtId="1" fontId="27" fillId="3" borderId="29" xfId="0" applyNumberFormat="1" applyFont="1" applyFill="1" applyBorder="1" applyAlignment="1" applyProtection="1">
      <alignment horizontal="center" vertical="center"/>
      <protection locked="0"/>
    </xf>
    <xf numFmtId="1" fontId="27" fillId="3" borderId="4" xfId="0" applyNumberFormat="1" applyFont="1" applyFill="1" applyBorder="1" applyAlignment="1" applyProtection="1">
      <alignment horizontal="center" vertical="center"/>
      <protection locked="0"/>
    </xf>
    <xf numFmtId="9" fontId="27" fillId="12" borderId="1" xfId="1" applyFont="1" applyFill="1" applyBorder="1" applyAlignment="1" applyProtection="1">
      <alignment horizontal="center" vertical="center"/>
      <protection locked="0"/>
    </xf>
    <xf numFmtId="1" fontId="27" fillId="5" borderId="6" xfId="0" applyNumberFormat="1" applyFont="1" applyFill="1" applyBorder="1" applyAlignment="1" applyProtection="1">
      <alignment horizontal="center" vertical="center"/>
      <protection locked="0"/>
    </xf>
    <xf numFmtId="164" fontId="27" fillId="3" borderId="1" xfId="0" applyNumberFormat="1" applyFont="1" applyFill="1" applyBorder="1" applyAlignment="1" applyProtection="1">
      <alignment horizontal="center" vertical="center"/>
      <protection locked="0"/>
    </xf>
    <xf numFmtId="164" fontId="27" fillId="5" borderId="6" xfId="0" applyNumberFormat="1" applyFont="1" applyFill="1" applyBorder="1" applyAlignment="1" applyProtection="1">
      <alignment horizontal="center" vertical="center"/>
      <protection locked="0"/>
    </xf>
    <xf numFmtId="164" fontId="32" fillId="0" borderId="40" xfId="0" applyNumberFormat="1" applyFont="1" applyBorder="1" applyAlignment="1" applyProtection="1">
      <alignment horizontal="center" vertical="center"/>
      <protection locked="0"/>
    </xf>
    <xf numFmtId="1" fontId="27" fillId="0" borderId="25" xfId="0" applyNumberFormat="1" applyFont="1" applyBorder="1" applyAlignment="1" applyProtection="1">
      <alignment horizontal="center" vertical="center"/>
      <protection locked="0"/>
    </xf>
    <xf numFmtId="164" fontId="27" fillId="3" borderId="22" xfId="0" applyNumberFormat="1" applyFont="1" applyFill="1" applyBorder="1" applyAlignment="1" applyProtection="1">
      <alignment horizontal="center" vertical="center"/>
      <protection locked="0"/>
    </xf>
    <xf numFmtId="165" fontId="30" fillId="12" borderId="22" xfId="1" applyNumberFormat="1" applyFont="1" applyFill="1" applyBorder="1" applyAlignment="1" applyProtection="1">
      <alignment horizontal="center" vertical="center"/>
      <protection locked="0"/>
    </xf>
    <xf numFmtId="165" fontId="30" fillId="5" borderId="25" xfId="1" applyNumberFormat="1" applyFont="1" applyFill="1" applyBorder="1" applyAlignment="1" applyProtection="1">
      <alignment horizontal="center" vertical="center"/>
      <protection locked="0"/>
    </xf>
    <xf numFmtId="165" fontId="31" fillId="0" borderId="40" xfId="1" applyNumberFormat="1" applyFont="1" applyFill="1" applyBorder="1" applyAlignment="1" applyProtection="1">
      <alignment horizontal="center" vertical="center"/>
      <protection locked="0"/>
    </xf>
    <xf numFmtId="1" fontId="30" fillId="3" borderId="4" xfId="0" applyNumberFormat="1" applyFont="1" applyFill="1" applyBorder="1" applyAlignment="1" applyProtection="1">
      <alignment horizontal="center" vertical="center"/>
      <protection locked="0"/>
    </xf>
    <xf numFmtId="1" fontId="31" fillId="0" borderId="39" xfId="0" applyNumberFormat="1" applyFont="1" applyBorder="1" applyAlignment="1" applyProtection="1">
      <alignment horizontal="center" vertical="center"/>
      <protection locked="0"/>
    </xf>
    <xf numFmtId="0" fontId="32" fillId="3" borderId="24" xfId="0" applyFont="1" applyFill="1" applyBorder="1" applyAlignment="1" applyProtection="1">
      <alignment horizontal="left" vertical="center" wrapText="1"/>
      <protection locked="0"/>
    </xf>
    <xf numFmtId="166" fontId="33" fillId="0" borderId="38" xfId="0" applyNumberFormat="1" applyFont="1" applyBorder="1" applyAlignment="1" applyProtection="1">
      <alignment horizontal="center" vertical="center"/>
      <protection locked="0"/>
    </xf>
    <xf numFmtId="0" fontId="32" fillId="3" borderId="5" xfId="0" applyFont="1" applyFill="1" applyBorder="1" applyAlignment="1" applyProtection="1">
      <alignment horizontal="left" vertical="center" wrapText="1"/>
      <protection locked="0"/>
    </xf>
    <xf numFmtId="9" fontId="32" fillId="12" borderId="32" xfId="1" applyFont="1" applyFill="1" applyBorder="1" applyAlignment="1" applyProtection="1">
      <alignment horizontal="center" vertical="center"/>
      <protection locked="0"/>
    </xf>
    <xf numFmtId="9" fontId="32" fillId="3" borderId="35" xfId="1" applyFont="1" applyFill="1" applyBorder="1" applyAlignment="1" applyProtection="1">
      <alignment horizontal="center" vertical="center"/>
      <protection locked="0"/>
    </xf>
    <xf numFmtId="9" fontId="32" fillId="0" borderId="38" xfId="1" applyFont="1" applyFill="1" applyBorder="1" applyAlignment="1" applyProtection="1">
      <alignment horizontal="center" vertical="center"/>
      <protection locked="0"/>
    </xf>
    <xf numFmtId="0" fontId="43" fillId="13" borderId="1" xfId="0" applyFont="1" applyFill="1" applyBorder="1" applyAlignment="1" applyProtection="1">
      <alignment horizontal="center" vertical="center" wrapText="1"/>
      <protection locked="0"/>
    </xf>
    <xf numFmtId="0" fontId="41" fillId="13" borderId="1" xfId="0" applyFont="1" applyFill="1" applyBorder="1" applyAlignment="1" applyProtection="1">
      <alignment horizontal="center" vertical="center" wrapText="1"/>
      <protection locked="0"/>
    </xf>
    <xf numFmtId="9" fontId="44" fillId="13" borderId="1" xfId="1" applyFont="1" applyFill="1" applyBorder="1" applyAlignment="1" applyProtection="1">
      <alignment horizontal="center" vertical="center" wrapText="1"/>
      <protection locked="0"/>
    </xf>
    <xf numFmtId="0" fontId="30" fillId="3" borderId="7" xfId="0" applyFont="1" applyFill="1" applyBorder="1" applyAlignment="1" applyProtection="1">
      <alignment vertical="center" wrapText="1"/>
      <protection locked="0"/>
    </xf>
    <xf numFmtId="1" fontId="30" fillId="3" borderId="19" xfId="0" applyNumberFormat="1" applyFont="1" applyFill="1" applyBorder="1" applyAlignment="1" applyProtection="1">
      <alignment horizontal="center" vertical="center"/>
      <protection locked="0"/>
    </xf>
    <xf numFmtId="1" fontId="30" fillId="3" borderId="19" xfId="0" applyNumberFormat="1" applyFont="1" applyFill="1" applyBorder="1" applyAlignment="1" applyProtection="1">
      <alignment horizontal="center" vertical="center" wrapText="1"/>
      <protection locked="0"/>
    </xf>
    <xf numFmtId="1" fontId="30" fillId="3" borderId="8" xfId="0"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textRotation="90" wrapText="1"/>
      <protection locked="0"/>
    </xf>
    <xf numFmtId="0" fontId="3" fillId="0" borderId="0" xfId="0" applyFont="1" applyAlignment="1" applyProtection="1">
      <alignment horizontal="center" vertical="center" textRotation="90" wrapText="1"/>
      <protection locked="0"/>
    </xf>
    <xf numFmtId="0" fontId="4" fillId="0" borderId="0" xfId="0" applyFont="1" applyAlignment="1" applyProtection="1">
      <alignment vertical="center" wrapText="1"/>
      <protection locked="0"/>
    </xf>
    <xf numFmtId="1" fontId="4" fillId="0" borderId="0" xfId="0" applyNumberFormat="1" applyFont="1" applyAlignment="1" applyProtection="1">
      <alignment horizontal="center" vertical="center"/>
      <protection locked="0"/>
    </xf>
    <xf numFmtId="1" fontId="14" fillId="0" borderId="0" xfId="0" applyNumberFormat="1" applyFont="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0" fillId="0" borderId="0" xfId="0" applyProtection="1">
      <protection locked="0"/>
    </xf>
    <xf numFmtId="0" fontId="21" fillId="0" borderId="0" xfId="0" applyFont="1" applyAlignment="1" applyProtection="1">
      <alignment vertical="center"/>
      <protection locked="0"/>
    </xf>
    <xf numFmtId="0" fontId="39" fillId="7" borderId="2" xfId="0" applyFont="1" applyFill="1" applyBorder="1" applyAlignment="1" applyProtection="1">
      <alignment horizontal="center" vertical="center"/>
      <protection locked="0"/>
    </xf>
    <xf numFmtId="0" fontId="38" fillId="7" borderId="2" xfId="0" applyFont="1" applyFill="1" applyBorder="1" applyAlignment="1" applyProtection="1">
      <alignment horizontal="left" vertical="center" wrapText="1"/>
      <protection locked="0"/>
    </xf>
    <xf numFmtId="0" fontId="38" fillId="8" borderId="42" xfId="0" applyFont="1" applyFill="1" applyBorder="1" applyAlignment="1" applyProtection="1">
      <alignment horizontal="center" vertical="center" wrapText="1"/>
      <protection locked="0"/>
    </xf>
    <xf numFmtId="0" fontId="38" fillId="8" borderId="18" xfId="0" applyFont="1" applyFill="1" applyBorder="1" applyAlignment="1" applyProtection="1">
      <alignment horizontal="center" vertical="center" wrapText="1"/>
      <protection locked="0"/>
    </xf>
    <xf numFmtId="1" fontId="39" fillId="0" borderId="43" xfId="0" applyNumberFormat="1" applyFont="1" applyBorder="1" applyAlignment="1" applyProtection="1">
      <alignment horizontal="left" vertical="center"/>
      <protection locked="0"/>
    </xf>
    <xf numFmtId="0" fontId="38" fillId="0" borderId="61" xfId="0" applyFont="1" applyBorder="1" applyAlignment="1" applyProtection="1">
      <alignment horizontal="center" vertical="center" wrapText="1"/>
      <protection locked="0"/>
    </xf>
    <xf numFmtId="0" fontId="38" fillId="0" borderId="35" xfId="0" applyFont="1" applyBorder="1" applyAlignment="1" applyProtection="1">
      <alignment horizontal="center" vertical="center" wrapText="1"/>
      <protection locked="0"/>
    </xf>
    <xf numFmtId="1" fontId="39" fillId="0" borderId="38" xfId="0" applyNumberFormat="1" applyFont="1" applyBorder="1" applyAlignment="1" applyProtection="1">
      <alignment horizontal="left" vertical="center"/>
      <protection locked="0"/>
    </xf>
    <xf numFmtId="0" fontId="38" fillId="0" borderId="5" xfId="0" applyFont="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40" fillId="0" borderId="38" xfId="0" applyFont="1" applyBorder="1" applyAlignment="1" applyProtection="1">
      <alignment vertical="center" wrapText="1"/>
      <protection locked="0"/>
    </xf>
    <xf numFmtId="0" fontId="40" fillId="0" borderId="40" xfId="0" applyFont="1" applyBorder="1" applyAlignment="1" applyProtection="1">
      <alignment vertical="center" wrapText="1"/>
      <protection locked="0"/>
    </xf>
    <xf numFmtId="0" fontId="25" fillId="0" borderId="0" xfId="0" applyFont="1" applyAlignment="1" applyProtection="1">
      <alignment horizontal="left" vertical="center"/>
      <protection locked="0"/>
    </xf>
    <xf numFmtId="0" fontId="20" fillId="0" borderId="0" xfId="0" applyFont="1" applyAlignment="1" applyProtection="1">
      <alignment vertical="center"/>
      <protection locked="0"/>
    </xf>
    <xf numFmtId="0" fontId="22" fillId="0" borderId="0" xfId="0" applyFont="1" applyProtection="1">
      <protection locked="0"/>
    </xf>
    <xf numFmtId="0" fontId="13" fillId="0" borderId="0" xfId="0" applyFont="1" applyProtection="1">
      <protection locked="0"/>
    </xf>
    <xf numFmtId="0" fontId="22" fillId="0" borderId="0" xfId="0" applyFont="1" applyAlignment="1" applyProtection="1">
      <alignment vertical="center"/>
      <protection locked="0"/>
    </xf>
    <xf numFmtId="0" fontId="17" fillId="0" borderId="0" xfId="0" applyFont="1" applyProtection="1">
      <protection locked="0"/>
    </xf>
    <xf numFmtId="0" fontId="23" fillId="8" borderId="42" xfId="0" applyFont="1" applyFill="1" applyBorder="1" applyAlignment="1" applyProtection="1">
      <alignment horizontal="center" vertical="center" wrapText="1"/>
      <protection locked="0"/>
    </xf>
    <xf numFmtId="0" fontId="23" fillId="8" borderId="18" xfId="0" applyFont="1" applyFill="1" applyBorder="1" applyAlignment="1" applyProtection="1">
      <alignment horizontal="center" vertical="center" wrapText="1"/>
      <protection locked="0"/>
    </xf>
    <xf numFmtId="0" fontId="22" fillId="0" borderId="45" xfId="0" applyFont="1" applyBorder="1" applyAlignment="1" applyProtection="1">
      <alignment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2" fillId="0" borderId="46" xfId="0" applyFont="1" applyBorder="1" applyAlignment="1" applyProtection="1">
      <alignment vertical="center"/>
      <protection locked="0"/>
    </xf>
    <xf numFmtId="0" fontId="22" fillId="0" borderId="5"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3" fillId="0" borderId="46" xfId="0" applyFont="1" applyBorder="1" applyAlignment="1" applyProtection="1">
      <alignment vertical="center"/>
      <protection locked="0"/>
    </xf>
    <xf numFmtId="0" fontId="22" fillId="10" borderId="6" xfId="0" applyFont="1" applyFill="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0" fillId="3" borderId="0" xfId="0" applyFill="1" applyProtection="1">
      <protection locked="0"/>
    </xf>
    <xf numFmtId="166" fontId="29" fillId="3" borderId="25" xfId="0" applyNumberFormat="1" applyFont="1" applyFill="1" applyBorder="1" applyAlignment="1" applyProtection="1">
      <alignment horizontal="center" vertical="center"/>
      <protection locked="0"/>
    </xf>
    <xf numFmtId="1" fontId="32" fillId="12" borderId="29" xfId="0" applyNumberFormat="1" applyFont="1" applyFill="1" applyBorder="1" applyAlignment="1">
      <alignment horizontal="center" vertical="center"/>
    </xf>
    <xf numFmtId="1" fontId="32" fillId="12" borderId="1" xfId="0" applyNumberFormat="1" applyFont="1" applyFill="1" applyBorder="1" applyAlignment="1">
      <alignment horizontal="center" vertical="center"/>
    </xf>
    <xf numFmtId="1" fontId="32" fillId="12" borderId="32" xfId="0" applyNumberFormat="1" applyFont="1" applyFill="1" applyBorder="1" applyAlignment="1">
      <alignment horizontal="center" vertical="center"/>
    </xf>
    <xf numFmtId="0" fontId="22" fillId="0" borderId="5" xfId="0" applyFont="1" applyBorder="1" applyAlignment="1">
      <alignment horizontal="center" vertical="center"/>
    </xf>
    <xf numFmtId="0" fontId="38" fillId="7" borderId="0" xfId="0" applyFont="1" applyFill="1" applyAlignment="1" applyProtection="1">
      <alignment vertical="center" textRotation="90" wrapText="1"/>
      <protection locked="0"/>
    </xf>
    <xf numFmtId="0" fontId="21" fillId="0" borderId="38" xfId="0" applyFont="1" applyBorder="1"/>
    <xf numFmtId="0" fontId="21" fillId="0" borderId="0" xfId="0" applyFont="1"/>
    <xf numFmtId="0" fontId="21" fillId="0" borderId="64" xfId="0" applyFont="1" applyBorder="1" applyAlignment="1">
      <alignment horizontal="center" vertical="center"/>
    </xf>
    <xf numFmtId="0" fontId="21" fillId="0" borderId="8" xfId="0" applyFont="1" applyBorder="1" applyAlignment="1">
      <alignment horizontal="center" vertical="center"/>
    </xf>
    <xf numFmtId="0" fontId="2" fillId="0" borderId="64" xfId="0" applyFont="1" applyBorder="1" applyAlignment="1">
      <alignment horizontal="center" vertical="center"/>
    </xf>
    <xf numFmtId="0" fontId="2" fillId="0" borderId="8" xfId="0" applyFont="1" applyBorder="1" applyAlignment="1">
      <alignment horizontal="center" vertical="center"/>
    </xf>
    <xf numFmtId="0" fontId="21" fillId="0" borderId="36" xfId="0" applyFont="1" applyBorder="1" applyAlignment="1">
      <alignment horizontal="center"/>
    </xf>
    <xf numFmtId="0" fontId="21" fillId="0" borderId="35" xfId="0" applyFont="1" applyBorder="1"/>
    <xf numFmtId="0" fontId="21" fillId="0" borderId="9" xfId="0" applyFont="1" applyBorder="1" applyAlignment="1">
      <alignment horizontal="center" vertical="center"/>
    </xf>
    <xf numFmtId="0" fontId="21" fillId="0" borderId="6" xfId="0" applyFont="1" applyBorder="1" applyAlignment="1">
      <alignment horizontal="center" vertical="center"/>
    </xf>
    <xf numFmtId="0" fontId="2" fillId="0" borderId="0" xfId="0" applyFont="1" applyAlignment="1">
      <alignment horizontal="center" vertical="center"/>
    </xf>
    <xf numFmtId="0" fontId="21" fillId="0" borderId="40" xfId="0" applyFont="1" applyBorder="1"/>
    <xf numFmtId="0" fontId="64" fillId="0" borderId="64" xfId="0" applyFont="1" applyBorder="1" applyAlignment="1">
      <alignment horizontal="center" vertical="center"/>
    </xf>
    <xf numFmtId="0" fontId="57" fillId="0" borderId="39" xfId="0" applyFont="1" applyBorder="1"/>
    <xf numFmtId="0" fontId="21" fillId="22" borderId="31" xfId="0" applyFont="1" applyFill="1" applyBorder="1" applyAlignment="1">
      <alignment horizontal="center" vertical="center"/>
    </xf>
    <xf numFmtId="0" fontId="21" fillId="22" borderId="65" xfId="0" applyFont="1" applyFill="1" applyBorder="1" applyAlignment="1">
      <alignment horizontal="center" vertical="center"/>
    </xf>
    <xf numFmtId="0" fontId="21" fillId="0" borderId="3" xfId="0" applyFont="1" applyBorder="1" applyAlignment="1">
      <alignment horizontal="center" vertical="center"/>
    </xf>
    <xf numFmtId="0" fontId="64" fillId="0" borderId="4" xfId="0" applyFont="1" applyBorder="1" applyAlignment="1">
      <alignment horizontal="center" vertical="center"/>
    </xf>
    <xf numFmtId="1" fontId="38" fillId="7" borderId="66" xfId="0" applyNumberFormat="1" applyFont="1" applyFill="1" applyBorder="1" applyAlignment="1" applyProtection="1">
      <alignment horizontal="center" vertical="center"/>
      <protection locked="0"/>
    </xf>
    <xf numFmtId="0" fontId="24" fillId="0" borderId="67" xfId="0" applyFont="1" applyBorder="1" applyAlignment="1" applyProtection="1">
      <alignment horizontal="center" vertical="center"/>
      <protection locked="0"/>
    </xf>
    <xf numFmtId="1" fontId="39" fillId="7" borderId="68" xfId="0" applyNumberFormat="1" applyFont="1" applyFill="1" applyBorder="1" applyAlignment="1" applyProtection="1">
      <alignment horizontal="center" vertical="center"/>
      <protection locked="0"/>
    </xf>
    <xf numFmtId="0" fontId="24" fillId="0" borderId="69" xfId="0" applyFont="1" applyBorder="1" applyAlignment="1" applyProtection="1">
      <alignment horizontal="center" vertical="center"/>
      <protection locked="0"/>
    </xf>
    <xf numFmtId="0" fontId="24" fillId="0" borderId="68" xfId="0" applyFont="1" applyBorder="1" applyAlignment="1" applyProtection="1">
      <alignment horizontal="center" vertical="center"/>
      <protection locked="0"/>
    </xf>
    <xf numFmtId="1" fontId="39" fillId="0" borderId="68" xfId="0" applyNumberFormat="1" applyFont="1" applyBorder="1" applyAlignment="1" applyProtection="1">
      <alignment horizontal="center" vertical="center"/>
      <protection locked="0"/>
    </xf>
    <xf numFmtId="164" fontId="39" fillId="7" borderId="70" xfId="0" applyNumberFormat="1" applyFont="1" applyFill="1" applyBorder="1" applyAlignment="1" applyProtection="1">
      <alignment horizontal="center" vertical="center"/>
      <protection locked="0"/>
    </xf>
    <xf numFmtId="0" fontId="24" fillId="0" borderId="71" xfId="0" applyFont="1" applyBorder="1" applyAlignment="1" applyProtection="1">
      <alignment horizontal="center" vertical="center"/>
      <protection locked="0"/>
    </xf>
    <xf numFmtId="0" fontId="39" fillId="7" borderId="46" xfId="0" applyFont="1" applyFill="1" applyBorder="1" applyAlignment="1" applyProtection="1">
      <alignment horizontal="left" vertical="center"/>
      <protection locked="0"/>
    </xf>
    <xf numFmtId="0" fontId="39" fillId="7" borderId="72" xfId="0" applyFont="1" applyFill="1" applyBorder="1" applyAlignment="1" applyProtection="1">
      <alignment horizontal="left" vertical="center" wrapText="1"/>
      <protection locked="0"/>
    </xf>
    <xf numFmtId="0" fontId="38" fillId="0" borderId="24" xfId="0" applyFont="1" applyBorder="1" applyAlignment="1" applyProtection="1">
      <alignment horizontal="center" vertical="center" wrapText="1"/>
      <protection locked="0"/>
    </xf>
    <xf numFmtId="0" fontId="38" fillId="0" borderId="25" xfId="0" applyFont="1" applyBorder="1" applyAlignment="1" applyProtection="1">
      <alignment horizontal="center" vertical="center" wrapText="1"/>
      <protection locked="0"/>
    </xf>
    <xf numFmtId="0" fontId="39" fillId="0" borderId="75" xfId="0" applyFont="1" applyBorder="1" applyAlignment="1" applyProtection="1">
      <alignment horizontal="center" vertical="center"/>
      <protection locked="0"/>
    </xf>
    <xf numFmtId="1" fontId="39" fillId="7" borderId="74" xfId="0" applyNumberFormat="1" applyFont="1" applyFill="1" applyBorder="1" applyAlignment="1" applyProtection="1">
      <alignment horizontal="center" vertical="center"/>
      <protection locked="0"/>
    </xf>
    <xf numFmtId="0" fontId="39" fillId="7" borderId="76" xfId="0" applyFont="1" applyFill="1" applyBorder="1" applyAlignment="1" applyProtection="1">
      <alignment horizontal="left" vertical="center" wrapText="1"/>
      <protection locked="0"/>
    </xf>
    <xf numFmtId="1" fontId="39" fillId="7" borderId="78" xfId="0" applyNumberFormat="1" applyFont="1" applyFill="1" applyBorder="1" applyAlignment="1" applyProtection="1">
      <alignment horizontal="center" vertical="center"/>
      <protection locked="0"/>
    </xf>
    <xf numFmtId="0" fontId="39" fillId="0" borderId="79" xfId="0" applyFont="1" applyBorder="1" applyAlignment="1" applyProtection="1">
      <alignment horizontal="center" vertical="center"/>
      <protection locked="0"/>
    </xf>
    <xf numFmtId="0" fontId="39" fillId="7" borderId="80" xfId="0" applyFont="1" applyFill="1" applyBorder="1" applyAlignment="1" applyProtection="1">
      <alignment horizontal="left" vertical="center" wrapText="1"/>
      <protection locked="0"/>
    </xf>
    <xf numFmtId="1" fontId="39" fillId="7" borderId="81" xfId="0" applyNumberFormat="1" applyFont="1" applyFill="1" applyBorder="1" applyAlignment="1" applyProtection="1">
      <alignment horizontal="center" vertical="center"/>
      <protection locked="0"/>
    </xf>
    <xf numFmtId="0" fontId="39" fillId="0" borderId="82" xfId="0" applyFont="1" applyBorder="1" applyAlignment="1" applyProtection="1">
      <alignment horizontal="center" vertical="center"/>
      <protection locked="0"/>
    </xf>
    <xf numFmtId="0" fontId="10" fillId="7" borderId="45" xfId="3" applyFill="1" applyBorder="1" applyAlignment="1" applyProtection="1">
      <alignment horizontal="left" vertical="center"/>
      <protection locked="0"/>
    </xf>
    <xf numFmtId="0" fontId="65" fillId="7" borderId="77" xfId="0" applyFont="1" applyFill="1" applyBorder="1" applyAlignment="1" applyProtection="1">
      <alignment horizontal="left" vertical="center" wrapText="1"/>
      <protection locked="0"/>
    </xf>
    <xf numFmtId="0" fontId="68" fillId="3" borderId="3" xfId="0" applyFont="1" applyFill="1" applyBorder="1" applyAlignment="1" applyProtection="1">
      <alignment horizontal="left" vertical="center" wrapText="1"/>
      <protection locked="0"/>
    </xf>
    <xf numFmtId="0" fontId="64" fillId="0" borderId="0" xfId="0" applyFont="1"/>
    <xf numFmtId="1" fontId="38" fillId="0" borderId="13" xfId="0" applyNumberFormat="1" applyFont="1" applyBorder="1" applyAlignment="1" applyProtection="1">
      <alignment horizontal="center" vertical="center" textRotation="90" wrapText="1"/>
      <protection locked="0"/>
    </xf>
    <xf numFmtId="1" fontId="38" fillId="0" borderId="11" xfId="0" applyNumberFormat="1" applyFont="1" applyBorder="1" applyAlignment="1" applyProtection="1">
      <alignment horizontal="center" vertical="center" textRotation="90" wrapText="1"/>
      <protection locked="0"/>
    </xf>
    <xf numFmtId="0" fontId="38" fillId="7" borderId="14" xfId="0" applyFont="1" applyFill="1" applyBorder="1" applyAlignment="1" applyProtection="1">
      <alignment horizontal="center" vertical="center" textRotation="90" wrapText="1"/>
      <protection locked="0"/>
    </xf>
    <xf numFmtId="0" fontId="38" fillId="7" borderId="13" xfId="0" applyFont="1" applyFill="1" applyBorder="1" applyAlignment="1" applyProtection="1">
      <alignment horizontal="center" vertical="center" textRotation="90" wrapText="1"/>
      <protection locked="0"/>
    </xf>
    <xf numFmtId="0" fontId="38" fillId="7" borderId="73" xfId="0" applyFont="1" applyFill="1" applyBorder="1" applyAlignment="1" applyProtection="1">
      <alignment horizontal="center" vertical="center" textRotation="90" wrapText="1"/>
      <protection locked="0"/>
    </xf>
    <xf numFmtId="0" fontId="38" fillId="7" borderId="27" xfId="0" applyFont="1" applyFill="1" applyBorder="1" applyAlignment="1" applyProtection="1">
      <alignment horizontal="center" vertical="center" textRotation="90" wrapText="1"/>
      <protection locked="0"/>
    </xf>
    <xf numFmtId="0" fontId="48" fillId="0" borderId="0" xfId="0" applyFont="1" applyAlignment="1" applyProtection="1">
      <alignment horizontal="left" vertical="center"/>
      <protection locked="0"/>
    </xf>
    <xf numFmtId="0" fontId="27" fillId="3" borderId="3" xfId="0" applyFont="1" applyFill="1" applyBorder="1" applyAlignment="1" applyProtection="1">
      <alignment horizontal="center" vertical="center" textRotation="90"/>
      <protection locked="0"/>
    </xf>
    <xf numFmtId="0" fontId="27" fillId="3" borderId="5" xfId="0" applyFont="1" applyFill="1" applyBorder="1" applyAlignment="1" applyProtection="1">
      <alignment horizontal="center" vertical="center" textRotation="90"/>
      <protection locked="0"/>
    </xf>
    <xf numFmtId="0" fontId="27" fillId="3" borderId="34" xfId="0" applyFont="1" applyFill="1" applyBorder="1" applyAlignment="1" applyProtection="1">
      <alignment horizontal="center" vertical="center" textRotation="90" wrapText="1"/>
      <protection locked="0"/>
    </xf>
    <xf numFmtId="0" fontId="27" fillId="3" borderId="26" xfId="0" applyFont="1" applyFill="1" applyBorder="1" applyAlignment="1" applyProtection="1">
      <alignment horizontal="center" vertical="center" textRotation="90" wrapText="1"/>
      <protection locked="0"/>
    </xf>
    <xf numFmtId="0" fontId="27" fillId="3" borderId="47" xfId="0" applyFont="1" applyFill="1" applyBorder="1" applyAlignment="1" applyProtection="1">
      <alignment horizontal="center" vertical="center" textRotation="90" wrapText="1"/>
      <protection locked="0"/>
    </xf>
    <xf numFmtId="0" fontId="27" fillId="3" borderId="28" xfId="0" applyFont="1" applyFill="1" applyBorder="1" applyAlignment="1" applyProtection="1">
      <alignment horizontal="center" vertical="center" textRotation="90" wrapText="1"/>
      <protection locked="0"/>
    </xf>
    <xf numFmtId="1" fontId="41" fillId="13" borderId="22" xfId="0" applyNumberFormat="1" applyFont="1" applyFill="1" applyBorder="1" applyAlignment="1">
      <alignment horizontal="center" vertical="center"/>
    </xf>
    <xf numFmtId="1" fontId="41" fillId="13" borderId="32" xfId="0" applyNumberFormat="1" applyFont="1" applyFill="1" applyBorder="1" applyAlignment="1">
      <alignment horizontal="center" vertical="center"/>
    </xf>
    <xf numFmtId="1" fontId="42" fillId="13" borderId="25" xfId="0" applyNumberFormat="1" applyFont="1" applyFill="1" applyBorder="1" applyAlignment="1" applyProtection="1">
      <alignment horizontal="center" vertical="center"/>
      <protection locked="0"/>
    </xf>
    <xf numFmtId="1" fontId="42" fillId="13" borderId="35" xfId="0" applyNumberFormat="1" applyFont="1" applyFill="1" applyBorder="1" applyAlignment="1" applyProtection="1">
      <alignment horizontal="center" vertical="center"/>
      <protection locked="0"/>
    </xf>
    <xf numFmtId="0" fontId="41" fillId="13" borderId="22" xfId="0" applyFont="1" applyFill="1" applyBorder="1" applyAlignment="1" applyProtection="1">
      <alignment horizontal="left" vertical="center" wrapText="1"/>
      <protection locked="0"/>
    </xf>
    <xf numFmtId="0" fontId="41" fillId="13" borderId="32" xfId="0" applyFont="1" applyFill="1" applyBorder="1" applyAlignment="1" applyProtection="1">
      <alignment horizontal="left" vertical="center" wrapText="1"/>
      <protection locked="0"/>
    </xf>
    <xf numFmtId="0" fontId="27" fillId="3" borderId="62" xfId="0" applyFont="1" applyFill="1" applyBorder="1" applyAlignment="1" applyProtection="1">
      <alignment horizontal="center" vertical="center" textRotation="90" wrapText="1"/>
      <protection locked="0"/>
    </xf>
    <xf numFmtId="0" fontId="27" fillId="3" borderId="30" xfId="0" applyFont="1" applyFill="1" applyBorder="1" applyAlignment="1" applyProtection="1">
      <alignment horizontal="center" vertical="center" textRotation="90" wrapText="1"/>
      <protection locked="0"/>
    </xf>
    <xf numFmtId="0" fontId="27" fillId="3" borderId="63" xfId="0" applyFont="1" applyFill="1" applyBorder="1" applyAlignment="1" applyProtection="1">
      <alignment horizontal="center" vertical="center" textRotation="90" wrapText="1"/>
      <protection locked="0"/>
    </xf>
    <xf numFmtId="0" fontId="32" fillId="4" borderId="14" xfId="0" applyFont="1" applyFill="1" applyBorder="1" applyAlignment="1" applyProtection="1">
      <alignment horizontal="center" vertical="center" textRotation="90" wrapText="1"/>
      <protection locked="0"/>
    </xf>
    <xf numFmtId="0" fontId="32" fillId="4" borderId="13" xfId="0" applyFont="1" applyFill="1" applyBorder="1" applyAlignment="1" applyProtection="1">
      <alignment horizontal="center" vertical="center" textRotation="90" wrapText="1"/>
      <protection locked="0"/>
    </xf>
    <xf numFmtId="0" fontId="32" fillId="4" borderId="11" xfId="0" applyFont="1" applyFill="1" applyBorder="1" applyAlignment="1" applyProtection="1">
      <alignment horizontal="center" vertical="center" textRotation="90" wrapText="1"/>
      <protection locked="0"/>
    </xf>
    <xf numFmtId="0" fontId="37" fillId="10" borderId="23" xfId="0" applyFont="1" applyFill="1" applyBorder="1" applyAlignment="1">
      <alignment horizontal="center" vertical="center" wrapText="1"/>
    </xf>
    <xf numFmtId="0" fontId="37" fillId="10" borderId="15" xfId="0" applyFont="1" applyFill="1" applyBorder="1" applyAlignment="1">
      <alignment horizontal="center" vertical="center" wrapText="1"/>
    </xf>
    <xf numFmtId="0" fontId="37" fillId="10" borderId="20"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20"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0" borderId="20" xfId="0" applyFont="1" applyBorder="1" applyAlignment="1">
      <alignment horizontal="center" vertical="center" wrapText="1"/>
    </xf>
    <xf numFmtId="0" fontId="37" fillId="0" borderId="44" xfId="0" applyFont="1" applyBorder="1" applyAlignment="1">
      <alignment horizontal="center" vertical="center" wrapText="1"/>
    </xf>
    <xf numFmtId="0" fontId="61" fillId="20" borderId="54" xfId="0" applyFont="1" applyFill="1" applyBorder="1" applyAlignment="1">
      <alignment horizontal="center" vertical="center" wrapText="1"/>
    </xf>
    <xf numFmtId="0" fontId="61" fillId="20" borderId="51" xfId="0" applyFont="1" applyFill="1" applyBorder="1" applyAlignment="1">
      <alignment horizontal="center" vertical="center" wrapText="1"/>
    </xf>
    <xf numFmtId="0" fontId="61" fillId="20" borderId="53" xfId="0" applyFont="1" applyFill="1" applyBorder="1" applyAlignment="1">
      <alignment horizontal="center" vertical="center" wrapText="1"/>
    </xf>
    <xf numFmtId="0" fontId="61" fillId="20" borderId="50" xfId="0" applyFont="1" applyFill="1" applyBorder="1" applyAlignment="1">
      <alignment horizontal="center" vertical="center" wrapText="1"/>
    </xf>
    <xf numFmtId="0" fontId="61" fillId="20" borderId="52" xfId="0" applyFont="1" applyFill="1" applyBorder="1" applyAlignment="1">
      <alignment horizontal="center" vertical="center" wrapText="1"/>
    </xf>
    <xf numFmtId="0" fontId="61" fillId="20" borderId="49" xfId="0" applyFont="1" applyFill="1" applyBorder="1" applyAlignment="1">
      <alignment horizontal="center" vertical="center" wrapText="1"/>
    </xf>
    <xf numFmtId="0" fontId="0" fillId="0" borderId="0" xfId="0" applyAlignment="1">
      <alignment horizontal="center" vertical="center"/>
    </xf>
    <xf numFmtId="0" fontId="61" fillId="21" borderId="52" xfId="0" applyFont="1" applyFill="1" applyBorder="1" applyAlignment="1">
      <alignment vertical="center" wrapText="1"/>
    </xf>
    <xf numFmtId="0" fontId="61" fillId="21" borderId="49" xfId="0" applyFont="1" applyFill="1" applyBorder="1" applyAlignment="1">
      <alignment vertical="center" wrapText="1"/>
    </xf>
    <xf numFmtId="0" fontId="61" fillId="20" borderId="56" xfId="0" applyFont="1" applyFill="1" applyBorder="1" applyAlignment="1">
      <alignment horizontal="center" vertical="center" wrapText="1"/>
    </xf>
    <xf numFmtId="0" fontId="61" fillId="21" borderId="53" xfId="0" applyFont="1" applyFill="1" applyBorder="1" applyAlignment="1">
      <alignment vertical="center" wrapText="1"/>
    </xf>
    <xf numFmtId="0" fontId="61" fillId="21" borderId="50" xfId="0" applyFont="1" applyFill="1" applyBorder="1" applyAlignment="1">
      <alignment vertical="center" wrapText="1"/>
    </xf>
    <xf numFmtId="0" fontId="61" fillId="20" borderId="57" xfId="0" applyFont="1" applyFill="1" applyBorder="1" applyAlignment="1">
      <alignment horizontal="center" vertical="center" wrapText="1"/>
    </xf>
    <xf numFmtId="0" fontId="61" fillId="21" borderId="59" xfId="0" applyFont="1" applyFill="1" applyBorder="1" applyAlignment="1">
      <alignment vertical="center" wrapText="1"/>
    </xf>
    <xf numFmtId="0" fontId="61" fillId="21" borderId="58" xfId="0" applyFont="1" applyFill="1" applyBorder="1" applyAlignment="1">
      <alignment vertical="center" wrapText="1"/>
    </xf>
    <xf numFmtId="0" fontId="61" fillId="21" borderId="54" xfId="0" applyFont="1" applyFill="1" applyBorder="1" applyAlignment="1">
      <alignment vertical="center" wrapText="1"/>
    </xf>
    <xf numFmtId="0" fontId="61" fillId="21" borderId="51" xfId="0" applyFont="1" applyFill="1" applyBorder="1" applyAlignment="1">
      <alignment vertical="center" wrapText="1"/>
    </xf>
    <xf numFmtId="0" fontId="61" fillId="20" borderId="55" xfId="0" applyFont="1" applyFill="1" applyBorder="1" applyAlignment="1">
      <alignment horizontal="center" vertical="center" wrapText="1"/>
    </xf>
  </cellXfs>
  <cellStyles count="7">
    <cellStyle name="Lien hypertexte" xfId="3" builtinId="8"/>
    <cellStyle name="Normal" xfId="0" builtinId="0"/>
    <cellStyle name="Normal 2" xfId="4" xr:uid="{00000000-0005-0000-0000-000002000000}"/>
    <cellStyle name="Normal 5" xfId="2" xr:uid="{00000000-0005-0000-0000-000003000000}"/>
    <cellStyle name="Pourcentage" xfId="1" builtinId="5"/>
    <cellStyle name="Pourcentage 2" xfId="6" xr:uid="{00000000-0005-0000-0000-000005000000}"/>
    <cellStyle name="Pourcentage 3" xfId="5" xr:uid="{00000000-0005-0000-0000-000006000000}"/>
  </cellStyles>
  <dxfs count="2">
    <dxf>
      <fill>
        <patternFill>
          <bgColor rgb="FFFF0000"/>
        </patternFill>
      </fill>
    </dxf>
    <dxf>
      <fill>
        <patternFill patternType="lightUp"/>
      </fill>
    </dxf>
  </dxfs>
  <tableStyles count="0" defaultTableStyle="TableStyleMedium2" defaultPivotStyle="PivotStyleLight16"/>
  <colors>
    <mruColors>
      <color rgb="FF0E29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145521</xdr:colOff>
      <xdr:row>16</xdr:row>
      <xdr:rowOff>50800</xdr:rowOff>
    </xdr:from>
    <xdr:ext cx="5439480" cy="5270148"/>
    <xdr:pic>
      <xdr:nvPicPr>
        <xdr:cNvPr id="2" name="Image 1" descr="Comprendre les zones climatiques de la RT 2012 | Isonat">
          <a:extLst>
            <a:ext uri="{FF2B5EF4-FFF2-40B4-BE49-F238E27FC236}">
              <a16:creationId xmlns:a16="http://schemas.microsoft.com/office/drawing/2014/main" id="{857BF027-0A0A-43F8-81C3-323A0B1CE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1521" y="3098800"/>
          <a:ext cx="5439480" cy="52701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649432</xdr:colOff>
      <xdr:row>56</xdr:row>
      <xdr:rowOff>181841</xdr:rowOff>
    </xdr:from>
    <xdr:ext cx="3050538" cy="2930938"/>
    <xdr:pic>
      <xdr:nvPicPr>
        <xdr:cNvPr id="3" name="Image 2" descr="Comprendre les zones climatiques de la RT 2012 | Isonat">
          <a:extLst>
            <a:ext uri="{FF2B5EF4-FFF2-40B4-BE49-F238E27FC236}">
              <a16:creationId xmlns:a16="http://schemas.microsoft.com/office/drawing/2014/main" id="{B1F76649-C20E-4BC4-B0F7-103984F7C4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4732" y="2429741"/>
          <a:ext cx="3050538" cy="29309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ROJETS\FONDS_CHALEUR\M&#233;thode%20FC%202021\Solaire\VT%20(en%20cours)\VT_tab-Solaire_thermique-Op&#233;ration_d&#233;di&#233;e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Tableau 1 Besoins"/>
      <sheetName val="Tableau 2 Installation"/>
      <sheetName val="Tableau 3 Production"/>
      <sheetName val="Tableau 4 CAPEX OPEX"/>
      <sheetName val="Tableau 5 Impact subvention"/>
      <sheetName val="Tableau 6 Données financières"/>
      <sheetName val="Paramètr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persons/person.xml><?xml version="1.0" encoding="utf-8"?>
<personList xmlns="http://schemas.microsoft.com/office/spreadsheetml/2018/threadedcomments" xmlns:x="http://schemas.openxmlformats.org/spreadsheetml/2006/main">
  <person displayName="HEITZMANN Mickaël" id="{3CCB64BB-E546-4974-92ED-084783E8A3B5}"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3-09-22T11:57:16.97" personId="{3CCB64BB-E546-4974-92ED-084783E8A3B5}" id="{8DA5EFF7-B03B-4619-812D-3A3AEC6B3A4C}">
    <text>Sources données: CEREN 2021</text>
  </threadedComment>
  <threadedComment ref="B59" dT="2023-08-01T13:46:08.79" personId="{3CCB64BB-E546-4974-92ED-084783E8A3B5}" id="{A77311E3-4EFC-406A-AABC-64191F5A301A}">
    <text>Ajout aout 2023</text>
  </threadedComment>
  <threadedComment ref="E59" dT="2023-08-09T12:56:29.95" personId="{3CCB64BB-E546-4974-92ED-084783E8A3B5}" id="{8BDC96D2-C201-44DE-BA8C-BDDF1CB8629B}">
    <text>Rougis si conso au-delà du plafond</text>
  </threadedComment>
  <threadedComment ref="L59" dT="2023-08-01T13:46:32.21" personId="{3CCB64BB-E546-4974-92ED-084783E8A3B5}" id="{D9C0BC23-4299-45D3-953A-FAEF114004AD}">
    <text>Seuil d'efficacité énergétique</text>
  </threadedComment>
  <threadedComment ref="M59" dT="2023-08-09T12:35:54.52" personId="{3CCB64BB-E546-4974-92ED-084783E8A3B5}" id="{766FE3D2-4A99-4A12-856B-FF6029AE4980}">
    <text>Signale "Faible efficacité énergétique" ou "vigilance ECS"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solaire-collectif.fr/achat/les-pac-solaires-sur-capteurs-solaires-non-vitres-ou-pvt/PACSolaires.htm"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00FF"/>
  </sheetPr>
  <dimension ref="A1:XFC50"/>
  <sheetViews>
    <sheetView showGridLines="0" topLeftCell="B1" workbookViewId="0">
      <selection activeCell="C6" sqref="C6"/>
    </sheetView>
  </sheetViews>
  <sheetFormatPr baseColWidth="10" defaultColWidth="0" defaultRowHeight="12.75" customHeight="1" zeroHeight="1" x14ac:dyDescent="0.2"/>
  <cols>
    <col min="1" max="1" width="21" style="4" hidden="1" customWidth="1"/>
    <col min="2" max="2" width="13.85546875" style="4" customWidth="1"/>
    <col min="3" max="3" width="86.28515625" style="4" customWidth="1"/>
    <col min="4" max="4" width="19.28515625" style="4" customWidth="1"/>
    <col min="5" max="256" width="0" style="4" hidden="1"/>
    <col min="257" max="257" width="0" style="4" hidden="1" customWidth="1"/>
    <col min="258" max="258" width="13.85546875" style="4" hidden="1" customWidth="1"/>
    <col min="259" max="259" width="86.28515625" style="4" hidden="1" customWidth="1"/>
    <col min="260" max="260" width="11.42578125" style="4" hidden="1" customWidth="1"/>
    <col min="261" max="512" width="0" style="4" hidden="1"/>
    <col min="513" max="513" width="0" style="4" hidden="1" customWidth="1"/>
    <col min="514" max="514" width="13.85546875" style="4" hidden="1" customWidth="1"/>
    <col min="515" max="515" width="86.28515625" style="4" hidden="1" customWidth="1"/>
    <col min="516" max="516" width="11.42578125" style="4" hidden="1" customWidth="1"/>
    <col min="517" max="768" width="0" style="4" hidden="1"/>
    <col min="769" max="769" width="0" style="4" hidden="1" customWidth="1"/>
    <col min="770" max="770" width="13.85546875" style="4" hidden="1" customWidth="1"/>
    <col min="771" max="771" width="86.28515625" style="4" hidden="1" customWidth="1"/>
    <col min="772" max="772" width="11.42578125" style="4" hidden="1" customWidth="1"/>
    <col min="773" max="1024" width="0" style="4" hidden="1"/>
    <col min="1025" max="1025" width="0" style="4" hidden="1" customWidth="1"/>
    <col min="1026" max="1026" width="13.85546875" style="4" hidden="1" customWidth="1"/>
    <col min="1027" max="1027" width="86.28515625" style="4" hidden="1" customWidth="1"/>
    <col min="1028" max="1028" width="11.42578125" style="4" hidden="1" customWidth="1"/>
    <col min="1029" max="1280" width="0" style="4" hidden="1"/>
    <col min="1281" max="1281" width="0" style="4" hidden="1" customWidth="1"/>
    <col min="1282" max="1282" width="13.85546875" style="4" hidden="1" customWidth="1"/>
    <col min="1283" max="1283" width="86.28515625" style="4" hidden="1" customWidth="1"/>
    <col min="1284" max="1284" width="11.42578125" style="4" hidden="1" customWidth="1"/>
    <col min="1285" max="1536" width="0" style="4" hidden="1"/>
    <col min="1537" max="1537" width="0" style="4" hidden="1" customWidth="1"/>
    <col min="1538" max="1538" width="13.85546875" style="4" hidden="1" customWidth="1"/>
    <col min="1539" max="1539" width="86.28515625" style="4" hidden="1" customWidth="1"/>
    <col min="1540" max="1540" width="11.42578125" style="4" hidden="1" customWidth="1"/>
    <col min="1541" max="1792" width="0" style="4" hidden="1"/>
    <col min="1793" max="1793" width="0" style="4" hidden="1" customWidth="1"/>
    <col min="1794" max="1794" width="13.85546875" style="4" hidden="1" customWidth="1"/>
    <col min="1795" max="1795" width="86.28515625" style="4" hidden="1" customWidth="1"/>
    <col min="1796" max="1796" width="11.42578125" style="4" hidden="1" customWidth="1"/>
    <col min="1797" max="2048" width="0" style="4" hidden="1"/>
    <col min="2049" max="2049" width="0" style="4" hidden="1" customWidth="1"/>
    <col min="2050" max="2050" width="13.85546875" style="4" hidden="1" customWidth="1"/>
    <col min="2051" max="2051" width="86.28515625" style="4" hidden="1" customWidth="1"/>
    <col min="2052" max="2052" width="11.42578125" style="4" hidden="1" customWidth="1"/>
    <col min="2053" max="2304" width="0" style="4" hidden="1"/>
    <col min="2305" max="2305" width="0" style="4" hidden="1" customWidth="1"/>
    <col min="2306" max="2306" width="13.85546875" style="4" hidden="1" customWidth="1"/>
    <col min="2307" max="2307" width="86.28515625" style="4" hidden="1" customWidth="1"/>
    <col min="2308" max="2308" width="11.42578125" style="4" hidden="1" customWidth="1"/>
    <col min="2309" max="2560" width="0" style="4" hidden="1"/>
    <col min="2561" max="2561" width="0" style="4" hidden="1" customWidth="1"/>
    <col min="2562" max="2562" width="13.85546875" style="4" hidden="1" customWidth="1"/>
    <col min="2563" max="2563" width="86.28515625" style="4" hidden="1" customWidth="1"/>
    <col min="2564" max="2564" width="11.42578125" style="4" hidden="1" customWidth="1"/>
    <col min="2565" max="2816" width="0" style="4" hidden="1"/>
    <col min="2817" max="2817" width="0" style="4" hidden="1" customWidth="1"/>
    <col min="2818" max="2818" width="13.85546875" style="4" hidden="1" customWidth="1"/>
    <col min="2819" max="2819" width="86.28515625" style="4" hidden="1" customWidth="1"/>
    <col min="2820" max="2820" width="11.42578125" style="4" hidden="1" customWidth="1"/>
    <col min="2821" max="3072" width="0" style="4" hidden="1"/>
    <col min="3073" max="3073" width="0" style="4" hidden="1" customWidth="1"/>
    <col min="3074" max="3074" width="13.85546875" style="4" hidden="1" customWidth="1"/>
    <col min="3075" max="3075" width="86.28515625" style="4" hidden="1" customWidth="1"/>
    <col min="3076" max="3076" width="11.42578125" style="4" hidden="1" customWidth="1"/>
    <col min="3077" max="3328" width="0" style="4" hidden="1"/>
    <col min="3329" max="3329" width="0" style="4" hidden="1" customWidth="1"/>
    <col min="3330" max="3330" width="13.85546875" style="4" hidden="1" customWidth="1"/>
    <col min="3331" max="3331" width="86.28515625" style="4" hidden="1" customWidth="1"/>
    <col min="3332" max="3332" width="11.42578125" style="4" hidden="1" customWidth="1"/>
    <col min="3333" max="3584" width="0" style="4" hidden="1"/>
    <col min="3585" max="3585" width="0" style="4" hidden="1" customWidth="1"/>
    <col min="3586" max="3586" width="13.85546875" style="4" hidden="1" customWidth="1"/>
    <col min="3587" max="3587" width="86.28515625" style="4" hidden="1" customWidth="1"/>
    <col min="3588" max="3588" width="11.42578125" style="4" hidden="1" customWidth="1"/>
    <col min="3589" max="3840" width="0" style="4" hidden="1"/>
    <col min="3841" max="3841" width="0" style="4" hidden="1" customWidth="1"/>
    <col min="3842" max="3842" width="13.85546875" style="4" hidden="1" customWidth="1"/>
    <col min="3843" max="3843" width="86.28515625" style="4" hidden="1" customWidth="1"/>
    <col min="3844" max="3844" width="11.42578125" style="4" hidden="1" customWidth="1"/>
    <col min="3845" max="4096" width="0" style="4" hidden="1"/>
    <col min="4097" max="4097" width="0" style="4" hidden="1" customWidth="1"/>
    <col min="4098" max="4098" width="13.85546875" style="4" hidden="1" customWidth="1"/>
    <col min="4099" max="4099" width="86.28515625" style="4" hidden="1" customWidth="1"/>
    <col min="4100" max="4100" width="11.42578125" style="4" hidden="1" customWidth="1"/>
    <col min="4101" max="4352" width="0" style="4" hidden="1"/>
    <col min="4353" max="4353" width="0" style="4" hidden="1" customWidth="1"/>
    <col min="4354" max="4354" width="13.85546875" style="4" hidden="1" customWidth="1"/>
    <col min="4355" max="4355" width="86.28515625" style="4" hidden="1" customWidth="1"/>
    <col min="4356" max="4356" width="11.42578125" style="4" hidden="1" customWidth="1"/>
    <col min="4357" max="4608" width="0" style="4" hidden="1"/>
    <col min="4609" max="4609" width="0" style="4" hidden="1" customWidth="1"/>
    <col min="4610" max="4610" width="13.85546875" style="4" hidden="1" customWidth="1"/>
    <col min="4611" max="4611" width="86.28515625" style="4" hidden="1" customWidth="1"/>
    <col min="4612" max="4612" width="11.42578125" style="4" hidden="1" customWidth="1"/>
    <col min="4613" max="4864" width="0" style="4" hidden="1"/>
    <col min="4865" max="4865" width="0" style="4" hidden="1" customWidth="1"/>
    <col min="4866" max="4866" width="13.85546875" style="4" hidden="1" customWidth="1"/>
    <col min="4867" max="4867" width="86.28515625" style="4" hidden="1" customWidth="1"/>
    <col min="4868" max="4868" width="11.42578125" style="4" hidden="1" customWidth="1"/>
    <col min="4869" max="5120" width="0" style="4" hidden="1"/>
    <col min="5121" max="5121" width="0" style="4" hidden="1" customWidth="1"/>
    <col min="5122" max="5122" width="13.85546875" style="4" hidden="1" customWidth="1"/>
    <col min="5123" max="5123" width="86.28515625" style="4" hidden="1" customWidth="1"/>
    <col min="5124" max="5124" width="11.42578125" style="4" hidden="1" customWidth="1"/>
    <col min="5125" max="5376" width="0" style="4" hidden="1"/>
    <col min="5377" max="5377" width="0" style="4" hidden="1" customWidth="1"/>
    <col min="5378" max="5378" width="13.85546875" style="4" hidden="1" customWidth="1"/>
    <col min="5379" max="5379" width="86.28515625" style="4" hidden="1" customWidth="1"/>
    <col min="5380" max="5380" width="11.42578125" style="4" hidden="1" customWidth="1"/>
    <col min="5381" max="5632" width="0" style="4" hidden="1"/>
    <col min="5633" max="5633" width="0" style="4" hidden="1" customWidth="1"/>
    <col min="5634" max="5634" width="13.85546875" style="4" hidden="1" customWidth="1"/>
    <col min="5635" max="5635" width="86.28515625" style="4" hidden="1" customWidth="1"/>
    <col min="5636" max="5636" width="11.42578125" style="4" hidden="1" customWidth="1"/>
    <col min="5637" max="5888" width="0" style="4" hidden="1"/>
    <col min="5889" max="5889" width="0" style="4" hidden="1" customWidth="1"/>
    <col min="5890" max="5890" width="13.85546875" style="4" hidden="1" customWidth="1"/>
    <col min="5891" max="5891" width="86.28515625" style="4" hidden="1" customWidth="1"/>
    <col min="5892" max="5892" width="11.42578125" style="4" hidden="1" customWidth="1"/>
    <col min="5893" max="6144" width="0" style="4" hidden="1"/>
    <col min="6145" max="6145" width="0" style="4" hidden="1" customWidth="1"/>
    <col min="6146" max="6146" width="13.85546875" style="4" hidden="1" customWidth="1"/>
    <col min="6147" max="6147" width="86.28515625" style="4" hidden="1" customWidth="1"/>
    <col min="6148" max="6148" width="11.42578125" style="4" hidden="1" customWidth="1"/>
    <col min="6149" max="6400" width="0" style="4" hidden="1"/>
    <col min="6401" max="6401" width="0" style="4" hidden="1" customWidth="1"/>
    <col min="6402" max="6402" width="13.85546875" style="4" hidden="1" customWidth="1"/>
    <col min="6403" max="6403" width="86.28515625" style="4" hidden="1" customWidth="1"/>
    <col min="6404" max="6404" width="11.42578125" style="4" hidden="1" customWidth="1"/>
    <col min="6405" max="6656" width="0" style="4" hidden="1"/>
    <col min="6657" max="6657" width="0" style="4" hidden="1" customWidth="1"/>
    <col min="6658" max="6658" width="13.85546875" style="4" hidden="1" customWidth="1"/>
    <col min="6659" max="6659" width="86.28515625" style="4" hidden="1" customWidth="1"/>
    <col min="6660" max="6660" width="11.42578125" style="4" hidden="1" customWidth="1"/>
    <col min="6661" max="6912" width="0" style="4" hidden="1"/>
    <col min="6913" max="6913" width="0" style="4" hidden="1" customWidth="1"/>
    <col min="6914" max="6914" width="13.85546875" style="4" hidden="1" customWidth="1"/>
    <col min="6915" max="6915" width="86.28515625" style="4" hidden="1" customWidth="1"/>
    <col min="6916" max="6916" width="11.42578125" style="4" hidden="1" customWidth="1"/>
    <col min="6917" max="7168" width="0" style="4" hidden="1"/>
    <col min="7169" max="7169" width="0" style="4" hidden="1" customWidth="1"/>
    <col min="7170" max="7170" width="13.85546875" style="4" hidden="1" customWidth="1"/>
    <col min="7171" max="7171" width="86.28515625" style="4" hidden="1" customWidth="1"/>
    <col min="7172" max="7172" width="11.42578125" style="4" hidden="1" customWidth="1"/>
    <col min="7173" max="7424" width="0" style="4" hidden="1"/>
    <col min="7425" max="7425" width="0" style="4" hidden="1" customWidth="1"/>
    <col min="7426" max="7426" width="13.85546875" style="4" hidden="1" customWidth="1"/>
    <col min="7427" max="7427" width="86.28515625" style="4" hidden="1" customWidth="1"/>
    <col min="7428" max="7428" width="11.42578125" style="4" hidden="1" customWidth="1"/>
    <col min="7429" max="7680" width="0" style="4" hidden="1"/>
    <col min="7681" max="7681" width="0" style="4" hidden="1" customWidth="1"/>
    <col min="7682" max="7682" width="13.85546875" style="4" hidden="1" customWidth="1"/>
    <col min="7683" max="7683" width="86.28515625" style="4" hidden="1" customWidth="1"/>
    <col min="7684" max="7684" width="11.42578125" style="4" hidden="1" customWidth="1"/>
    <col min="7685" max="7936" width="0" style="4" hidden="1"/>
    <col min="7937" max="7937" width="0" style="4" hidden="1" customWidth="1"/>
    <col min="7938" max="7938" width="13.85546875" style="4" hidden="1" customWidth="1"/>
    <col min="7939" max="7939" width="86.28515625" style="4" hidden="1" customWidth="1"/>
    <col min="7940" max="7940" width="11.42578125" style="4" hidden="1" customWidth="1"/>
    <col min="7941" max="8192" width="0" style="4" hidden="1"/>
    <col min="8193" max="8193" width="0" style="4" hidden="1" customWidth="1"/>
    <col min="8194" max="8194" width="13.85546875" style="4" hidden="1" customWidth="1"/>
    <col min="8195" max="8195" width="86.28515625" style="4" hidden="1" customWidth="1"/>
    <col min="8196" max="8196" width="11.42578125" style="4" hidden="1" customWidth="1"/>
    <col min="8197" max="8448" width="0" style="4" hidden="1"/>
    <col min="8449" max="8449" width="0" style="4" hidden="1" customWidth="1"/>
    <col min="8450" max="8450" width="13.85546875" style="4" hidden="1" customWidth="1"/>
    <col min="8451" max="8451" width="86.28515625" style="4" hidden="1" customWidth="1"/>
    <col min="8452" max="8452" width="11.42578125" style="4" hidden="1" customWidth="1"/>
    <col min="8453" max="8704" width="0" style="4" hidden="1"/>
    <col min="8705" max="8705" width="0" style="4" hidden="1" customWidth="1"/>
    <col min="8706" max="8706" width="13.85546875" style="4" hidden="1" customWidth="1"/>
    <col min="8707" max="8707" width="86.28515625" style="4" hidden="1" customWidth="1"/>
    <col min="8708" max="8708" width="11.42578125" style="4" hidden="1" customWidth="1"/>
    <col min="8709" max="8960" width="0" style="4" hidden="1"/>
    <col min="8961" max="8961" width="0" style="4" hidden="1" customWidth="1"/>
    <col min="8962" max="8962" width="13.85546875" style="4" hidden="1" customWidth="1"/>
    <col min="8963" max="8963" width="86.28515625" style="4" hidden="1" customWidth="1"/>
    <col min="8964" max="8964" width="11.42578125" style="4" hidden="1" customWidth="1"/>
    <col min="8965" max="9216" width="0" style="4" hidden="1"/>
    <col min="9217" max="9217" width="0" style="4" hidden="1" customWidth="1"/>
    <col min="9218" max="9218" width="13.85546875" style="4" hidden="1" customWidth="1"/>
    <col min="9219" max="9219" width="86.28515625" style="4" hidden="1" customWidth="1"/>
    <col min="9220" max="9220" width="11.42578125" style="4" hidden="1" customWidth="1"/>
    <col min="9221" max="9472" width="0" style="4" hidden="1"/>
    <col min="9473" max="9473" width="0" style="4" hidden="1" customWidth="1"/>
    <col min="9474" max="9474" width="13.85546875" style="4" hidden="1" customWidth="1"/>
    <col min="9475" max="9475" width="86.28515625" style="4" hidden="1" customWidth="1"/>
    <col min="9476" max="9476" width="11.42578125" style="4" hidden="1" customWidth="1"/>
    <col min="9477" max="9728" width="0" style="4" hidden="1"/>
    <col min="9729" max="9729" width="0" style="4" hidden="1" customWidth="1"/>
    <col min="9730" max="9730" width="13.85546875" style="4" hidden="1" customWidth="1"/>
    <col min="9731" max="9731" width="86.28515625" style="4" hidden="1" customWidth="1"/>
    <col min="9732" max="9732" width="11.42578125" style="4" hidden="1" customWidth="1"/>
    <col min="9733" max="9984" width="0" style="4" hidden="1"/>
    <col min="9985" max="9985" width="0" style="4" hidden="1" customWidth="1"/>
    <col min="9986" max="9986" width="13.85546875" style="4" hidden="1" customWidth="1"/>
    <col min="9987" max="9987" width="86.28515625" style="4" hidden="1" customWidth="1"/>
    <col min="9988" max="9988" width="11.42578125" style="4" hidden="1" customWidth="1"/>
    <col min="9989" max="10240" width="0" style="4" hidden="1"/>
    <col min="10241" max="10241" width="0" style="4" hidden="1" customWidth="1"/>
    <col min="10242" max="10242" width="13.85546875" style="4" hidden="1" customWidth="1"/>
    <col min="10243" max="10243" width="86.28515625" style="4" hidden="1" customWidth="1"/>
    <col min="10244" max="10244" width="11.42578125" style="4" hidden="1" customWidth="1"/>
    <col min="10245" max="10496" width="0" style="4" hidden="1"/>
    <col min="10497" max="10497" width="0" style="4" hidden="1" customWidth="1"/>
    <col min="10498" max="10498" width="13.85546875" style="4" hidden="1" customWidth="1"/>
    <col min="10499" max="10499" width="86.28515625" style="4" hidden="1" customWidth="1"/>
    <col min="10500" max="10500" width="11.42578125" style="4" hidden="1" customWidth="1"/>
    <col min="10501" max="10752" width="0" style="4" hidden="1"/>
    <col min="10753" max="10753" width="0" style="4" hidden="1" customWidth="1"/>
    <col min="10754" max="10754" width="13.85546875" style="4" hidden="1" customWidth="1"/>
    <col min="10755" max="10755" width="86.28515625" style="4" hidden="1" customWidth="1"/>
    <col min="10756" max="10756" width="11.42578125" style="4" hidden="1" customWidth="1"/>
    <col min="10757" max="11008" width="0" style="4" hidden="1"/>
    <col min="11009" max="11009" width="0" style="4" hidden="1" customWidth="1"/>
    <col min="11010" max="11010" width="13.85546875" style="4" hidden="1" customWidth="1"/>
    <col min="11011" max="11011" width="86.28515625" style="4" hidden="1" customWidth="1"/>
    <col min="11012" max="11012" width="11.42578125" style="4" hidden="1" customWidth="1"/>
    <col min="11013" max="11264" width="0" style="4" hidden="1"/>
    <col min="11265" max="11265" width="0" style="4" hidden="1" customWidth="1"/>
    <col min="11266" max="11266" width="13.85546875" style="4" hidden="1" customWidth="1"/>
    <col min="11267" max="11267" width="86.28515625" style="4" hidden="1" customWidth="1"/>
    <col min="11268" max="11268" width="11.42578125" style="4" hidden="1" customWidth="1"/>
    <col min="11269" max="11520" width="0" style="4" hidden="1"/>
    <col min="11521" max="11521" width="0" style="4" hidden="1" customWidth="1"/>
    <col min="11522" max="11522" width="13.85546875" style="4" hidden="1" customWidth="1"/>
    <col min="11523" max="11523" width="86.28515625" style="4" hidden="1" customWidth="1"/>
    <col min="11524" max="11524" width="11.42578125" style="4" hidden="1" customWidth="1"/>
    <col min="11525" max="11776" width="0" style="4" hidden="1"/>
    <col min="11777" max="11777" width="0" style="4" hidden="1" customWidth="1"/>
    <col min="11778" max="11778" width="13.85546875" style="4" hidden="1" customWidth="1"/>
    <col min="11779" max="11779" width="86.28515625" style="4" hidden="1" customWidth="1"/>
    <col min="11780" max="11780" width="11.42578125" style="4" hidden="1" customWidth="1"/>
    <col min="11781" max="12032" width="0" style="4" hidden="1"/>
    <col min="12033" max="12033" width="0" style="4" hidden="1" customWidth="1"/>
    <col min="12034" max="12034" width="13.85546875" style="4" hidden="1" customWidth="1"/>
    <col min="12035" max="12035" width="86.28515625" style="4" hidden="1" customWidth="1"/>
    <col min="12036" max="12036" width="11.42578125" style="4" hidden="1" customWidth="1"/>
    <col min="12037" max="12288" width="0" style="4" hidden="1"/>
    <col min="12289" max="12289" width="0" style="4" hidden="1" customWidth="1"/>
    <col min="12290" max="12290" width="13.85546875" style="4" hidden="1" customWidth="1"/>
    <col min="12291" max="12291" width="86.28515625" style="4" hidden="1" customWidth="1"/>
    <col min="12292" max="12292" width="11.42578125" style="4" hidden="1" customWidth="1"/>
    <col min="12293" max="12544" width="0" style="4" hidden="1"/>
    <col min="12545" max="12545" width="0" style="4" hidden="1" customWidth="1"/>
    <col min="12546" max="12546" width="13.85546875" style="4" hidden="1" customWidth="1"/>
    <col min="12547" max="12547" width="86.28515625" style="4" hidden="1" customWidth="1"/>
    <col min="12548" max="12548" width="11.42578125" style="4" hidden="1" customWidth="1"/>
    <col min="12549" max="12800" width="0" style="4" hidden="1"/>
    <col min="12801" max="12801" width="0" style="4" hidden="1" customWidth="1"/>
    <col min="12802" max="12802" width="13.85546875" style="4" hidden="1" customWidth="1"/>
    <col min="12803" max="12803" width="86.28515625" style="4" hidden="1" customWidth="1"/>
    <col min="12804" max="12804" width="11.42578125" style="4" hidden="1" customWidth="1"/>
    <col min="12805" max="13056" width="0" style="4" hidden="1"/>
    <col min="13057" max="13057" width="0" style="4" hidden="1" customWidth="1"/>
    <col min="13058" max="13058" width="13.85546875" style="4" hidden="1" customWidth="1"/>
    <col min="13059" max="13059" width="86.28515625" style="4" hidden="1" customWidth="1"/>
    <col min="13060" max="13060" width="11.42578125" style="4" hidden="1" customWidth="1"/>
    <col min="13061" max="13312" width="0" style="4" hidden="1"/>
    <col min="13313" max="13313" width="0" style="4" hidden="1" customWidth="1"/>
    <col min="13314" max="13314" width="13.85546875" style="4" hidden="1" customWidth="1"/>
    <col min="13315" max="13315" width="86.28515625" style="4" hidden="1" customWidth="1"/>
    <col min="13316" max="13316" width="11.42578125" style="4" hidden="1" customWidth="1"/>
    <col min="13317" max="13568" width="0" style="4" hidden="1"/>
    <col min="13569" max="13569" width="0" style="4" hidden="1" customWidth="1"/>
    <col min="13570" max="13570" width="13.85546875" style="4" hidden="1" customWidth="1"/>
    <col min="13571" max="13571" width="86.28515625" style="4" hidden="1" customWidth="1"/>
    <col min="13572" max="13572" width="11.42578125" style="4" hidden="1" customWidth="1"/>
    <col min="13573" max="13824" width="0" style="4" hidden="1"/>
    <col min="13825" max="13825" width="0" style="4" hidden="1" customWidth="1"/>
    <col min="13826" max="13826" width="13.85546875" style="4" hidden="1" customWidth="1"/>
    <col min="13827" max="13827" width="86.28515625" style="4" hidden="1" customWidth="1"/>
    <col min="13828" max="13828" width="11.42578125" style="4" hidden="1" customWidth="1"/>
    <col min="13829" max="14080" width="0" style="4" hidden="1"/>
    <col min="14081" max="14081" width="0" style="4" hidden="1" customWidth="1"/>
    <col min="14082" max="14082" width="13.85546875" style="4" hidden="1" customWidth="1"/>
    <col min="14083" max="14083" width="86.28515625" style="4" hidden="1" customWidth="1"/>
    <col min="14084" max="14084" width="11.42578125" style="4" hidden="1" customWidth="1"/>
    <col min="14085" max="14336" width="0" style="4" hidden="1"/>
    <col min="14337" max="14337" width="0" style="4" hidden="1" customWidth="1"/>
    <col min="14338" max="14338" width="13.85546875" style="4" hidden="1" customWidth="1"/>
    <col min="14339" max="14339" width="86.28515625" style="4" hidden="1" customWidth="1"/>
    <col min="14340" max="14340" width="11.42578125" style="4" hidden="1" customWidth="1"/>
    <col min="14341" max="14592" width="0" style="4" hidden="1"/>
    <col min="14593" max="14593" width="0" style="4" hidden="1" customWidth="1"/>
    <col min="14594" max="14594" width="13.85546875" style="4" hidden="1" customWidth="1"/>
    <col min="14595" max="14595" width="86.28515625" style="4" hidden="1" customWidth="1"/>
    <col min="14596" max="14596" width="11.42578125" style="4" hidden="1" customWidth="1"/>
    <col min="14597" max="14848" width="0" style="4" hidden="1"/>
    <col min="14849" max="14849" width="0" style="4" hidden="1" customWidth="1"/>
    <col min="14850" max="14850" width="13.85546875" style="4" hidden="1" customWidth="1"/>
    <col min="14851" max="14851" width="86.28515625" style="4" hidden="1" customWidth="1"/>
    <col min="14852" max="14852" width="11.42578125" style="4" hidden="1" customWidth="1"/>
    <col min="14853" max="15104" width="0" style="4" hidden="1"/>
    <col min="15105" max="15105" width="0" style="4" hidden="1" customWidth="1"/>
    <col min="15106" max="15106" width="13.85546875" style="4" hidden="1" customWidth="1"/>
    <col min="15107" max="15107" width="86.28515625" style="4" hidden="1" customWidth="1"/>
    <col min="15108" max="15108" width="11.42578125" style="4" hidden="1" customWidth="1"/>
    <col min="15109" max="15360" width="0" style="4" hidden="1"/>
    <col min="15361" max="15361" width="0" style="4" hidden="1" customWidth="1"/>
    <col min="15362" max="15362" width="13.85546875" style="4" hidden="1" customWidth="1"/>
    <col min="15363" max="15363" width="86.28515625" style="4" hidden="1" customWidth="1"/>
    <col min="15364" max="15364" width="11.42578125" style="4" hidden="1" customWidth="1"/>
    <col min="15365" max="15616" width="0" style="4" hidden="1"/>
    <col min="15617" max="15617" width="0" style="4" hidden="1" customWidth="1"/>
    <col min="15618" max="15618" width="13.85546875" style="4" hidden="1" customWidth="1"/>
    <col min="15619" max="15619" width="86.28515625" style="4" hidden="1" customWidth="1"/>
    <col min="15620" max="15620" width="11.42578125" style="4" hidden="1" customWidth="1"/>
    <col min="15621" max="15872" width="0" style="4" hidden="1"/>
    <col min="15873" max="15873" width="0" style="4" hidden="1" customWidth="1"/>
    <col min="15874" max="15874" width="13.85546875" style="4" hidden="1" customWidth="1"/>
    <col min="15875" max="15875" width="86.28515625" style="4" hidden="1" customWidth="1"/>
    <col min="15876" max="15876" width="11.42578125" style="4" hidden="1" customWidth="1"/>
    <col min="15877" max="16128" width="0" style="4" hidden="1"/>
    <col min="16129" max="16129" width="0" style="4" hidden="1" customWidth="1"/>
    <col min="16130" max="16130" width="13.85546875" style="4" hidden="1" customWidth="1"/>
    <col min="16131" max="16131" width="86.28515625" style="4" hidden="1" customWidth="1"/>
    <col min="16132" max="16132" width="11.42578125" style="4" hidden="1" customWidth="1"/>
    <col min="16133" max="16383" width="0" style="4" hidden="1"/>
    <col min="16384" max="16384" width="7.85546875" style="4" hidden="1" customWidth="1"/>
  </cols>
  <sheetData>
    <row r="1" spans="1:4" x14ac:dyDescent="0.2">
      <c r="A1" s="3"/>
    </row>
    <row r="2" spans="1:4" x14ac:dyDescent="0.2">
      <c r="A2" s="3"/>
    </row>
    <row r="3" spans="1:4" x14ac:dyDescent="0.2">
      <c r="A3" s="3"/>
    </row>
    <row r="4" spans="1:4" x14ac:dyDescent="0.2">
      <c r="A4" s="3"/>
      <c r="B4" s="5"/>
    </row>
    <row r="5" spans="1:4" x14ac:dyDescent="0.2">
      <c r="A5" s="3"/>
    </row>
    <row r="6" spans="1:4" ht="53.25" customHeight="1" x14ac:dyDescent="0.3">
      <c r="A6" s="3"/>
      <c r="C6" s="7">
        <v>2025</v>
      </c>
    </row>
    <row r="7" spans="1:4" ht="39" x14ac:dyDescent="0.2">
      <c r="A7" s="3"/>
      <c r="C7" s="8" t="s">
        <v>0</v>
      </c>
    </row>
    <row r="8" spans="1:4" x14ac:dyDescent="0.2">
      <c r="A8" s="3"/>
    </row>
    <row r="9" spans="1:4" ht="19.5" customHeight="1" x14ac:dyDescent="0.2">
      <c r="A9" s="3" t="s">
        <v>1</v>
      </c>
    </row>
    <row r="10" spans="1:4" ht="19.5" customHeight="1" x14ac:dyDescent="0.2">
      <c r="A10" s="3" t="s">
        <v>2</v>
      </c>
      <c r="C10" s="46" t="s">
        <v>3</v>
      </c>
    </row>
    <row r="11" spans="1:4" ht="19.5" customHeight="1" x14ac:dyDescent="0.2">
      <c r="A11" s="3" t="s">
        <v>4</v>
      </c>
      <c r="C11" s="46" t="s">
        <v>5</v>
      </c>
    </row>
    <row r="12" spans="1:4" ht="19.5" customHeight="1" x14ac:dyDescent="0.2">
      <c r="A12" s="3" t="s">
        <v>6</v>
      </c>
      <c r="C12" s="47" t="s">
        <v>7</v>
      </c>
      <c r="D12" s="9"/>
    </row>
    <row r="13" spans="1:4" ht="19.5" customHeight="1" x14ac:dyDescent="0.2">
      <c r="A13" s="3" t="s">
        <v>8</v>
      </c>
      <c r="C13" s="46" t="s">
        <v>9</v>
      </c>
      <c r="D13" s="9"/>
    </row>
    <row r="14" spans="1:4" ht="19.5" customHeight="1" x14ac:dyDescent="0.2">
      <c r="A14" s="3" t="s">
        <v>10</v>
      </c>
    </row>
    <row r="15" spans="1:4" ht="19.5" customHeight="1" x14ac:dyDescent="0.2">
      <c r="A15" s="3" t="s">
        <v>11</v>
      </c>
    </row>
    <row r="16" spans="1:4" ht="19.5" customHeight="1" x14ac:dyDescent="0.2">
      <c r="C16" s="4" t="s">
        <v>12</v>
      </c>
    </row>
    <row r="17" spans="3:3" ht="19.5" customHeight="1" x14ac:dyDescent="0.2"/>
    <row r="18" spans="3:3" ht="19.5" customHeight="1" x14ac:dyDescent="0.2">
      <c r="C18" s="6" t="s">
        <v>13</v>
      </c>
    </row>
    <row r="19" spans="3:3" ht="19.5" customHeight="1" x14ac:dyDescent="0.2"/>
    <row r="20" spans="3:3" ht="19.5" customHeight="1" x14ac:dyDescent="0.2"/>
    <row r="21" spans="3:3" ht="19.5" customHeight="1" x14ac:dyDescent="0.2"/>
    <row r="22" spans="3:3" ht="19.5" customHeight="1" x14ac:dyDescent="0.2"/>
    <row r="23" spans="3:3" ht="19.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1 C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C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C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C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C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C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C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C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C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C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C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C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C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C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C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xr:uid="{00000000-0002-0000-0000-000000000000}">
      <formula1>$A$9:$A$15</formula1>
    </dataValidation>
  </dataValidations>
  <hyperlinks>
    <hyperlink ref="C13" location="'Tableau 4 Coûts'!A1" display="Tableau 4 : Coûts investissement et exploitation" xr:uid="{00000000-0004-0000-0000-000000000000}"/>
    <hyperlink ref="C10" location="'Tableau 1 Besoins'!A1" display="Tableau 1 : Besoins" xr:uid="{00000000-0004-0000-0000-000001000000}"/>
    <hyperlink ref="C11" location="'Tableau 2 Installation solaire'!A1" display="Tableau 2 : Installation solaire" xr:uid="{00000000-0004-0000-0000-000002000000}"/>
    <hyperlink ref="C12" location="'Tableau 3 Production'!A1" display="Tableau 3 : Production ECS" xr:uid="{00000000-0004-0000-0000-000003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JO163"/>
  <sheetViews>
    <sheetView topLeftCell="A4" zoomScale="110" zoomScaleNormal="110" workbookViewId="0">
      <selection activeCell="A3" sqref="A3:E17"/>
    </sheetView>
  </sheetViews>
  <sheetFormatPr baseColWidth="10" defaultColWidth="11.42578125" defaultRowHeight="15" x14ac:dyDescent="0.25"/>
  <cols>
    <col min="1" max="1" width="37.7109375" style="126" customWidth="1"/>
    <col min="2" max="3" width="16.28515625" style="189" customWidth="1"/>
    <col min="4" max="4" width="18.42578125" style="189" customWidth="1"/>
    <col min="5" max="5" width="23.28515625" style="189" bestFit="1" customWidth="1"/>
    <col min="6" max="6" width="13.42578125" style="189" customWidth="1"/>
    <col min="7" max="7" width="10" style="189" customWidth="1"/>
    <col min="8" max="8" width="10.42578125" style="189" customWidth="1"/>
    <col min="9" max="9" width="8.140625" style="189" customWidth="1"/>
    <col min="10" max="10" width="7.140625" style="189" customWidth="1"/>
    <col min="11" max="11" width="6.42578125" style="189" customWidth="1"/>
    <col min="12" max="12" width="8.140625" style="189" customWidth="1"/>
    <col min="13" max="13" width="8.85546875" style="189" customWidth="1"/>
    <col min="14" max="16384" width="11.42578125" style="189"/>
  </cols>
  <sheetData>
    <row r="1" spans="1:275" s="206" customFormat="1" ht="15.75" x14ac:dyDescent="0.25">
      <c r="A1" s="204" t="s">
        <v>3</v>
      </c>
      <c r="B1" s="205"/>
      <c r="C1" s="205"/>
      <c r="D1" s="205"/>
      <c r="E1" s="205"/>
      <c r="F1" s="189"/>
    </row>
    <row r="2" spans="1:275" s="208" customFormat="1" ht="16.5" thickBot="1" x14ac:dyDescent="0.3">
      <c r="A2" s="207" t="s">
        <v>14</v>
      </c>
      <c r="B2" s="189"/>
      <c r="C2" s="205"/>
      <c r="D2" s="205"/>
      <c r="E2" s="205"/>
      <c r="F2" s="189"/>
    </row>
    <row r="3" spans="1:275" ht="23.25" thickBot="1" x14ac:dyDescent="0.3">
      <c r="B3" s="209" t="s">
        <v>15</v>
      </c>
      <c r="C3" s="210" t="s">
        <v>16</v>
      </c>
      <c r="D3" s="209" t="s">
        <v>17</v>
      </c>
      <c r="E3" s="210" t="s">
        <v>16</v>
      </c>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06"/>
      <c r="FY3" s="206"/>
      <c r="FZ3" s="206"/>
      <c r="GA3" s="206"/>
      <c r="GB3" s="206"/>
      <c r="GC3" s="206"/>
      <c r="GD3" s="206"/>
      <c r="GE3" s="206"/>
      <c r="GF3" s="206"/>
      <c r="GG3" s="206"/>
      <c r="GH3" s="206"/>
      <c r="GI3" s="206"/>
      <c r="GJ3" s="206"/>
      <c r="GK3" s="206"/>
      <c r="GL3" s="206"/>
      <c r="GM3" s="206"/>
      <c r="GN3" s="206"/>
      <c r="GO3" s="206"/>
      <c r="GP3" s="206"/>
      <c r="GQ3" s="206"/>
      <c r="GR3" s="206"/>
      <c r="GS3" s="206"/>
      <c r="GT3" s="206"/>
      <c r="GU3" s="206"/>
      <c r="GV3" s="206"/>
      <c r="GW3" s="206"/>
      <c r="GX3" s="206"/>
      <c r="GY3" s="206"/>
      <c r="GZ3" s="206"/>
      <c r="HA3" s="206"/>
      <c r="HB3" s="206"/>
      <c r="HC3" s="206"/>
      <c r="HD3" s="206"/>
      <c r="HE3" s="206"/>
      <c r="HF3" s="206"/>
      <c r="HG3" s="206"/>
      <c r="HH3" s="206"/>
      <c r="HI3" s="206"/>
      <c r="HJ3" s="206"/>
      <c r="HK3" s="206"/>
      <c r="HL3" s="206"/>
      <c r="HM3" s="206"/>
      <c r="HN3" s="206"/>
      <c r="HO3" s="206"/>
      <c r="HP3" s="206"/>
      <c r="HQ3" s="206"/>
      <c r="HR3" s="206"/>
      <c r="HS3" s="206"/>
      <c r="HT3" s="206"/>
      <c r="HU3" s="206"/>
      <c r="HV3" s="206"/>
      <c r="HW3" s="206"/>
      <c r="HX3" s="206"/>
      <c r="HY3" s="206"/>
      <c r="HZ3" s="206"/>
      <c r="IA3" s="206"/>
      <c r="IB3" s="206"/>
      <c r="IC3" s="206"/>
      <c r="ID3" s="206"/>
      <c r="IE3" s="206"/>
      <c r="IF3" s="206"/>
      <c r="IG3" s="206"/>
      <c r="IH3" s="206"/>
      <c r="II3" s="206"/>
      <c r="IJ3" s="206"/>
      <c r="IK3" s="206"/>
      <c r="IL3" s="206"/>
      <c r="IM3" s="206"/>
      <c r="IN3" s="206"/>
      <c r="IO3" s="206"/>
      <c r="IP3" s="206"/>
      <c r="IQ3" s="206"/>
      <c r="IR3" s="206"/>
      <c r="IS3" s="206"/>
      <c r="IT3" s="206"/>
      <c r="IU3" s="206"/>
      <c r="IV3" s="206"/>
      <c r="IW3" s="206"/>
      <c r="IX3" s="206"/>
      <c r="IY3" s="206"/>
      <c r="IZ3" s="206"/>
      <c r="JA3" s="206"/>
      <c r="JB3" s="206"/>
      <c r="JC3" s="206"/>
      <c r="JD3" s="206"/>
      <c r="JE3" s="206"/>
      <c r="JF3" s="206"/>
      <c r="JG3" s="206"/>
      <c r="JH3" s="206"/>
      <c r="JI3" s="206"/>
      <c r="JJ3" s="206"/>
      <c r="JK3" s="206"/>
      <c r="JL3" s="206"/>
      <c r="JM3" s="206"/>
      <c r="JN3" s="206"/>
      <c r="JO3" s="206"/>
    </row>
    <row r="4" spans="1:275" ht="16.5" thickBot="1" x14ac:dyDescent="0.3">
      <c r="A4" s="242" t="s">
        <v>18</v>
      </c>
      <c r="B4" s="243"/>
      <c r="C4" s="244"/>
      <c r="D4" s="245"/>
      <c r="E4" s="24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c r="IK4" s="206"/>
      <c r="IL4" s="206"/>
      <c r="IM4" s="206"/>
      <c r="IN4" s="206"/>
      <c r="IO4" s="206"/>
      <c r="IP4" s="206"/>
      <c r="IQ4" s="206"/>
      <c r="IR4" s="206"/>
      <c r="IS4" s="206"/>
      <c r="IT4" s="206"/>
      <c r="IU4" s="206"/>
      <c r="IV4" s="206"/>
      <c r="IW4" s="206"/>
      <c r="IX4" s="206"/>
      <c r="IY4" s="206"/>
      <c r="IZ4" s="206"/>
      <c r="JA4" s="206"/>
      <c r="JB4" s="206"/>
      <c r="JC4" s="206"/>
      <c r="JD4" s="206"/>
      <c r="JE4" s="206"/>
      <c r="JF4" s="206"/>
      <c r="JG4" s="206"/>
      <c r="JH4" s="206"/>
      <c r="JI4" s="206"/>
      <c r="JJ4" s="206"/>
      <c r="JK4" s="206"/>
      <c r="JL4" s="206"/>
      <c r="JM4" s="206"/>
      <c r="JN4" s="206"/>
      <c r="JO4" s="206"/>
    </row>
    <row r="5" spans="1:275" ht="15" customHeight="1" x14ac:dyDescent="0.25">
      <c r="A5" s="211" t="s">
        <v>19</v>
      </c>
      <c r="B5" s="212"/>
      <c r="C5" s="213"/>
      <c r="D5" s="212"/>
      <c r="E5" s="214" t="s">
        <v>20</v>
      </c>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c r="IK5" s="206"/>
      <c r="IL5" s="206"/>
      <c r="IM5" s="206"/>
      <c r="IN5" s="206"/>
      <c r="IO5" s="206"/>
      <c r="IP5" s="206"/>
      <c r="IQ5" s="206"/>
      <c r="IR5" s="206"/>
      <c r="IS5" s="206"/>
      <c r="IT5" s="206"/>
      <c r="IU5" s="206"/>
      <c r="IV5" s="206"/>
      <c r="IW5" s="206"/>
      <c r="IX5" s="206"/>
      <c r="IY5" s="206"/>
      <c r="IZ5" s="206"/>
      <c r="JA5" s="206"/>
      <c r="JB5" s="206"/>
      <c r="JC5" s="206"/>
      <c r="JD5" s="206"/>
      <c r="JE5" s="206"/>
      <c r="JF5" s="206"/>
      <c r="JG5" s="206"/>
      <c r="JH5" s="206"/>
      <c r="JI5" s="206"/>
      <c r="JJ5" s="206"/>
      <c r="JK5" s="206"/>
      <c r="JL5" s="206"/>
      <c r="JM5" s="206"/>
      <c r="JN5" s="206"/>
      <c r="JO5" s="206"/>
    </row>
    <row r="6" spans="1:275" ht="15.75" x14ac:dyDescent="0.25">
      <c r="A6" s="215" t="s">
        <v>21</v>
      </c>
      <c r="B6" s="216"/>
      <c r="C6" s="217"/>
      <c r="D6" s="216"/>
      <c r="E6" s="218" t="s">
        <v>22</v>
      </c>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c r="DM6" s="206"/>
      <c r="DN6" s="206"/>
      <c r="DO6" s="206"/>
      <c r="DP6" s="206"/>
      <c r="DQ6" s="206"/>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c r="FN6" s="206"/>
      <c r="FO6" s="206"/>
      <c r="FP6" s="206"/>
      <c r="FQ6" s="206"/>
      <c r="FR6" s="206"/>
      <c r="FS6" s="206"/>
      <c r="FT6" s="206"/>
      <c r="FU6" s="206"/>
      <c r="FV6" s="206"/>
      <c r="FW6" s="206"/>
      <c r="FX6" s="206"/>
      <c r="FY6" s="206"/>
      <c r="FZ6" s="206"/>
      <c r="GA6" s="206"/>
      <c r="GB6" s="206"/>
      <c r="GC6" s="206"/>
      <c r="GD6" s="206"/>
      <c r="GE6" s="206"/>
      <c r="GF6" s="206"/>
      <c r="GG6" s="206"/>
      <c r="GH6" s="206"/>
      <c r="GI6" s="206"/>
      <c r="GJ6" s="206"/>
      <c r="GK6" s="206"/>
      <c r="GL6" s="206"/>
      <c r="GM6" s="206"/>
      <c r="GN6" s="206"/>
      <c r="GO6" s="206"/>
      <c r="GP6" s="206"/>
      <c r="GQ6" s="206"/>
      <c r="GR6" s="206"/>
      <c r="GS6" s="206"/>
      <c r="GT6" s="206"/>
      <c r="GU6" s="206"/>
      <c r="GV6" s="206"/>
      <c r="GW6" s="206"/>
      <c r="GX6" s="206"/>
      <c r="GY6" s="206"/>
      <c r="GZ6" s="206"/>
      <c r="HA6" s="206"/>
      <c r="HB6" s="206"/>
      <c r="HC6" s="206"/>
      <c r="HD6" s="206"/>
      <c r="HE6" s="206"/>
      <c r="HF6" s="206"/>
      <c r="HG6" s="206"/>
      <c r="HH6" s="206"/>
      <c r="HI6" s="206"/>
      <c r="HJ6" s="206"/>
      <c r="HK6" s="206"/>
      <c r="HL6" s="206"/>
      <c r="HM6" s="206"/>
      <c r="HN6" s="206"/>
      <c r="HO6" s="206"/>
      <c r="HP6" s="206"/>
      <c r="HQ6" s="206"/>
      <c r="HR6" s="206"/>
      <c r="HS6" s="206"/>
      <c r="HT6" s="206"/>
      <c r="HU6" s="206"/>
      <c r="HV6" s="206"/>
      <c r="HW6" s="206"/>
      <c r="HX6" s="206"/>
      <c r="HY6" s="206"/>
      <c r="HZ6" s="206"/>
      <c r="IA6" s="206"/>
      <c r="IB6" s="206"/>
      <c r="IC6" s="206"/>
      <c r="ID6" s="206"/>
      <c r="IE6" s="206"/>
      <c r="IF6" s="206"/>
      <c r="IG6" s="206"/>
      <c r="IH6" s="206"/>
      <c r="II6" s="206"/>
      <c r="IJ6" s="206"/>
      <c r="IK6" s="206"/>
      <c r="IL6" s="206"/>
      <c r="IM6" s="206"/>
      <c r="IN6" s="206"/>
      <c r="IO6" s="206"/>
      <c r="IP6" s="206"/>
      <c r="IQ6" s="206"/>
      <c r="IR6" s="206"/>
      <c r="IS6" s="206"/>
      <c r="IT6" s="206"/>
      <c r="IU6" s="206"/>
      <c r="IV6" s="206"/>
      <c r="IW6" s="206"/>
      <c r="IX6" s="206"/>
      <c r="IY6" s="206"/>
      <c r="IZ6" s="206"/>
      <c r="JA6" s="206"/>
      <c r="JB6" s="206"/>
      <c r="JC6" s="206"/>
      <c r="JD6" s="206"/>
      <c r="JE6" s="206"/>
      <c r="JF6" s="206"/>
      <c r="JG6" s="206"/>
      <c r="JH6" s="206"/>
      <c r="JI6" s="206"/>
      <c r="JJ6" s="206"/>
      <c r="JK6" s="206"/>
      <c r="JL6" s="206"/>
      <c r="JM6" s="206"/>
      <c r="JN6" s="206"/>
      <c r="JO6" s="206"/>
    </row>
    <row r="7" spans="1:275" ht="15.75" x14ac:dyDescent="0.25">
      <c r="A7" s="215" t="s">
        <v>23</v>
      </c>
      <c r="B7" s="216"/>
      <c r="C7" s="217"/>
      <c r="D7" s="216"/>
      <c r="E7" s="218"/>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c r="FL7" s="206"/>
      <c r="FM7" s="206"/>
      <c r="FN7" s="206"/>
      <c r="FO7" s="206"/>
      <c r="FP7" s="206"/>
      <c r="FQ7" s="206"/>
      <c r="FR7" s="206"/>
      <c r="FS7" s="206"/>
      <c r="FT7" s="206"/>
      <c r="FU7" s="206"/>
      <c r="FV7" s="206"/>
      <c r="FW7" s="206"/>
      <c r="FX7" s="206"/>
      <c r="FY7" s="206"/>
      <c r="FZ7" s="206"/>
      <c r="GA7" s="206"/>
      <c r="GB7" s="206"/>
      <c r="GC7" s="206"/>
      <c r="GD7" s="206"/>
      <c r="GE7" s="206"/>
      <c r="GF7" s="206"/>
      <c r="GG7" s="206"/>
      <c r="GH7" s="206"/>
      <c r="GI7" s="206"/>
      <c r="GJ7" s="206"/>
      <c r="GK7" s="206"/>
      <c r="GL7" s="206"/>
      <c r="GM7" s="206"/>
      <c r="GN7" s="206"/>
      <c r="GO7" s="206"/>
      <c r="GP7" s="206"/>
      <c r="GQ7" s="206"/>
      <c r="GR7" s="206"/>
      <c r="GS7" s="206"/>
      <c r="GT7" s="206"/>
      <c r="GU7" s="206"/>
      <c r="GV7" s="206"/>
      <c r="GW7" s="206"/>
      <c r="GX7" s="206"/>
      <c r="GY7" s="206"/>
      <c r="GZ7" s="206"/>
      <c r="HA7" s="206"/>
      <c r="HB7" s="206"/>
      <c r="HC7" s="206"/>
      <c r="HD7" s="206"/>
      <c r="HE7" s="206"/>
      <c r="HF7" s="206"/>
      <c r="HG7" s="206"/>
      <c r="HH7" s="206"/>
      <c r="HI7" s="206"/>
      <c r="HJ7" s="206"/>
      <c r="HK7" s="206"/>
      <c r="HL7" s="206"/>
      <c r="HM7" s="206"/>
      <c r="HN7" s="206"/>
      <c r="HO7" s="206"/>
      <c r="HP7" s="206"/>
      <c r="HQ7" s="206"/>
      <c r="HR7" s="206"/>
      <c r="HS7" s="206"/>
      <c r="HT7" s="206"/>
      <c r="HU7" s="206"/>
      <c r="HV7" s="206"/>
      <c r="HW7" s="206"/>
      <c r="HX7" s="206"/>
      <c r="HY7" s="206"/>
      <c r="HZ7" s="206"/>
      <c r="IA7" s="206"/>
      <c r="IB7" s="206"/>
      <c r="IC7" s="206"/>
      <c r="ID7" s="206"/>
      <c r="IE7" s="206"/>
      <c r="IF7" s="206"/>
      <c r="IG7" s="206"/>
      <c r="IH7" s="206"/>
      <c r="II7" s="206"/>
      <c r="IJ7" s="206"/>
      <c r="IK7" s="206"/>
      <c r="IL7" s="206"/>
      <c r="IM7" s="206"/>
      <c r="IN7" s="206"/>
      <c r="IO7" s="206"/>
      <c r="IP7" s="206"/>
      <c r="IQ7" s="206"/>
      <c r="IR7" s="206"/>
      <c r="IS7" s="206"/>
      <c r="IT7" s="206"/>
      <c r="IU7" s="206"/>
      <c r="IV7" s="206"/>
      <c r="IW7" s="206"/>
      <c r="IX7" s="206"/>
      <c r="IY7" s="206"/>
      <c r="IZ7" s="206"/>
      <c r="JA7" s="206"/>
      <c r="JB7" s="206"/>
      <c r="JC7" s="206"/>
      <c r="JD7" s="206"/>
      <c r="JE7" s="206"/>
      <c r="JF7" s="206"/>
      <c r="JG7" s="206"/>
      <c r="JH7" s="206"/>
      <c r="JI7" s="206"/>
      <c r="JJ7" s="206"/>
      <c r="JK7" s="206"/>
      <c r="JL7" s="206"/>
      <c r="JM7" s="206"/>
      <c r="JN7" s="206"/>
      <c r="JO7" s="206"/>
    </row>
    <row r="8" spans="1:275" ht="15.75" x14ac:dyDescent="0.25">
      <c r="A8" s="215" t="s">
        <v>24</v>
      </c>
      <c r="B8" s="244"/>
      <c r="C8" s="244"/>
      <c r="D8" s="216"/>
      <c r="E8" s="218"/>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6"/>
      <c r="FY8" s="206"/>
      <c r="FZ8" s="206"/>
      <c r="GA8" s="206"/>
      <c r="GB8" s="206"/>
      <c r="GC8" s="206"/>
      <c r="GD8" s="206"/>
      <c r="GE8" s="206"/>
      <c r="GF8" s="206"/>
      <c r="GG8" s="206"/>
      <c r="GH8" s="206"/>
      <c r="GI8" s="206"/>
      <c r="GJ8" s="206"/>
      <c r="GK8" s="206"/>
      <c r="GL8" s="206"/>
      <c r="GM8" s="206"/>
      <c r="GN8" s="206"/>
      <c r="GO8" s="206"/>
      <c r="GP8" s="206"/>
      <c r="GQ8" s="206"/>
      <c r="GR8" s="206"/>
      <c r="GS8" s="206"/>
      <c r="GT8" s="206"/>
      <c r="GU8" s="206"/>
      <c r="GV8" s="206"/>
      <c r="GW8" s="206"/>
      <c r="GX8" s="206"/>
      <c r="GY8" s="206"/>
      <c r="GZ8" s="206"/>
      <c r="HA8" s="206"/>
      <c r="HB8" s="206"/>
      <c r="HC8" s="206"/>
      <c r="HD8" s="206"/>
      <c r="HE8" s="206"/>
      <c r="HF8" s="206"/>
      <c r="HG8" s="206"/>
      <c r="HH8" s="206"/>
      <c r="HI8" s="206"/>
      <c r="HJ8" s="206"/>
      <c r="HK8" s="206"/>
      <c r="HL8" s="206"/>
      <c r="HM8" s="206"/>
      <c r="HN8" s="206"/>
      <c r="HO8" s="206"/>
      <c r="HP8" s="206"/>
      <c r="HQ8" s="206"/>
      <c r="HR8" s="206"/>
      <c r="HS8" s="206"/>
      <c r="HT8" s="206"/>
      <c r="HU8" s="206"/>
      <c r="HV8" s="206"/>
      <c r="HW8" s="206"/>
      <c r="HX8" s="206"/>
      <c r="HY8" s="206"/>
      <c r="HZ8" s="206"/>
      <c r="IA8" s="206"/>
      <c r="IB8" s="206"/>
      <c r="IC8" s="206"/>
      <c r="ID8" s="206"/>
      <c r="IE8" s="206"/>
      <c r="IF8" s="206"/>
      <c r="IG8" s="206"/>
      <c r="IH8" s="206"/>
      <c r="II8" s="206"/>
      <c r="IJ8" s="206"/>
      <c r="IK8" s="206"/>
      <c r="IL8" s="206"/>
      <c r="IM8" s="206"/>
      <c r="IN8" s="206"/>
      <c r="IO8" s="206"/>
      <c r="IP8" s="206"/>
      <c r="IQ8" s="206"/>
      <c r="IR8" s="206"/>
      <c r="IS8" s="206"/>
      <c r="IT8" s="206"/>
      <c r="IU8" s="206"/>
      <c r="IV8" s="206"/>
      <c r="IW8" s="206"/>
      <c r="IX8" s="206"/>
      <c r="IY8" s="206"/>
      <c r="IZ8" s="206"/>
      <c r="JA8" s="206"/>
      <c r="JB8" s="206"/>
      <c r="JC8" s="206"/>
      <c r="JD8" s="206"/>
      <c r="JE8" s="206"/>
      <c r="JF8" s="206"/>
      <c r="JG8" s="206"/>
      <c r="JH8" s="206"/>
      <c r="JI8" s="206"/>
      <c r="JJ8" s="206"/>
      <c r="JK8" s="206"/>
      <c r="JL8" s="206"/>
      <c r="JM8" s="206"/>
      <c r="JN8" s="206"/>
      <c r="JO8" s="206"/>
    </row>
    <row r="9" spans="1:275" ht="15" customHeight="1" x14ac:dyDescent="0.25">
      <c r="A9" s="219" t="s">
        <v>25</v>
      </c>
      <c r="B9" s="216"/>
      <c r="C9" s="220"/>
      <c r="D9" s="227">
        <f>D5+D6</f>
        <v>0</v>
      </c>
      <c r="E9" s="220"/>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c r="IN9" s="206"/>
      <c r="IO9" s="206"/>
      <c r="IP9" s="206"/>
      <c r="IQ9" s="206"/>
      <c r="IR9" s="206"/>
      <c r="IS9" s="206"/>
      <c r="IT9" s="206"/>
      <c r="IU9" s="206"/>
      <c r="IV9" s="206"/>
      <c r="IW9" s="206"/>
      <c r="IX9" s="206"/>
      <c r="IY9" s="206"/>
      <c r="IZ9" s="206"/>
      <c r="JA9" s="206"/>
      <c r="JB9" s="206"/>
      <c r="JC9" s="206"/>
      <c r="JD9" s="206"/>
      <c r="JE9" s="206"/>
      <c r="JF9" s="206"/>
      <c r="JG9" s="206"/>
      <c r="JH9" s="206"/>
      <c r="JI9" s="206"/>
      <c r="JJ9" s="206"/>
      <c r="JK9" s="206"/>
      <c r="JL9" s="206"/>
      <c r="JM9" s="206"/>
      <c r="JN9" s="206"/>
      <c r="JO9" s="206"/>
    </row>
    <row r="10" spans="1:275" ht="15" customHeight="1" x14ac:dyDescent="0.25">
      <c r="A10" s="219" t="s">
        <v>26</v>
      </c>
      <c r="B10" s="216"/>
      <c r="C10" s="220"/>
      <c r="D10" s="227">
        <f>IF(AND(D6&lt;&gt;"",D7="OUI"),IF(D8="Existant",MIN(D5,D6),MIN(D5*0.5,D6))+D5,D5)</f>
        <v>0</v>
      </c>
      <c r="E10" s="220"/>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c r="IN10" s="206"/>
      <c r="IO10" s="206"/>
      <c r="IP10" s="206"/>
      <c r="IQ10" s="206"/>
      <c r="IR10" s="206"/>
      <c r="IS10" s="206"/>
      <c r="IT10" s="206"/>
      <c r="IU10" s="206"/>
      <c r="IV10" s="206"/>
      <c r="IW10" s="206"/>
      <c r="IX10" s="206"/>
      <c r="IY10" s="206"/>
      <c r="IZ10" s="206"/>
      <c r="JA10" s="206"/>
      <c r="JB10" s="206"/>
      <c r="JC10" s="206"/>
      <c r="JD10" s="206"/>
      <c r="JE10" s="206"/>
      <c r="JF10" s="206"/>
      <c r="JG10" s="206"/>
      <c r="JH10" s="206"/>
      <c r="JI10" s="206"/>
      <c r="JJ10" s="206"/>
      <c r="JK10" s="206"/>
      <c r="JL10" s="206"/>
      <c r="JM10" s="206"/>
      <c r="JN10" s="206"/>
      <c r="JO10" s="206"/>
    </row>
    <row r="11" spans="1:275" x14ac:dyDescent="0.25">
      <c r="A11" s="215" t="s">
        <v>27</v>
      </c>
      <c r="B11" s="216"/>
      <c r="C11" s="221"/>
      <c r="D11" s="216"/>
      <c r="E11" s="221"/>
      <c r="O11" s="222"/>
      <c r="P11" s="222"/>
      <c r="Q11" s="222"/>
      <c r="R11" s="222"/>
      <c r="S11" s="222"/>
      <c r="T11" s="222"/>
      <c r="U11" s="222"/>
      <c r="V11" s="222"/>
      <c r="W11" s="222"/>
      <c r="X11" s="222"/>
      <c r="Y11" s="222"/>
      <c r="Z11" s="222"/>
      <c r="AA11" s="222"/>
    </row>
    <row r="12" spans="1:275" ht="15.75" thickBot="1" x14ac:dyDescent="0.3">
      <c r="A12" s="229" t="s">
        <v>28</v>
      </c>
      <c r="B12" s="231"/>
      <c r="C12" s="232"/>
      <c r="D12" s="233"/>
      <c r="E12" s="234"/>
      <c r="O12" s="222"/>
      <c r="P12" s="222"/>
      <c r="Q12" s="222"/>
      <c r="R12" s="222"/>
      <c r="S12" s="222"/>
      <c r="T12" s="222"/>
      <c r="U12" s="222"/>
      <c r="V12" s="222"/>
      <c r="W12" s="222"/>
      <c r="X12" s="222"/>
      <c r="Y12" s="222"/>
      <c r="Z12" s="222"/>
      <c r="AA12" s="222"/>
    </row>
    <row r="13" spans="1:275" x14ac:dyDescent="0.25">
      <c r="A13" s="229" t="s">
        <v>29</v>
      </c>
      <c r="B13" s="235"/>
      <c r="C13" s="236"/>
      <c r="D13" s="230"/>
      <c r="E13" s="230"/>
      <c r="O13" s="222"/>
      <c r="P13" s="222"/>
      <c r="Q13" s="222"/>
      <c r="R13" s="222"/>
      <c r="S13" s="222"/>
      <c r="T13" s="222"/>
      <c r="U13" s="222"/>
      <c r="V13" s="222"/>
      <c r="W13" s="222"/>
      <c r="X13" s="222"/>
      <c r="Y13" s="222"/>
      <c r="Z13" s="222"/>
      <c r="AA13" s="222"/>
    </row>
    <row r="14" spans="1:275" x14ac:dyDescent="0.25">
      <c r="A14" s="229" t="s">
        <v>30</v>
      </c>
      <c r="B14" s="237"/>
      <c r="C14" s="238"/>
      <c r="D14" s="239"/>
      <c r="E14" s="239"/>
    </row>
    <row r="15" spans="1:275" x14ac:dyDescent="0.25">
      <c r="A15" s="229" t="s">
        <v>31</v>
      </c>
      <c r="B15" s="237" t="s">
        <v>32</v>
      </c>
      <c r="C15" s="238"/>
      <c r="D15" s="239"/>
      <c r="E15" s="239"/>
    </row>
    <row r="16" spans="1:275" ht="15.75" thickBot="1" x14ac:dyDescent="0.3">
      <c r="A16" s="240" t="s">
        <v>33</v>
      </c>
      <c r="B16" s="241" t="s">
        <v>34</v>
      </c>
      <c r="C16" s="232"/>
      <c r="D16" s="239"/>
      <c r="E16" s="239"/>
    </row>
    <row r="17" spans="1:5" x14ac:dyDescent="0.25">
      <c r="A17" s="270" t="s">
        <v>35</v>
      </c>
      <c r="B17" s="270"/>
      <c r="C17" s="270"/>
      <c r="D17" s="270"/>
      <c r="E17" s="270"/>
    </row>
    <row r="18" spans="1:5" x14ac:dyDescent="0.25">
      <c r="A18" s="270"/>
      <c r="B18" s="270"/>
      <c r="C18" s="270"/>
      <c r="D18" s="270"/>
      <c r="E18" s="270"/>
    </row>
    <row r="144" spans="15:27" x14ac:dyDescent="0.25">
      <c r="O144" s="222"/>
      <c r="P144" s="222"/>
      <c r="Q144" s="222"/>
      <c r="R144" s="222"/>
      <c r="S144" s="222"/>
      <c r="T144" s="222"/>
      <c r="U144" s="222"/>
      <c r="V144" s="222"/>
      <c r="W144" s="222"/>
      <c r="X144" s="222"/>
      <c r="Y144" s="222"/>
      <c r="Z144" s="222"/>
      <c r="AA144" s="222"/>
    </row>
    <row r="145" spans="15:27" x14ac:dyDescent="0.25">
      <c r="O145" s="222"/>
      <c r="P145" s="222"/>
      <c r="Q145" s="222"/>
      <c r="R145" s="222"/>
      <c r="S145" s="222"/>
      <c r="T145" s="222"/>
      <c r="U145" s="222"/>
      <c r="V145" s="222"/>
      <c r="W145" s="222"/>
      <c r="X145" s="222"/>
      <c r="Y145" s="222"/>
      <c r="Z145" s="222"/>
      <c r="AA145" s="222"/>
    </row>
    <row r="146" spans="15:27" x14ac:dyDescent="0.25">
      <c r="O146" s="222"/>
      <c r="P146" s="222"/>
      <c r="Q146" s="222"/>
      <c r="R146" s="222"/>
      <c r="S146" s="222"/>
      <c r="T146" s="222"/>
      <c r="U146" s="222"/>
      <c r="V146" s="222"/>
      <c r="W146" s="222"/>
      <c r="X146" s="222"/>
      <c r="Y146" s="222"/>
      <c r="Z146" s="222"/>
      <c r="AA146" s="222"/>
    </row>
    <row r="147" spans="15:27" x14ac:dyDescent="0.25">
      <c r="O147" s="222"/>
      <c r="P147" s="222"/>
      <c r="Q147" s="222"/>
      <c r="R147" s="222"/>
      <c r="S147" s="222"/>
      <c r="T147" s="222"/>
      <c r="U147" s="222"/>
      <c r="V147" s="222"/>
      <c r="W147" s="222"/>
      <c r="X147" s="222"/>
      <c r="Y147" s="222"/>
      <c r="Z147" s="222"/>
      <c r="AA147" s="222"/>
    </row>
    <row r="148" spans="15:27" x14ac:dyDescent="0.25">
      <c r="O148" s="222"/>
      <c r="P148" s="222"/>
      <c r="Q148" s="222"/>
      <c r="R148" s="222"/>
      <c r="S148" s="222"/>
      <c r="T148" s="222"/>
      <c r="U148" s="222"/>
      <c r="V148" s="222"/>
      <c r="W148" s="222"/>
      <c r="X148" s="222"/>
      <c r="Y148" s="222"/>
      <c r="Z148" s="222"/>
      <c r="AA148" s="222"/>
    </row>
    <row r="149" spans="15:27" x14ac:dyDescent="0.25">
      <c r="O149" s="222"/>
      <c r="P149" s="222"/>
      <c r="Q149" s="222"/>
      <c r="R149" s="222"/>
      <c r="S149" s="222"/>
      <c r="T149" s="222"/>
      <c r="U149" s="222"/>
      <c r="V149" s="222"/>
      <c r="W149" s="222"/>
      <c r="X149" s="222"/>
      <c r="Y149" s="222"/>
      <c r="Z149" s="222"/>
      <c r="AA149" s="222"/>
    </row>
    <row r="150" spans="15:27" x14ac:dyDescent="0.25">
      <c r="O150" s="222"/>
      <c r="P150" s="222"/>
      <c r="Q150" s="222"/>
      <c r="R150" s="222"/>
      <c r="S150" s="222"/>
      <c r="T150" s="222"/>
      <c r="U150" s="222"/>
      <c r="V150" s="222"/>
      <c r="W150" s="222"/>
      <c r="X150" s="222"/>
      <c r="Y150" s="222"/>
      <c r="Z150" s="222"/>
      <c r="AA150" s="222"/>
    </row>
    <row r="151" spans="15:27" x14ac:dyDescent="0.25">
      <c r="O151" s="222"/>
      <c r="P151" s="222"/>
      <c r="Q151" s="222"/>
      <c r="R151" s="222"/>
      <c r="S151" s="222"/>
      <c r="T151" s="222"/>
      <c r="U151" s="222"/>
      <c r="V151" s="222"/>
      <c r="W151" s="222"/>
      <c r="X151" s="222"/>
      <c r="Y151" s="222"/>
      <c r="Z151" s="222"/>
      <c r="AA151" s="222"/>
    </row>
    <row r="152" spans="15:27" x14ac:dyDescent="0.25">
      <c r="O152" s="222"/>
      <c r="P152" s="222"/>
      <c r="Q152" s="222"/>
      <c r="R152" s="222"/>
      <c r="S152" s="222"/>
      <c r="T152" s="222"/>
      <c r="U152" s="222"/>
      <c r="V152" s="222"/>
      <c r="W152" s="222"/>
      <c r="X152" s="222"/>
      <c r="Y152" s="222"/>
      <c r="Z152" s="222"/>
      <c r="AA152" s="222"/>
    </row>
    <row r="153" spans="15:27" x14ac:dyDescent="0.25">
      <c r="O153" s="222"/>
      <c r="P153" s="222"/>
      <c r="Q153" s="222"/>
      <c r="R153" s="222"/>
      <c r="S153" s="222"/>
      <c r="T153" s="222"/>
      <c r="U153" s="222"/>
      <c r="V153" s="222"/>
      <c r="W153" s="222"/>
      <c r="X153" s="222"/>
      <c r="Y153" s="222"/>
      <c r="Z153" s="222"/>
      <c r="AA153" s="222"/>
    </row>
    <row r="154" spans="15:27" x14ac:dyDescent="0.25">
      <c r="O154" s="222"/>
      <c r="P154" s="222"/>
      <c r="Q154" s="222"/>
      <c r="R154" s="222"/>
      <c r="S154" s="222"/>
      <c r="T154" s="222"/>
      <c r="U154" s="222"/>
      <c r="V154" s="222"/>
      <c r="W154" s="222"/>
      <c r="X154" s="222"/>
      <c r="Y154" s="222"/>
      <c r="Z154" s="222"/>
      <c r="AA154" s="222"/>
    </row>
    <row r="155" spans="15:27" x14ac:dyDescent="0.25">
      <c r="O155" s="222"/>
      <c r="P155" s="222"/>
      <c r="Q155" s="222"/>
      <c r="R155" s="222"/>
      <c r="S155" s="222"/>
      <c r="T155" s="222"/>
      <c r="U155" s="222"/>
      <c r="V155" s="222"/>
      <c r="W155" s="222"/>
      <c r="X155" s="222"/>
      <c r="Y155" s="222"/>
      <c r="Z155" s="222"/>
      <c r="AA155" s="222"/>
    </row>
    <row r="156" spans="15:27" x14ac:dyDescent="0.25">
      <c r="O156" s="222"/>
      <c r="P156" s="222"/>
      <c r="Q156" s="222"/>
      <c r="R156" s="222"/>
      <c r="S156" s="222"/>
      <c r="T156" s="222"/>
      <c r="U156" s="222"/>
      <c r="V156" s="222"/>
      <c r="W156" s="222"/>
      <c r="X156" s="222"/>
      <c r="Y156" s="222"/>
      <c r="Z156" s="222"/>
      <c r="AA156" s="222"/>
    </row>
    <row r="157" spans="15:27" x14ac:dyDescent="0.25">
      <c r="O157" s="222"/>
      <c r="P157" s="222"/>
      <c r="Q157" s="222"/>
      <c r="R157" s="222"/>
      <c r="S157" s="222"/>
      <c r="T157" s="222"/>
      <c r="U157" s="222"/>
      <c r="V157" s="222"/>
      <c r="W157" s="222"/>
      <c r="X157" s="222"/>
      <c r="Y157" s="222"/>
      <c r="Z157" s="222"/>
      <c r="AA157" s="222"/>
    </row>
    <row r="158" spans="15:27" x14ac:dyDescent="0.25">
      <c r="O158" s="222"/>
      <c r="P158" s="222"/>
      <c r="Q158" s="222"/>
      <c r="R158" s="222"/>
      <c r="S158" s="222"/>
      <c r="T158" s="222"/>
      <c r="U158" s="222"/>
      <c r="V158" s="222"/>
      <c r="W158" s="222"/>
      <c r="X158" s="222"/>
      <c r="Y158" s="222"/>
      <c r="Z158" s="222"/>
      <c r="AA158" s="222"/>
    </row>
    <row r="159" spans="15:27" x14ac:dyDescent="0.25">
      <c r="O159" s="222"/>
      <c r="P159" s="222"/>
      <c r="Q159" s="222"/>
      <c r="R159" s="222"/>
      <c r="S159" s="222"/>
      <c r="T159" s="222"/>
      <c r="U159" s="222"/>
      <c r="V159" s="222"/>
      <c r="W159" s="222"/>
      <c r="X159" s="222"/>
      <c r="Y159" s="222"/>
      <c r="Z159" s="222"/>
      <c r="AA159" s="222"/>
    </row>
    <row r="160" spans="15:27" x14ac:dyDescent="0.25">
      <c r="O160" s="222"/>
      <c r="P160" s="222"/>
      <c r="Q160" s="222"/>
      <c r="R160" s="222"/>
      <c r="S160" s="222"/>
      <c r="T160" s="222"/>
      <c r="U160" s="222"/>
      <c r="V160" s="222"/>
      <c r="W160" s="222"/>
      <c r="X160" s="222"/>
      <c r="Y160" s="222"/>
      <c r="Z160" s="222"/>
      <c r="AA160" s="222"/>
    </row>
    <row r="161" spans="15:27" x14ac:dyDescent="0.25">
      <c r="O161" s="222"/>
      <c r="P161" s="222"/>
      <c r="Q161" s="222"/>
      <c r="R161" s="222"/>
      <c r="S161" s="222"/>
      <c r="T161" s="222"/>
      <c r="U161" s="222"/>
      <c r="V161" s="222"/>
      <c r="W161" s="222"/>
      <c r="X161" s="222"/>
      <c r="Y161" s="222"/>
      <c r="Z161" s="222"/>
      <c r="AA161" s="222"/>
    </row>
    <row r="162" spans="15:27" x14ac:dyDescent="0.25">
      <c r="O162" s="222"/>
      <c r="P162" s="222"/>
      <c r="Q162" s="222"/>
      <c r="R162" s="222"/>
      <c r="S162" s="222"/>
      <c r="T162" s="222"/>
      <c r="U162" s="222"/>
      <c r="V162" s="222"/>
      <c r="W162" s="222"/>
      <c r="X162" s="222"/>
      <c r="Y162" s="222"/>
      <c r="Z162" s="222"/>
      <c r="AA162" s="222"/>
    </row>
    <row r="163" spans="15:27" x14ac:dyDescent="0.25">
      <c r="O163" s="222"/>
      <c r="P163" s="222"/>
      <c r="Q163" s="222"/>
      <c r="R163" s="222"/>
      <c r="S163" s="222"/>
      <c r="T163" s="222"/>
      <c r="U163" s="222"/>
      <c r="V163" s="222"/>
      <c r="W163" s="222"/>
      <c r="X163" s="222"/>
      <c r="Y163" s="222"/>
      <c r="Z163" s="222"/>
      <c r="AA163" s="222"/>
    </row>
  </sheetData>
  <mergeCells count="2">
    <mergeCell ref="A17:E17"/>
    <mergeCell ref="A18:E18"/>
  </mergeCells>
  <conditionalFormatting sqref="A12:E12 A15:C16">
    <cfRule type="expression" dxfId="1" priority="1">
      <formula>OR($D$4="",$D$4="ECS")</formula>
    </cfRule>
  </conditionalFormatting>
  <dataValidations count="3">
    <dataValidation type="list" allowBlank="1" showInputMessage="1" showErrorMessage="1" sqref="D7" xr:uid="{4B6A3527-FA0D-4CD3-A686-6D361FC728F2}">
      <formula1>"OUI,NON"</formula1>
    </dataValidation>
    <dataValidation type="list" allowBlank="1" showInputMessage="1" showErrorMessage="1" sqref="D8" xr:uid="{9BB8F4F3-D37B-4222-8271-731FACD23A1D}">
      <formula1>"NEUF,EXISTANT"</formula1>
    </dataValidation>
    <dataValidation type="list" allowBlank="1" showInputMessage="1" showErrorMessage="1" sqref="D4" xr:uid="{A9E4D280-48B1-416C-9D70-2BE13121390B}">
      <formula1>"ECS,Process,ECS + Process"</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K23"/>
  <sheetViews>
    <sheetView tabSelected="1" topLeftCell="A13" workbookViewId="0">
      <selection activeCell="B21" sqref="B21"/>
    </sheetView>
  </sheetViews>
  <sheetFormatPr baseColWidth="10" defaultColWidth="11.42578125" defaultRowHeight="15" x14ac:dyDescent="0.25"/>
  <cols>
    <col min="1" max="1" width="11.42578125" style="189"/>
    <col min="2" max="2" width="57.28515625" style="189" customWidth="1"/>
    <col min="3" max="4" width="19.7109375" style="189" customWidth="1"/>
    <col min="5" max="16384" width="11.42578125" style="189"/>
  </cols>
  <sheetData>
    <row r="1" spans="1:11" ht="15.75" x14ac:dyDescent="0.25">
      <c r="A1" s="187" t="s">
        <v>36</v>
      </c>
      <c r="B1" s="188"/>
      <c r="C1" s="188"/>
      <c r="D1" s="188"/>
    </row>
    <row r="2" spans="1:11" x14ac:dyDescent="0.25">
      <c r="A2" s="190" t="s">
        <v>14</v>
      </c>
      <c r="B2" s="188"/>
      <c r="C2" s="188"/>
      <c r="D2" s="188"/>
    </row>
    <row r="3" spans="1:11" ht="15.75" thickBot="1" x14ac:dyDescent="0.3">
      <c r="A3" s="188"/>
      <c r="B3" s="188"/>
      <c r="C3" s="188"/>
      <c r="D3" s="188"/>
    </row>
    <row r="4" spans="1:11" ht="21.75" customHeight="1" thickBot="1" x14ac:dyDescent="0.3">
      <c r="A4" s="191"/>
      <c r="B4" s="192" t="s">
        <v>37</v>
      </c>
      <c r="C4" s="193" t="s">
        <v>38</v>
      </c>
      <c r="D4" s="194" t="s">
        <v>39</v>
      </c>
      <c r="K4" s="55"/>
    </row>
    <row r="5" spans="1:11" ht="20.25" customHeight="1" x14ac:dyDescent="0.25">
      <c r="A5" s="271" t="s">
        <v>40</v>
      </c>
      <c r="B5" s="195" t="s">
        <v>41</v>
      </c>
      <c r="C5" s="196"/>
      <c r="D5" s="197"/>
      <c r="K5" s="55"/>
    </row>
    <row r="6" spans="1:11" ht="20.25" customHeight="1" x14ac:dyDescent="0.25">
      <c r="A6" s="271"/>
      <c r="B6" s="198" t="s">
        <v>42</v>
      </c>
      <c r="C6" s="199"/>
      <c r="D6" s="200"/>
      <c r="K6" s="55"/>
    </row>
    <row r="7" spans="1:11" ht="18.75" customHeight="1" x14ac:dyDescent="0.25">
      <c r="A7" s="271"/>
      <c r="B7" s="201" t="s">
        <v>43</v>
      </c>
      <c r="C7" s="199"/>
      <c r="D7" s="200"/>
      <c r="K7" s="55"/>
    </row>
    <row r="8" spans="1:11" ht="36" customHeight="1" x14ac:dyDescent="0.25">
      <c r="A8" s="271"/>
      <c r="B8" s="201" t="s">
        <v>44</v>
      </c>
      <c r="C8" s="199"/>
      <c r="D8" s="200"/>
      <c r="K8" s="55"/>
    </row>
    <row r="9" spans="1:11" ht="20.25" customHeight="1" x14ac:dyDescent="0.25">
      <c r="A9" s="271"/>
      <c r="B9" s="201" t="s">
        <v>45</v>
      </c>
      <c r="C9" s="199"/>
      <c r="D9" s="200"/>
      <c r="K9" s="55"/>
    </row>
    <row r="10" spans="1:11" ht="22.5" customHeight="1" x14ac:dyDescent="0.25">
      <c r="A10" s="272"/>
      <c r="B10" s="202" t="s">
        <v>46</v>
      </c>
      <c r="C10" s="257"/>
      <c r="D10" s="258"/>
      <c r="K10" s="55"/>
    </row>
    <row r="11" spans="1:11" ht="22.5" customHeight="1" x14ac:dyDescent="0.25">
      <c r="A11" s="273" t="s">
        <v>47</v>
      </c>
      <c r="B11" s="267" t="s">
        <v>48</v>
      </c>
      <c r="C11" s="247"/>
      <c r="D11" s="248"/>
    </row>
    <row r="12" spans="1:11" ht="22.5" customHeight="1" x14ac:dyDescent="0.25">
      <c r="A12" s="274"/>
      <c r="B12" s="255" t="s">
        <v>49</v>
      </c>
      <c r="C12" s="249"/>
      <c r="D12" s="250"/>
    </row>
    <row r="13" spans="1:11" ht="22.5" customHeight="1" x14ac:dyDescent="0.25">
      <c r="A13" s="274"/>
      <c r="B13" s="255" t="s">
        <v>50</v>
      </c>
      <c r="C13" s="249"/>
      <c r="D13" s="250"/>
    </row>
    <row r="14" spans="1:11" ht="22.5" customHeight="1" x14ac:dyDescent="0.25">
      <c r="A14" s="274"/>
      <c r="B14" s="255" t="s">
        <v>51</v>
      </c>
      <c r="C14" s="251"/>
      <c r="D14" s="250"/>
    </row>
    <row r="15" spans="1:11" ht="22.5" customHeight="1" x14ac:dyDescent="0.25">
      <c r="A15" s="274"/>
      <c r="B15" s="255" t="s">
        <v>52</v>
      </c>
      <c r="C15" s="252"/>
      <c r="D15" s="250"/>
    </row>
    <row r="16" spans="1:11" ht="26.25" x14ac:dyDescent="0.25">
      <c r="A16" s="274"/>
      <c r="B16" s="256" t="s">
        <v>53</v>
      </c>
      <c r="C16" s="253"/>
      <c r="D16" s="254"/>
    </row>
    <row r="17" spans="1:4" ht="22.5" customHeight="1" x14ac:dyDescent="0.25">
      <c r="A17" s="275"/>
      <c r="B17" s="268" t="s">
        <v>54</v>
      </c>
      <c r="C17" s="262"/>
      <c r="D17" s="263"/>
    </row>
    <row r="18" spans="1:4" ht="22.5" customHeight="1" x14ac:dyDescent="0.25">
      <c r="A18" s="275"/>
      <c r="B18" s="264" t="s">
        <v>55</v>
      </c>
      <c r="C18" s="265"/>
      <c r="D18" s="266"/>
    </row>
    <row r="19" spans="1:4" ht="22.5" customHeight="1" x14ac:dyDescent="0.25">
      <c r="A19" s="276"/>
      <c r="B19" s="261" t="s">
        <v>56</v>
      </c>
      <c r="C19" s="260"/>
      <c r="D19" s="259"/>
    </row>
    <row r="20" spans="1:4" ht="22.5" customHeight="1" x14ac:dyDescent="0.25">
      <c r="A20" s="228"/>
      <c r="B20" s="188"/>
      <c r="C20" s="188"/>
      <c r="D20" s="188"/>
    </row>
    <row r="21" spans="1:4" x14ac:dyDescent="0.25">
      <c r="A21" s="188"/>
      <c r="B21" s="203"/>
      <c r="C21" s="188"/>
      <c r="D21" s="188"/>
    </row>
    <row r="22" spans="1:4" x14ac:dyDescent="0.25">
      <c r="A22" s="188"/>
      <c r="B22" s="203"/>
      <c r="C22" s="188"/>
      <c r="D22" s="188"/>
    </row>
    <row r="23" spans="1:4" x14ac:dyDescent="0.25">
      <c r="A23" s="188"/>
    </row>
  </sheetData>
  <mergeCells count="2">
    <mergeCell ref="A5:A10"/>
    <mergeCell ref="A11:A19"/>
  </mergeCells>
  <hyperlinks>
    <hyperlink ref="B11" r:id="rId1" xr:uid="{E18EC49B-1C2F-4E79-89F0-59988AA19EB7}"/>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'Choix multiples'!$C$5:$C$14</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rgb="FFC00000"/>
  </sheetPr>
  <dimension ref="A1:L46"/>
  <sheetViews>
    <sheetView topLeftCell="A11" zoomScale="90" zoomScaleNormal="90" workbookViewId="0">
      <selection activeCell="C20" sqref="C20"/>
    </sheetView>
  </sheetViews>
  <sheetFormatPr baseColWidth="10" defaultColWidth="11.42578125" defaultRowHeight="15" x14ac:dyDescent="0.25"/>
  <cols>
    <col min="1" max="1" width="12.7109375" style="126" customWidth="1"/>
    <col min="2" max="2" width="4.140625" style="126" customWidth="1"/>
    <col min="3" max="3" width="41.85546875" style="126" customWidth="1"/>
    <col min="4" max="4" width="17.42578125" style="126" customWidth="1"/>
    <col min="5" max="5" width="16" style="126" customWidth="1"/>
    <col min="6" max="6" width="26.7109375" style="126" customWidth="1"/>
    <col min="7" max="7" width="28.140625" style="126" customWidth="1"/>
    <col min="8" max="11" width="11.42578125" style="126"/>
    <col min="12" max="12" width="12.28515625" style="126" customWidth="1"/>
    <col min="13" max="16384" width="11.42578125" style="126"/>
  </cols>
  <sheetData>
    <row r="1" spans="1:8" s="123" customFormat="1" ht="15.75" x14ac:dyDescent="0.25">
      <c r="A1" s="277" t="s">
        <v>57</v>
      </c>
      <c r="B1" s="277"/>
      <c r="C1" s="277"/>
      <c r="D1" s="277"/>
      <c r="E1" s="277"/>
      <c r="F1" s="277"/>
      <c r="G1" s="122"/>
    </row>
    <row r="2" spans="1:8" s="125" customFormat="1" x14ac:dyDescent="0.25">
      <c r="A2" s="124"/>
    </row>
    <row r="3" spans="1:8" ht="15.75" thickBot="1" x14ac:dyDescent="0.3">
      <c r="D3" s="123"/>
      <c r="E3" s="123"/>
      <c r="F3" s="123"/>
      <c r="G3" s="123"/>
      <c r="H3" s="125"/>
    </row>
    <row r="4" spans="1:8" ht="24.75" thickBot="1" x14ac:dyDescent="0.3">
      <c r="A4" s="127"/>
      <c r="B4" s="128"/>
      <c r="C4" s="129" t="s">
        <v>58</v>
      </c>
      <c r="D4" s="130" t="s">
        <v>15</v>
      </c>
      <c r="E4" s="130" t="s">
        <v>59</v>
      </c>
      <c r="F4" s="131" t="s">
        <v>60</v>
      </c>
      <c r="G4" s="132" t="s">
        <v>16</v>
      </c>
      <c r="H4" s="125"/>
    </row>
    <row r="5" spans="1:8" ht="25.5" customHeight="1" x14ac:dyDescent="0.25">
      <c r="A5" s="293" t="s">
        <v>61</v>
      </c>
      <c r="B5" s="290" t="s">
        <v>62</v>
      </c>
      <c r="C5" s="133" t="s">
        <v>63</v>
      </c>
      <c r="D5" s="134"/>
      <c r="E5" s="135"/>
      <c r="F5" s="136">
        <f>E5-D5</f>
        <v>0</v>
      </c>
      <c r="G5" s="137"/>
      <c r="H5" s="125"/>
    </row>
    <row r="6" spans="1:8" ht="25.5" customHeight="1" x14ac:dyDescent="0.25">
      <c r="A6" s="294"/>
      <c r="B6" s="291"/>
      <c r="C6" s="138" t="s">
        <v>64</v>
      </c>
      <c r="D6" s="139"/>
      <c r="E6" s="140">
        <f>'Tableau 2 Installation solaire'!C6</f>
        <v>0</v>
      </c>
      <c r="F6" s="141">
        <f t="shared" ref="F6:F7" si="0">E6-D6</f>
        <v>0</v>
      </c>
      <c r="G6" s="142"/>
      <c r="H6" s="125"/>
    </row>
    <row r="7" spans="1:8" ht="25.5" customHeight="1" x14ac:dyDescent="0.25">
      <c r="A7" s="294"/>
      <c r="B7" s="291"/>
      <c r="C7" s="143" t="s">
        <v>65</v>
      </c>
      <c r="D7" s="144"/>
      <c r="E7" s="145"/>
      <c r="F7" s="146">
        <f t="shared" si="0"/>
        <v>0</v>
      </c>
      <c r="G7" s="142"/>
    </row>
    <row r="8" spans="1:8" ht="25.5" customHeight="1" x14ac:dyDescent="0.25">
      <c r="A8" s="294"/>
      <c r="B8" s="291"/>
      <c r="C8" s="147" t="s">
        <v>66</v>
      </c>
      <c r="D8" s="148"/>
      <c r="E8" s="149" t="str">
        <f>IFERROR(E5/$E$20,"")</f>
        <v/>
      </c>
      <c r="F8" s="48"/>
      <c r="G8" s="56"/>
    </row>
    <row r="9" spans="1:8" ht="25.5" customHeight="1" x14ac:dyDescent="0.25">
      <c r="A9" s="294"/>
      <c r="B9" s="291"/>
      <c r="C9" s="147" t="s">
        <v>67</v>
      </c>
      <c r="D9" s="150"/>
      <c r="E9" s="151" t="str">
        <f>IFERROR(E5/(E7+'Tableau 2 Installation solaire'!C18),"")</f>
        <v/>
      </c>
      <c r="F9" s="49"/>
      <c r="G9" s="57"/>
    </row>
    <row r="10" spans="1:8" ht="25.5" customHeight="1" thickBot="1" x14ac:dyDescent="0.3">
      <c r="A10" s="294"/>
      <c r="B10" s="292"/>
      <c r="C10" s="147" t="s">
        <v>68</v>
      </c>
      <c r="D10" s="152"/>
      <c r="E10" s="153" t="str">
        <f>IFERROR(E5/(E6/1000),"")</f>
        <v/>
      </c>
      <c r="F10" s="50"/>
      <c r="G10" s="58"/>
    </row>
    <row r="11" spans="1:8" ht="25.5" customHeight="1" x14ac:dyDescent="0.25">
      <c r="A11" s="294"/>
      <c r="B11" s="278" t="s">
        <v>69</v>
      </c>
      <c r="C11" s="154" t="s">
        <v>70</v>
      </c>
      <c r="D11" s="155"/>
      <c r="E11" s="155"/>
      <c r="F11" s="156">
        <f>E11-D11</f>
        <v>0</v>
      </c>
      <c r="G11" s="137"/>
    </row>
    <row r="12" spans="1:8" ht="25.5" customHeight="1" x14ac:dyDescent="0.25">
      <c r="A12" s="294"/>
      <c r="B12" s="279"/>
      <c r="C12" s="138" t="s">
        <v>71</v>
      </c>
      <c r="D12" s="140"/>
      <c r="E12" s="140"/>
      <c r="F12" s="141">
        <f>E12-D12</f>
        <v>0</v>
      </c>
      <c r="G12" s="142"/>
    </row>
    <row r="13" spans="1:8" ht="25.5" customHeight="1" x14ac:dyDescent="0.25">
      <c r="A13" s="294"/>
      <c r="B13" s="279"/>
      <c r="C13" s="138" t="s">
        <v>72</v>
      </c>
      <c r="D13" s="157" t="str">
        <f>IFERROR(D11/D12,"")</f>
        <v/>
      </c>
      <c r="E13" s="157" t="str">
        <f>IFERROR(E11/E12,"")</f>
        <v/>
      </c>
      <c r="F13" s="158"/>
      <c r="G13" s="142"/>
    </row>
    <row r="14" spans="1:8" ht="25.5" customHeight="1" x14ac:dyDescent="0.25">
      <c r="A14" s="294"/>
      <c r="B14" s="279"/>
      <c r="C14" s="138" t="s">
        <v>73</v>
      </c>
      <c r="D14" s="159"/>
      <c r="E14" s="159"/>
      <c r="F14" s="141">
        <f>E14-D14</f>
        <v>0</v>
      </c>
      <c r="G14" s="142"/>
    </row>
    <row r="15" spans="1:8" ht="25.5" customHeight="1" thickBot="1" x14ac:dyDescent="0.3">
      <c r="A15" s="294"/>
      <c r="B15" s="279"/>
      <c r="C15" s="138" t="s">
        <v>74</v>
      </c>
      <c r="D15" s="157" t="str">
        <f>IFERROR(D11/$D$20,"")</f>
        <v/>
      </c>
      <c r="E15" s="157" t="str">
        <f>IFERROR(E11/$D$20,"")</f>
        <v/>
      </c>
      <c r="F15" s="160"/>
      <c r="G15" s="161"/>
    </row>
    <row r="16" spans="1:8" ht="25.5" customHeight="1" x14ac:dyDescent="0.25">
      <c r="A16" s="294"/>
      <c r="B16" s="278" t="s">
        <v>75</v>
      </c>
      <c r="C16" s="154" t="s">
        <v>76</v>
      </c>
      <c r="D16" s="155"/>
      <c r="E16" s="155"/>
      <c r="F16" s="156">
        <f>E16-D16</f>
        <v>0</v>
      </c>
      <c r="G16" s="137"/>
    </row>
    <row r="17" spans="1:12" ht="25.5" customHeight="1" x14ac:dyDescent="0.25">
      <c r="A17" s="294"/>
      <c r="B17" s="279"/>
      <c r="C17" s="138" t="s">
        <v>77</v>
      </c>
      <c r="D17" s="159"/>
      <c r="E17" s="159"/>
      <c r="F17" s="162">
        <f>E17-D17</f>
        <v>0</v>
      </c>
      <c r="G17" s="142"/>
    </row>
    <row r="18" spans="1:12" ht="25.5" customHeight="1" x14ac:dyDescent="0.25">
      <c r="A18" s="294"/>
      <c r="B18" s="279"/>
      <c r="C18" s="147" t="s">
        <v>78</v>
      </c>
      <c r="D18" s="163"/>
      <c r="E18" s="163"/>
      <c r="F18" s="162">
        <f>E18-D18</f>
        <v>0</v>
      </c>
      <c r="G18" s="142"/>
    </row>
    <row r="19" spans="1:12" ht="25.5" customHeight="1" thickBot="1" x14ac:dyDescent="0.3">
      <c r="A19" s="294"/>
      <c r="B19" s="279"/>
      <c r="C19" s="147" t="s">
        <v>74</v>
      </c>
      <c r="D19" s="164" t="str">
        <f>IFERROR(D16/$D$20,"")</f>
        <v/>
      </c>
      <c r="E19" s="164" t="str">
        <f>IFERROR(E16/$D$20,"")</f>
        <v/>
      </c>
      <c r="F19" s="165"/>
      <c r="G19" s="166"/>
    </row>
    <row r="20" spans="1:12" ht="25.5" customHeight="1" x14ac:dyDescent="0.25">
      <c r="A20" s="294"/>
      <c r="B20" s="280" t="s">
        <v>79</v>
      </c>
      <c r="C20" s="269" t="s">
        <v>80</v>
      </c>
      <c r="D20" s="224">
        <f>D5+D11+D16</f>
        <v>0</v>
      </c>
      <c r="E20" s="224">
        <f>E5+E11+E16</f>
        <v>0</v>
      </c>
      <c r="F20" s="167">
        <f>E20-D20</f>
        <v>0</v>
      </c>
      <c r="G20" s="168"/>
    </row>
    <row r="21" spans="1:12" ht="25.5" customHeight="1" x14ac:dyDescent="0.25">
      <c r="A21" s="294"/>
      <c r="B21" s="281"/>
      <c r="C21" s="169" t="s">
        <v>81</v>
      </c>
      <c r="D21" s="225">
        <f>(D5-D7)*0.95</f>
        <v>0</v>
      </c>
      <c r="E21" s="225">
        <f>(E5-E7)*0.95</f>
        <v>0</v>
      </c>
      <c r="F21" s="223">
        <f>E21-D21</f>
        <v>0</v>
      </c>
      <c r="G21" s="170"/>
    </row>
    <row r="22" spans="1:12" ht="25.5" customHeight="1" x14ac:dyDescent="0.25">
      <c r="A22" s="294"/>
      <c r="B22" s="281"/>
      <c r="C22" s="169" t="s">
        <v>82</v>
      </c>
      <c r="D22" s="226">
        <f>MIN( D21,'Tableau 1 Besoins'!D10)</f>
        <v>0</v>
      </c>
      <c r="E22" s="226">
        <f>MIN( E21,'Tableau 1 Besoins'!D10)</f>
        <v>0</v>
      </c>
      <c r="F22" s="223">
        <f>E22-D22</f>
        <v>0</v>
      </c>
      <c r="G22" s="170"/>
    </row>
    <row r="23" spans="1:12" ht="25.5" customHeight="1" x14ac:dyDescent="0.25">
      <c r="A23" s="294"/>
      <c r="B23" s="281"/>
      <c r="C23" s="171" t="s">
        <v>83</v>
      </c>
      <c r="D23" s="226">
        <f>D6+D14+D17</f>
        <v>0</v>
      </c>
      <c r="E23" s="226">
        <f>E6+E14+E17</f>
        <v>0</v>
      </c>
      <c r="F23" s="51"/>
      <c r="G23" s="59"/>
    </row>
    <row r="24" spans="1:12" ht="25.5" customHeight="1" x14ac:dyDescent="0.25">
      <c r="A24" s="294"/>
      <c r="B24" s="281"/>
      <c r="C24" s="171" t="s">
        <v>84</v>
      </c>
      <c r="D24" s="172" t="str">
        <f>IFERROR(D21/$D$20,"")</f>
        <v/>
      </c>
      <c r="E24" s="172" t="str">
        <f>IFERROR(E21/E20,"")</f>
        <v/>
      </c>
      <c r="F24" s="173" t="str">
        <f>E24</f>
        <v/>
      </c>
      <c r="G24" s="174"/>
    </row>
    <row r="25" spans="1:12" ht="25.5" customHeight="1" x14ac:dyDescent="0.25">
      <c r="A25" s="294"/>
      <c r="B25" s="281"/>
      <c r="C25" s="288" t="s">
        <v>85</v>
      </c>
      <c r="D25" s="284">
        <f>D5/0.9*0.201*$I$7+D5/0.9*0.272*$J$7+D5/0.9*0.345*$K$7+D5/0.039*$L$27</f>
        <v>0</v>
      </c>
      <c r="E25" s="284">
        <f>E5/0.9*0.201*$I$27+E5/0.9*0.272*$J$27+E5/0.9*0.345*$K$27+E5/0.9*0.039*$L$27</f>
        <v>0</v>
      </c>
      <c r="F25" s="286">
        <f>E25-D25</f>
        <v>0</v>
      </c>
      <c r="G25" s="174"/>
    </row>
    <row r="26" spans="1:12" ht="39.75" customHeight="1" x14ac:dyDescent="0.25">
      <c r="A26" s="294"/>
      <c r="B26" s="282"/>
      <c r="C26" s="289"/>
      <c r="D26" s="285"/>
      <c r="E26" s="285"/>
      <c r="F26" s="287"/>
      <c r="G26" s="174"/>
      <c r="H26" s="175" t="s">
        <v>86</v>
      </c>
      <c r="I26" s="176" t="s">
        <v>87</v>
      </c>
      <c r="J26" s="176" t="s">
        <v>88</v>
      </c>
      <c r="K26" s="176" t="s">
        <v>89</v>
      </c>
      <c r="L26" s="176" t="s">
        <v>90</v>
      </c>
    </row>
    <row r="27" spans="1:12" ht="38.450000000000003" customHeight="1" thickBot="1" x14ac:dyDescent="0.3">
      <c r="A27" s="295"/>
      <c r="B27" s="283"/>
      <c r="C27" s="178" t="s">
        <v>91</v>
      </c>
      <c r="D27" s="179"/>
      <c r="E27" s="180"/>
      <c r="F27" s="181"/>
      <c r="G27" s="166"/>
      <c r="H27" s="175" t="s">
        <v>92</v>
      </c>
      <c r="I27" s="177">
        <v>1</v>
      </c>
      <c r="J27" s="177">
        <v>0</v>
      </c>
      <c r="K27" s="177">
        <v>0</v>
      </c>
      <c r="L27" s="177">
        <v>0</v>
      </c>
    </row>
    <row r="28" spans="1:12" ht="25.5" customHeight="1" x14ac:dyDescent="0.25">
      <c r="A28" s="182"/>
      <c r="B28" s="183"/>
      <c r="C28" s="184"/>
      <c r="D28" s="185"/>
      <c r="E28" s="186"/>
      <c r="F28" s="185"/>
      <c r="G28" s="185"/>
    </row>
    <row r="29" spans="1:12" ht="24" customHeight="1" x14ac:dyDescent="0.25">
      <c r="A29" s="123"/>
      <c r="B29" s="123"/>
      <c r="C29" s="123"/>
      <c r="D29" s="123"/>
      <c r="E29" s="123"/>
      <c r="F29" s="123"/>
      <c r="G29" s="123"/>
    </row>
    <row r="30" spans="1:12" x14ac:dyDescent="0.25">
      <c r="A30" s="123"/>
      <c r="B30" s="123"/>
      <c r="C30" s="123"/>
      <c r="D30" s="123"/>
      <c r="E30" s="123"/>
      <c r="F30" s="123"/>
      <c r="G30" s="123"/>
    </row>
    <row r="31" spans="1:12" x14ac:dyDescent="0.25">
      <c r="A31" s="123"/>
      <c r="B31" s="123"/>
      <c r="C31" s="123"/>
      <c r="D31" s="123"/>
      <c r="E31" s="123"/>
      <c r="F31" s="123"/>
      <c r="G31" s="123"/>
    </row>
    <row r="32" spans="1:12" x14ac:dyDescent="0.25">
      <c r="A32" s="123"/>
      <c r="B32" s="123"/>
      <c r="C32" s="123"/>
      <c r="D32" s="123"/>
      <c r="E32" s="123"/>
      <c r="F32" s="123"/>
      <c r="G32" s="123"/>
    </row>
    <row r="33" spans="1:7" x14ac:dyDescent="0.25">
      <c r="A33" s="123"/>
      <c r="B33" s="123"/>
      <c r="C33" s="123"/>
      <c r="D33" s="123"/>
      <c r="E33" s="123"/>
      <c r="F33" s="123"/>
      <c r="G33" s="123"/>
    </row>
    <row r="34" spans="1:7" x14ac:dyDescent="0.25">
      <c r="A34" s="123"/>
      <c r="B34" s="123"/>
      <c r="C34" s="123"/>
      <c r="D34" s="123"/>
      <c r="E34" s="123"/>
      <c r="F34" s="123"/>
      <c r="G34" s="123"/>
    </row>
    <row r="35" spans="1:7" x14ac:dyDescent="0.25">
      <c r="A35" s="123"/>
      <c r="B35" s="123"/>
      <c r="C35" s="123"/>
      <c r="D35" s="123"/>
      <c r="E35" s="123"/>
      <c r="F35" s="123"/>
      <c r="G35" s="123"/>
    </row>
    <row r="36" spans="1:7" x14ac:dyDescent="0.25">
      <c r="A36" s="123"/>
      <c r="B36" s="123"/>
      <c r="C36" s="123"/>
      <c r="D36" s="123"/>
      <c r="E36" s="123"/>
      <c r="F36" s="123"/>
      <c r="G36" s="123"/>
    </row>
    <row r="37" spans="1:7" x14ac:dyDescent="0.25">
      <c r="A37" s="123"/>
      <c r="B37" s="123"/>
      <c r="C37" s="123"/>
      <c r="D37" s="123"/>
      <c r="E37" s="123"/>
      <c r="F37" s="123"/>
      <c r="G37" s="123"/>
    </row>
    <row r="38" spans="1:7" x14ac:dyDescent="0.25">
      <c r="A38" s="123"/>
      <c r="B38" s="123"/>
      <c r="C38" s="123"/>
      <c r="D38" s="123"/>
      <c r="E38" s="123"/>
      <c r="F38" s="123"/>
      <c r="G38" s="123"/>
    </row>
    <row r="39" spans="1:7" x14ac:dyDescent="0.25">
      <c r="A39" s="123"/>
      <c r="B39" s="123"/>
      <c r="C39" s="123"/>
      <c r="D39" s="123"/>
      <c r="E39" s="123"/>
      <c r="F39" s="123"/>
      <c r="G39" s="123"/>
    </row>
    <row r="40" spans="1:7" x14ac:dyDescent="0.25">
      <c r="A40" s="123"/>
      <c r="B40" s="123"/>
      <c r="C40" s="123"/>
      <c r="D40" s="123"/>
      <c r="E40" s="123"/>
      <c r="F40" s="123"/>
      <c r="G40" s="123"/>
    </row>
    <row r="41" spans="1:7" x14ac:dyDescent="0.25">
      <c r="A41" s="123"/>
      <c r="B41" s="123"/>
      <c r="C41" s="123"/>
      <c r="D41" s="123"/>
      <c r="E41" s="123"/>
      <c r="F41" s="123"/>
      <c r="G41" s="123"/>
    </row>
    <row r="42" spans="1:7" x14ac:dyDescent="0.25">
      <c r="A42" s="123"/>
      <c r="B42" s="123"/>
      <c r="C42" s="123"/>
      <c r="D42" s="123"/>
      <c r="E42" s="123"/>
      <c r="F42" s="123"/>
      <c r="G42" s="123"/>
    </row>
    <row r="43" spans="1:7" x14ac:dyDescent="0.25">
      <c r="A43" s="123"/>
      <c r="B43" s="123"/>
      <c r="C43" s="123"/>
      <c r="D43" s="123"/>
      <c r="E43" s="123"/>
      <c r="F43" s="123"/>
      <c r="G43" s="123"/>
    </row>
    <row r="44" spans="1:7" x14ac:dyDescent="0.25">
      <c r="A44" s="123"/>
      <c r="B44" s="123"/>
      <c r="C44" s="123"/>
      <c r="D44" s="123"/>
      <c r="E44" s="123"/>
      <c r="F44" s="123"/>
      <c r="G44" s="123"/>
    </row>
    <row r="45" spans="1:7" x14ac:dyDescent="0.25">
      <c r="A45" s="123"/>
      <c r="B45" s="123"/>
      <c r="C45" s="123"/>
      <c r="D45" s="123"/>
      <c r="E45" s="123"/>
      <c r="F45" s="123"/>
      <c r="G45" s="123"/>
    </row>
    <row r="46" spans="1:7" x14ac:dyDescent="0.25">
      <c r="A46" s="123"/>
      <c r="B46" s="123"/>
      <c r="C46" s="123"/>
      <c r="D46" s="123"/>
      <c r="E46" s="123"/>
      <c r="F46" s="123"/>
      <c r="G46" s="123"/>
    </row>
  </sheetData>
  <dataConsolidate/>
  <mergeCells count="10">
    <mergeCell ref="A1:F1"/>
    <mergeCell ref="B11:B15"/>
    <mergeCell ref="B16:B19"/>
    <mergeCell ref="B20:B27"/>
    <mergeCell ref="D25:D26"/>
    <mergeCell ref="E25:E26"/>
    <mergeCell ref="F25:F26"/>
    <mergeCell ref="C25:C26"/>
    <mergeCell ref="B5:B10"/>
    <mergeCell ref="A5:A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decimal" operator="lessThanOrEqual" showInputMessage="1" showErrorMessage="1" error="La production de la PAC ne peut pas être supérieur  aux besoins" xr:uid="{14988B59-21CE-4E88-99E8-D4DE938D419A}">
          <x14:formula1>
            <xm:f>IF('Tableau 1 Besoins'!D7="oui",'Tableau 1 Besoins'!D9,'Tableau 1 Besoins'!D5)</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E35"/>
  <sheetViews>
    <sheetView zoomScaleNormal="100" workbookViewId="0"/>
  </sheetViews>
  <sheetFormatPr baseColWidth="10" defaultColWidth="11.42578125" defaultRowHeight="12" x14ac:dyDescent="0.2"/>
  <cols>
    <col min="1" max="1" width="11.42578125" style="18"/>
    <col min="2" max="2" width="16.28515625" style="18" customWidth="1"/>
    <col min="3" max="3" width="45.28515625" style="18" customWidth="1"/>
    <col min="4" max="4" width="16.7109375" style="18" customWidth="1"/>
    <col min="5" max="5" width="93.5703125" style="18" bestFit="1" customWidth="1"/>
    <col min="6" max="16384" width="11.42578125" style="18"/>
  </cols>
  <sheetData>
    <row r="1" spans="1:5" ht="15.75" x14ac:dyDescent="0.25">
      <c r="A1" s="11" t="s">
        <v>93</v>
      </c>
      <c r="B1" s="17"/>
      <c r="C1" s="17"/>
      <c r="D1" s="17"/>
      <c r="E1" s="17"/>
    </row>
    <row r="2" spans="1:5" ht="12.75" thickBot="1" x14ac:dyDescent="0.25">
      <c r="A2" s="17"/>
      <c r="B2" s="17"/>
      <c r="C2" s="17"/>
      <c r="D2" s="17"/>
      <c r="E2" s="17"/>
    </row>
    <row r="3" spans="1:5" ht="21.75" customHeight="1" thickBot="1" x14ac:dyDescent="0.25">
      <c r="A3" s="17"/>
      <c r="B3" s="298" t="s">
        <v>94</v>
      </c>
      <c r="C3" s="297"/>
      <c r="D3" s="19" t="s">
        <v>95</v>
      </c>
      <c r="E3" s="20"/>
    </row>
    <row r="4" spans="1:5" ht="21.75" customHeight="1" thickBot="1" x14ac:dyDescent="0.25">
      <c r="A4" s="17"/>
      <c r="B4" s="21" t="s">
        <v>96</v>
      </c>
      <c r="C4" s="22" t="s">
        <v>97</v>
      </c>
      <c r="D4" s="23"/>
      <c r="E4" s="24"/>
    </row>
    <row r="5" spans="1:5" ht="21.75" customHeight="1" x14ac:dyDescent="0.2">
      <c r="A5" s="17"/>
      <c r="B5" s="299" t="s">
        <v>98</v>
      </c>
      <c r="C5" s="22" t="s">
        <v>99</v>
      </c>
      <c r="D5" s="25"/>
      <c r="E5" s="24"/>
    </row>
    <row r="6" spans="1:5" ht="21.75" customHeight="1" thickBot="1" x14ac:dyDescent="0.25">
      <c r="A6" s="17"/>
      <c r="B6" s="300"/>
      <c r="C6" s="26" t="s">
        <v>100</v>
      </c>
      <c r="D6" s="27"/>
      <c r="E6" s="24"/>
    </row>
    <row r="7" spans="1:5" ht="21.75" customHeight="1" x14ac:dyDescent="0.2">
      <c r="A7" s="17"/>
      <c r="B7" s="301" t="s">
        <v>101</v>
      </c>
      <c r="C7" s="28" t="s">
        <v>102</v>
      </c>
      <c r="D7" s="29"/>
      <c r="E7" s="24"/>
    </row>
    <row r="8" spans="1:5" ht="21.75" customHeight="1" x14ac:dyDescent="0.2">
      <c r="A8" s="17"/>
      <c r="B8" s="301"/>
      <c r="C8" s="30" t="s">
        <v>103</v>
      </c>
      <c r="D8" s="31"/>
      <c r="E8" s="24"/>
    </row>
    <row r="9" spans="1:5" ht="21.75" customHeight="1" x14ac:dyDescent="0.2">
      <c r="A9" s="17"/>
      <c r="B9" s="301"/>
      <c r="C9" s="30" t="s">
        <v>104</v>
      </c>
      <c r="D9" s="31"/>
      <c r="E9" s="24"/>
    </row>
    <row r="10" spans="1:5" ht="21.75" customHeight="1" x14ac:dyDescent="0.2">
      <c r="A10" s="17"/>
      <c r="B10" s="301"/>
      <c r="C10" s="30" t="s">
        <v>105</v>
      </c>
      <c r="D10" s="31"/>
      <c r="E10" s="24"/>
    </row>
    <row r="11" spans="1:5" ht="21.75" customHeight="1" x14ac:dyDescent="0.2">
      <c r="A11" s="17"/>
      <c r="B11" s="301"/>
      <c r="C11" s="30" t="s">
        <v>106</v>
      </c>
      <c r="D11" s="31"/>
      <c r="E11" s="24"/>
    </row>
    <row r="12" spans="1:5" ht="21.75" customHeight="1" x14ac:dyDescent="0.2">
      <c r="A12" s="17"/>
      <c r="B12" s="301"/>
      <c r="C12" s="30" t="s">
        <v>107</v>
      </c>
      <c r="D12" s="31"/>
      <c r="E12" s="24"/>
    </row>
    <row r="13" spans="1:5" ht="21.75" customHeight="1" x14ac:dyDescent="0.2">
      <c r="A13" s="17"/>
      <c r="B13" s="301"/>
      <c r="C13" s="30" t="s">
        <v>108</v>
      </c>
      <c r="D13" s="31"/>
      <c r="E13" s="24"/>
    </row>
    <row r="14" spans="1:5" ht="21.75" customHeight="1" x14ac:dyDescent="0.2">
      <c r="A14" s="17"/>
      <c r="B14" s="301"/>
      <c r="C14" s="43" t="s">
        <v>109</v>
      </c>
      <c r="D14" s="31"/>
      <c r="E14" s="24"/>
    </row>
    <row r="15" spans="1:5" ht="21.75" customHeight="1" thickBot="1" x14ac:dyDescent="0.25">
      <c r="A15" s="17"/>
      <c r="B15" s="32"/>
      <c r="C15" s="44" t="s">
        <v>110</v>
      </c>
      <c r="D15" s="52">
        <f>SUM(D7:D14)</f>
        <v>0</v>
      </c>
      <c r="E15" s="24"/>
    </row>
    <row r="16" spans="1:5" ht="21.75" customHeight="1" thickBot="1" x14ac:dyDescent="0.25">
      <c r="A16" s="17"/>
      <c r="B16" s="33" t="s">
        <v>111</v>
      </c>
      <c r="C16" s="34" t="s">
        <v>112</v>
      </c>
      <c r="D16" s="35"/>
      <c r="E16" s="24"/>
    </row>
    <row r="17" spans="1:5" ht="21.75" customHeight="1" thickBot="1" x14ac:dyDescent="0.25">
      <c r="A17" s="17"/>
      <c r="B17" s="33" t="s">
        <v>113</v>
      </c>
      <c r="C17" s="34" t="s">
        <v>114</v>
      </c>
      <c r="D17" s="35"/>
      <c r="E17" s="24"/>
    </row>
    <row r="18" spans="1:5" ht="21.75" customHeight="1" thickBot="1" x14ac:dyDescent="0.25">
      <c r="A18" s="17"/>
      <c r="B18" s="302" t="s">
        <v>115</v>
      </c>
      <c r="C18" s="303"/>
      <c r="D18" s="53">
        <f>D4+D5+D6+D15+D16+D17</f>
        <v>0</v>
      </c>
      <c r="E18" s="24"/>
    </row>
    <row r="19" spans="1:5" ht="21.75" customHeight="1" thickBot="1" x14ac:dyDescent="0.25">
      <c r="A19" s="17"/>
      <c r="B19" s="36" t="s">
        <v>62</v>
      </c>
      <c r="C19" s="34" t="s">
        <v>116</v>
      </c>
      <c r="D19" s="37"/>
      <c r="E19" s="24"/>
    </row>
    <row r="20" spans="1:5" ht="21.75" customHeight="1" thickBot="1" x14ac:dyDescent="0.25">
      <c r="A20" s="17"/>
      <c r="B20" s="304" t="s">
        <v>117</v>
      </c>
      <c r="C20" s="305"/>
      <c r="D20" s="54">
        <f>D18+D19</f>
        <v>0</v>
      </c>
      <c r="E20" s="24"/>
    </row>
    <row r="21" spans="1:5" x14ac:dyDescent="0.2">
      <c r="A21" s="17"/>
      <c r="B21" s="20"/>
      <c r="C21" s="20"/>
      <c r="D21" s="38"/>
      <c r="E21" s="24"/>
    </row>
    <row r="22" spans="1:5" x14ac:dyDescent="0.2">
      <c r="A22" s="17"/>
      <c r="B22" s="17"/>
      <c r="C22" s="17"/>
      <c r="D22" s="17"/>
      <c r="E22" s="17"/>
    </row>
    <row r="23" spans="1:5" ht="16.5" thickBot="1" x14ac:dyDescent="0.3">
      <c r="A23" s="11" t="s">
        <v>118</v>
      </c>
      <c r="B23" s="17"/>
      <c r="C23" s="17"/>
      <c r="D23" s="17"/>
      <c r="E23" s="17"/>
    </row>
    <row r="24" spans="1:5" ht="23.25" customHeight="1" thickBot="1" x14ac:dyDescent="0.25">
      <c r="A24" s="17"/>
      <c r="B24" s="17"/>
      <c r="C24" s="296" t="s">
        <v>119</v>
      </c>
      <c r="D24" s="297"/>
      <c r="E24" s="19" t="s">
        <v>120</v>
      </c>
    </row>
    <row r="25" spans="1:5" ht="23.25" customHeight="1" x14ac:dyDescent="0.2">
      <c r="A25" s="17"/>
      <c r="B25" s="17"/>
      <c r="C25" s="10" t="s">
        <v>121</v>
      </c>
      <c r="D25" s="39"/>
      <c r="E25" s="40"/>
    </row>
    <row r="26" spans="1:5" ht="23.25" customHeight="1" x14ac:dyDescent="0.2">
      <c r="A26" s="17"/>
      <c r="B26" s="17"/>
      <c r="C26" s="12" t="s">
        <v>122</v>
      </c>
      <c r="D26" s="13"/>
      <c r="E26" s="41"/>
    </row>
    <row r="27" spans="1:5" ht="23.25" customHeight="1" x14ac:dyDescent="0.2">
      <c r="A27" s="17"/>
      <c r="B27" s="17"/>
      <c r="C27" s="12" t="s">
        <v>123</v>
      </c>
      <c r="D27" s="13"/>
      <c r="E27" s="41"/>
    </row>
    <row r="28" spans="1:5" ht="23.25" customHeight="1" x14ac:dyDescent="0.2">
      <c r="A28" s="17"/>
      <c r="B28" s="17"/>
      <c r="C28" s="12" t="s">
        <v>124</v>
      </c>
      <c r="D28" s="13"/>
      <c r="E28" s="41"/>
    </row>
    <row r="29" spans="1:5" ht="23.25" customHeight="1" x14ac:dyDescent="0.2">
      <c r="A29" s="17"/>
      <c r="B29" s="17"/>
      <c r="C29" s="12" t="s">
        <v>125</v>
      </c>
      <c r="D29" s="13"/>
      <c r="E29" s="41" t="s">
        <v>126</v>
      </c>
    </row>
    <row r="30" spans="1:5" ht="23.25" customHeight="1" x14ac:dyDescent="0.2">
      <c r="A30" s="17"/>
      <c r="B30" s="17"/>
      <c r="C30" s="12" t="s">
        <v>127</v>
      </c>
      <c r="D30" s="13"/>
      <c r="E30" s="41" t="s">
        <v>128</v>
      </c>
    </row>
    <row r="31" spans="1:5" ht="23.25" customHeight="1" thickBot="1" x14ac:dyDescent="0.25">
      <c r="A31" s="17"/>
      <c r="B31" s="17"/>
      <c r="C31" s="14" t="s">
        <v>129</v>
      </c>
      <c r="D31" s="15"/>
      <c r="E31" s="42" t="s">
        <v>130</v>
      </c>
    </row>
    <row r="32" spans="1:5" x14ac:dyDescent="0.2">
      <c r="A32" s="17"/>
      <c r="C32" s="16" t="s">
        <v>131</v>
      </c>
      <c r="D32" s="17"/>
      <c r="E32" s="17"/>
    </row>
    <row r="33" spans="1:5" x14ac:dyDescent="0.2">
      <c r="A33" s="17"/>
      <c r="C33" s="16" t="s">
        <v>132</v>
      </c>
      <c r="D33" s="17"/>
      <c r="E33" s="17"/>
    </row>
    <row r="34" spans="1:5" x14ac:dyDescent="0.2">
      <c r="A34" s="17"/>
      <c r="C34" s="16" t="s">
        <v>133</v>
      </c>
      <c r="D34" s="17"/>
      <c r="E34" s="17"/>
    </row>
    <row r="35" spans="1:5" x14ac:dyDescent="0.2">
      <c r="A35" s="17"/>
      <c r="B35" s="17"/>
      <c r="C35" s="17"/>
      <c r="D35" s="17"/>
      <c r="E35" s="17"/>
    </row>
  </sheetData>
  <mergeCells count="6">
    <mergeCell ref="C24:D24"/>
    <mergeCell ref="B3:C3"/>
    <mergeCell ref="B5:B6"/>
    <mergeCell ref="B7:B14"/>
    <mergeCell ref="B18:C18"/>
    <mergeCell ref="B20:C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93545-556C-4E47-978D-517E4191203E}">
  <sheetPr>
    <tabColor theme="5"/>
  </sheetPr>
  <dimension ref="A2:AY388"/>
  <sheetViews>
    <sheetView topLeftCell="A45" zoomScaleNormal="100" workbookViewId="0">
      <selection activeCell="A52" sqref="A52"/>
    </sheetView>
  </sheetViews>
  <sheetFormatPr baseColWidth="10" defaultColWidth="11.42578125" defaultRowHeight="15" x14ac:dyDescent="0.25"/>
  <cols>
    <col min="1" max="1" width="28.5703125" style="45" bestFit="1" customWidth="1"/>
    <col min="2" max="2" width="24.5703125" style="45" customWidth="1"/>
    <col min="3" max="3" width="11.42578125" style="45"/>
    <col min="4" max="4" width="12.140625" style="45" customWidth="1"/>
    <col min="5" max="5" width="13.42578125" style="45" customWidth="1"/>
    <col min="6" max="7" width="11.42578125" style="45"/>
    <col min="8" max="8" width="14.5703125" style="45" bestFit="1" customWidth="1"/>
    <col min="9" max="9" width="11.42578125" style="45"/>
    <col min="10" max="10" width="15.7109375" style="45" customWidth="1"/>
    <col min="11" max="12" width="11.42578125" style="45"/>
    <col min="13" max="14" width="9.140625" style="45" customWidth="1"/>
    <col min="15" max="15" width="11.42578125" style="45"/>
    <col min="16" max="16" width="18" style="45" customWidth="1"/>
    <col min="17" max="17" width="11.42578125" style="45"/>
    <col min="18" max="20" width="10.85546875" style="45" customWidth="1"/>
    <col min="21" max="27" width="11.42578125" style="45"/>
    <col min="28" max="35" width="11.28515625" style="45" bestFit="1" customWidth="1"/>
    <col min="36" max="38" width="11.42578125" style="45"/>
    <col min="39" max="39" width="33.5703125" style="45" customWidth="1"/>
    <col min="40" max="16384" width="11.42578125" style="45"/>
  </cols>
  <sheetData>
    <row r="2" spans="1:51" x14ac:dyDescent="0.25">
      <c r="B2" s="86"/>
      <c r="C2" s="86" t="s">
        <v>134</v>
      </c>
      <c r="D2" s="86" t="s">
        <v>135</v>
      </c>
      <c r="E2" s="86" t="s">
        <v>136</v>
      </c>
      <c r="F2" s="86" t="s">
        <v>137</v>
      </c>
      <c r="G2" s="45" t="s">
        <v>138</v>
      </c>
      <c r="H2" s="45" t="s">
        <v>139</v>
      </c>
      <c r="I2" s="45" t="s">
        <v>140</v>
      </c>
      <c r="J2" s="45" t="s">
        <v>141</v>
      </c>
      <c r="K2" s="45" t="s">
        <v>142</v>
      </c>
      <c r="L2" s="45" t="s">
        <v>143</v>
      </c>
      <c r="M2" s="45" t="s">
        <v>144</v>
      </c>
      <c r="Q2" s="109">
        <v>1</v>
      </c>
    </row>
    <row r="3" spans="1:51" x14ac:dyDescent="0.25">
      <c r="A3" s="120">
        <v>1</v>
      </c>
      <c r="B3" s="120">
        <v>2</v>
      </c>
      <c r="C3" s="120">
        <v>3</v>
      </c>
      <c r="D3" s="120">
        <v>4</v>
      </c>
      <c r="E3" s="120">
        <v>5</v>
      </c>
      <c r="F3" s="120">
        <v>6</v>
      </c>
      <c r="G3" s="120">
        <v>7</v>
      </c>
      <c r="H3" s="120">
        <v>8</v>
      </c>
      <c r="I3" s="120">
        <v>9</v>
      </c>
      <c r="J3" s="120">
        <v>10</v>
      </c>
      <c r="K3" s="120">
        <v>11</v>
      </c>
      <c r="L3" s="120">
        <v>12</v>
      </c>
      <c r="M3" s="120">
        <v>13</v>
      </c>
      <c r="Q3" s="109">
        <v>2</v>
      </c>
      <c r="Y3" s="45" t="s">
        <v>134</v>
      </c>
      <c r="Z3" s="45" t="s">
        <v>142</v>
      </c>
      <c r="AA3" s="119" t="s">
        <v>145</v>
      </c>
    </row>
    <row r="4" spans="1:51" ht="24" x14ac:dyDescent="0.25">
      <c r="A4" s="88" t="s">
        <v>146</v>
      </c>
      <c r="B4" s="88" t="s">
        <v>147</v>
      </c>
      <c r="C4" s="118" t="s">
        <v>134</v>
      </c>
      <c r="D4" s="118" t="s">
        <v>135</v>
      </c>
      <c r="E4" s="118" t="s">
        <v>136</v>
      </c>
      <c r="F4" s="118" t="s">
        <v>137</v>
      </c>
      <c r="G4" s="118" t="s">
        <v>138</v>
      </c>
      <c r="H4" s="118" t="s">
        <v>139</v>
      </c>
      <c r="I4" s="118" t="s">
        <v>140</v>
      </c>
      <c r="J4" s="118" t="s">
        <v>141</v>
      </c>
      <c r="K4" s="118" t="s">
        <v>148</v>
      </c>
      <c r="L4" s="118" t="s">
        <v>149</v>
      </c>
      <c r="M4" s="118" t="s">
        <v>150</v>
      </c>
      <c r="Q4" s="109"/>
      <c r="Y4" s="45" t="s">
        <v>135</v>
      </c>
      <c r="Z4" s="45" t="s">
        <v>143</v>
      </c>
      <c r="AA4" s="87" t="s">
        <v>151</v>
      </c>
      <c r="AN4" s="45" t="s">
        <v>152</v>
      </c>
    </row>
    <row r="5" spans="1:51" ht="22.5" x14ac:dyDescent="0.25">
      <c r="A5" s="117" t="s">
        <v>145</v>
      </c>
      <c r="B5" s="95">
        <v>85</v>
      </c>
      <c r="C5" s="94">
        <v>1.2</v>
      </c>
      <c r="D5" s="94">
        <v>1.3</v>
      </c>
      <c r="E5" s="94">
        <v>1.2</v>
      </c>
      <c r="F5" s="94">
        <v>1.1000000000000001</v>
      </c>
      <c r="G5" s="94">
        <v>1</v>
      </c>
      <c r="H5" s="94">
        <v>1</v>
      </c>
      <c r="I5" s="94">
        <v>0.9</v>
      </c>
      <c r="J5" s="94">
        <v>0.7</v>
      </c>
      <c r="K5" s="94">
        <v>0</v>
      </c>
      <c r="L5" s="94">
        <v>0.1</v>
      </c>
      <c r="M5" s="94">
        <v>0.2</v>
      </c>
      <c r="N5" s="93" t="s">
        <v>153</v>
      </c>
      <c r="Q5" s="109">
        <v>1</v>
      </c>
      <c r="S5" s="112"/>
      <c r="T5" s="112"/>
      <c r="Y5" s="45" t="s">
        <v>136</v>
      </c>
      <c r="Z5" s="45" t="s">
        <v>144</v>
      </c>
      <c r="AA5" s="111" t="s">
        <v>154</v>
      </c>
      <c r="AN5" s="116" t="s">
        <v>155</v>
      </c>
    </row>
    <row r="6" spans="1:51" ht="14.45" customHeight="1" x14ac:dyDescent="0.25">
      <c r="A6" s="115" t="s">
        <v>151</v>
      </c>
      <c r="B6" s="95">
        <v>85</v>
      </c>
      <c r="C6" s="94">
        <v>1.2</v>
      </c>
      <c r="D6" s="94">
        <v>1.3</v>
      </c>
      <c r="E6" s="94">
        <v>1.2</v>
      </c>
      <c r="F6" s="94">
        <v>1.1000000000000001</v>
      </c>
      <c r="G6" s="94">
        <v>1</v>
      </c>
      <c r="H6" s="94">
        <v>1</v>
      </c>
      <c r="I6" s="94">
        <v>0.9</v>
      </c>
      <c r="J6" s="94">
        <v>0.7</v>
      </c>
      <c r="K6" s="94">
        <v>0</v>
      </c>
      <c r="L6" s="94">
        <v>0.1</v>
      </c>
      <c r="M6" s="94">
        <v>0.2</v>
      </c>
      <c r="N6" s="93" t="s">
        <v>153</v>
      </c>
      <c r="Q6" s="109">
        <v>2</v>
      </c>
      <c r="S6" s="112"/>
      <c r="T6" s="112"/>
      <c r="Y6" s="45" t="s">
        <v>137</v>
      </c>
      <c r="AA6" s="111" t="s">
        <v>156</v>
      </c>
      <c r="AN6" s="321" t="s">
        <v>134</v>
      </c>
      <c r="AO6" s="316" t="s">
        <v>135</v>
      </c>
      <c r="AP6" s="316" t="s">
        <v>136</v>
      </c>
      <c r="AQ6" s="316" t="s">
        <v>137</v>
      </c>
      <c r="AR6" s="316" t="s">
        <v>138</v>
      </c>
      <c r="AS6" s="316" t="s">
        <v>139</v>
      </c>
      <c r="AT6" s="316" t="s">
        <v>140</v>
      </c>
      <c r="AU6" s="313" t="s">
        <v>141</v>
      </c>
    </row>
    <row r="7" spans="1:51" ht="22.5" x14ac:dyDescent="0.25">
      <c r="A7" s="110" t="s">
        <v>154</v>
      </c>
      <c r="B7" s="95">
        <v>95</v>
      </c>
      <c r="C7" s="94">
        <v>1.1000000000000001</v>
      </c>
      <c r="D7" s="94">
        <v>1.3</v>
      </c>
      <c r="E7" s="94">
        <v>1.2</v>
      </c>
      <c r="F7" s="94">
        <v>1.1000000000000001</v>
      </c>
      <c r="G7" s="94">
        <v>1</v>
      </c>
      <c r="H7" s="94">
        <v>1</v>
      </c>
      <c r="I7" s="94">
        <v>0.9</v>
      </c>
      <c r="J7" s="94">
        <v>0.8</v>
      </c>
      <c r="K7" s="94">
        <v>0</v>
      </c>
      <c r="L7" s="94">
        <v>0.3</v>
      </c>
      <c r="M7" s="94">
        <v>0.5</v>
      </c>
      <c r="N7" s="93" t="s">
        <v>157</v>
      </c>
      <c r="Q7" s="109">
        <v>3</v>
      </c>
      <c r="T7" s="112"/>
      <c r="Y7" s="45" t="s">
        <v>138</v>
      </c>
      <c r="AA7" s="111" t="s">
        <v>158</v>
      </c>
      <c r="AN7" s="322"/>
      <c r="AO7" s="317"/>
      <c r="AP7" s="317"/>
      <c r="AQ7" s="317"/>
      <c r="AR7" s="317"/>
      <c r="AS7" s="317"/>
      <c r="AT7" s="317"/>
      <c r="AU7" s="314"/>
      <c r="AV7" s="114" t="s">
        <v>148</v>
      </c>
      <c r="AW7" s="114" t="s">
        <v>149</v>
      </c>
      <c r="AX7" s="319" t="s">
        <v>150</v>
      </c>
      <c r="AY7" s="320"/>
    </row>
    <row r="8" spans="1:51" ht="22.5" x14ac:dyDescent="0.25">
      <c r="A8" s="110" t="s">
        <v>156</v>
      </c>
      <c r="B8" s="95">
        <v>74</v>
      </c>
      <c r="C8" s="94">
        <v>1</v>
      </c>
      <c r="D8" s="94">
        <v>1.1000000000000001</v>
      </c>
      <c r="E8" s="94">
        <v>1</v>
      </c>
      <c r="F8" s="94">
        <v>1</v>
      </c>
      <c r="G8" s="94">
        <v>1</v>
      </c>
      <c r="H8" s="94">
        <v>0.9</v>
      </c>
      <c r="I8" s="94">
        <v>0.9</v>
      </c>
      <c r="J8" s="94">
        <v>0.9</v>
      </c>
      <c r="K8" s="94">
        <v>0</v>
      </c>
      <c r="L8" s="94">
        <v>0.1</v>
      </c>
      <c r="M8" s="94">
        <v>0.2</v>
      </c>
      <c r="N8" s="93" t="s">
        <v>159</v>
      </c>
      <c r="Q8" s="109">
        <v>4</v>
      </c>
      <c r="T8" s="112"/>
      <c r="Y8" s="45" t="s">
        <v>139</v>
      </c>
      <c r="AA8" s="111" t="s">
        <v>160</v>
      </c>
      <c r="AM8" s="97"/>
      <c r="AN8" s="306">
        <v>1.1000000000000001</v>
      </c>
      <c r="AO8" s="308">
        <v>1.3</v>
      </c>
      <c r="AP8" s="308">
        <v>1.2</v>
      </c>
      <c r="AQ8" s="308">
        <v>1.1000000000000001</v>
      </c>
      <c r="AR8" s="308">
        <v>1</v>
      </c>
      <c r="AS8" s="308">
        <v>1</v>
      </c>
      <c r="AT8" s="308">
        <v>0.9</v>
      </c>
      <c r="AU8" s="310">
        <v>0.8</v>
      </c>
      <c r="AV8" s="306">
        <v>0</v>
      </c>
      <c r="AW8" s="308">
        <v>0.3</v>
      </c>
      <c r="AX8" s="310">
        <v>0.5</v>
      </c>
    </row>
    <row r="9" spans="1:51" ht="22.5" x14ac:dyDescent="0.25">
      <c r="A9" s="110" t="s">
        <v>158</v>
      </c>
      <c r="B9" s="95">
        <v>81</v>
      </c>
      <c r="C9" s="94">
        <v>1.1000000000000001</v>
      </c>
      <c r="D9" s="94">
        <v>1.3</v>
      </c>
      <c r="E9" s="94">
        <v>1.2</v>
      </c>
      <c r="F9" s="94">
        <v>1.1000000000000001</v>
      </c>
      <c r="G9" s="94">
        <v>1</v>
      </c>
      <c r="H9" s="94">
        <v>1</v>
      </c>
      <c r="I9" s="94">
        <v>0.9</v>
      </c>
      <c r="J9" s="94">
        <v>0.8</v>
      </c>
      <c r="K9" s="94">
        <v>0</v>
      </c>
      <c r="L9" s="94">
        <v>0.3</v>
      </c>
      <c r="M9" s="94">
        <v>0.5</v>
      </c>
      <c r="N9" s="93" t="s">
        <v>159</v>
      </c>
      <c r="Q9" s="109">
        <v>5</v>
      </c>
      <c r="T9" s="112"/>
      <c r="Y9" s="45" t="s">
        <v>140</v>
      </c>
      <c r="AA9" s="111" t="s">
        <v>161</v>
      </c>
      <c r="AM9" s="113" t="s">
        <v>162</v>
      </c>
      <c r="AN9" s="307"/>
      <c r="AO9" s="309"/>
      <c r="AP9" s="309"/>
      <c r="AQ9" s="309"/>
      <c r="AR9" s="309"/>
      <c r="AS9" s="309"/>
      <c r="AT9" s="309"/>
      <c r="AU9" s="311"/>
      <c r="AV9" s="307"/>
      <c r="AW9" s="309"/>
      <c r="AX9" s="311"/>
    </row>
    <row r="10" spans="1:51" ht="22.5" x14ac:dyDescent="0.25">
      <c r="A10" s="110" t="s">
        <v>160</v>
      </c>
      <c r="B10" s="95">
        <v>88</v>
      </c>
      <c r="C10" s="94">
        <v>1.2</v>
      </c>
      <c r="D10" s="94">
        <v>1.3</v>
      </c>
      <c r="E10" s="94">
        <v>1.2</v>
      </c>
      <c r="F10" s="94">
        <v>1.1000000000000001</v>
      </c>
      <c r="G10" s="94">
        <v>1</v>
      </c>
      <c r="H10" s="94">
        <v>1</v>
      </c>
      <c r="I10" s="94">
        <v>0.9</v>
      </c>
      <c r="J10" s="94">
        <v>0.7</v>
      </c>
      <c r="K10" s="94">
        <v>0</v>
      </c>
      <c r="L10" s="94">
        <v>0.1</v>
      </c>
      <c r="M10" s="94">
        <v>0.2</v>
      </c>
      <c r="N10" s="93" t="s">
        <v>159</v>
      </c>
      <c r="Q10" s="109">
        <v>6</v>
      </c>
      <c r="T10" s="112"/>
      <c r="Y10" s="45" t="s">
        <v>141</v>
      </c>
      <c r="AA10" s="111" t="s">
        <v>163</v>
      </c>
      <c r="AM10" s="113" t="s">
        <v>164</v>
      </c>
      <c r="AN10" s="306">
        <v>0.9</v>
      </c>
      <c r="AO10" s="308">
        <v>1.1000000000000001</v>
      </c>
      <c r="AP10" s="308">
        <v>1.1000000000000001</v>
      </c>
      <c r="AQ10" s="308">
        <v>0.9</v>
      </c>
      <c r="AR10" s="308">
        <v>1</v>
      </c>
      <c r="AS10" s="308">
        <v>1</v>
      </c>
      <c r="AT10" s="308">
        <v>1.2</v>
      </c>
      <c r="AU10" s="310">
        <v>1.2</v>
      </c>
      <c r="AV10" s="306">
        <v>0</v>
      </c>
      <c r="AW10" s="308">
        <v>0</v>
      </c>
      <c r="AX10" s="310">
        <v>0.1</v>
      </c>
    </row>
    <row r="11" spans="1:51" ht="22.5" x14ac:dyDescent="0.25">
      <c r="A11" s="110" t="s">
        <v>161</v>
      </c>
      <c r="B11" s="95">
        <v>97</v>
      </c>
      <c r="C11" s="94">
        <v>1.1000000000000001</v>
      </c>
      <c r="D11" s="94">
        <v>1.3</v>
      </c>
      <c r="E11" s="94">
        <v>1.2</v>
      </c>
      <c r="F11" s="94">
        <v>1.1000000000000001</v>
      </c>
      <c r="G11" s="94">
        <v>1</v>
      </c>
      <c r="H11" s="94">
        <v>1</v>
      </c>
      <c r="I11" s="94">
        <v>0.9</v>
      </c>
      <c r="J11" s="94">
        <v>0.8</v>
      </c>
      <c r="K11" s="94">
        <v>0</v>
      </c>
      <c r="L11" s="94">
        <v>0.3</v>
      </c>
      <c r="M11" s="94">
        <v>0.5</v>
      </c>
      <c r="N11" s="93" t="s">
        <v>159</v>
      </c>
      <c r="Q11" s="109">
        <v>7</v>
      </c>
      <c r="T11" s="112"/>
      <c r="AA11" s="111" t="s">
        <v>165</v>
      </c>
      <c r="AN11" s="307"/>
      <c r="AO11" s="309"/>
      <c r="AP11" s="309"/>
      <c r="AQ11" s="309"/>
      <c r="AR11" s="309"/>
      <c r="AS11" s="309"/>
      <c r="AT11" s="309"/>
      <c r="AU11" s="311"/>
      <c r="AV11" s="307"/>
      <c r="AW11" s="309"/>
      <c r="AX11" s="311"/>
    </row>
    <row r="12" spans="1:51" ht="30" x14ac:dyDescent="0.25">
      <c r="A12" s="110" t="s">
        <v>163</v>
      </c>
      <c r="B12" s="95">
        <v>100</v>
      </c>
      <c r="C12" s="94">
        <v>1.1000000000000001</v>
      </c>
      <c r="D12" s="94">
        <v>1.2</v>
      </c>
      <c r="E12" s="94">
        <v>1.1000000000000001</v>
      </c>
      <c r="F12" s="94">
        <v>1.1000000000000001</v>
      </c>
      <c r="G12" s="94">
        <v>1</v>
      </c>
      <c r="H12" s="94">
        <v>1</v>
      </c>
      <c r="I12" s="94">
        <v>1</v>
      </c>
      <c r="J12" s="94">
        <v>0.9</v>
      </c>
      <c r="K12" s="94">
        <v>0</v>
      </c>
      <c r="L12" s="94">
        <v>0.1</v>
      </c>
      <c r="M12" s="94">
        <v>0.3</v>
      </c>
      <c r="N12" s="93" t="s">
        <v>159</v>
      </c>
      <c r="Q12" s="109">
        <v>8</v>
      </c>
      <c r="T12" s="112"/>
      <c r="AA12" s="111" t="s">
        <v>166</v>
      </c>
      <c r="AM12" s="97" t="s">
        <v>167</v>
      </c>
      <c r="AN12" s="306">
        <v>1.1000000000000001</v>
      </c>
      <c r="AO12" s="308">
        <v>1.3</v>
      </c>
      <c r="AP12" s="308">
        <v>1.1000000000000001</v>
      </c>
      <c r="AQ12" s="308">
        <v>1.1000000000000001</v>
      </c>
      <c r="AR12" s="308">
        <v>1</v>
      </c>
      <c r="AS12" s="308">
        <v>1</v>
      </c>
      <c r="AT12" s="308">
        <v>0.9</v>
      </c>
      <c r="AU12" s="310">
        <v>0.8</v>
      </c>
      <c r="AV12" s="306">
        <v>0</v>
      </c>
      <c r="AW12" s="308">
        <v>0.1</v>
      </c>
      <c r="AX12" s="310">
        <v>0.2</v>
      </c>
    </row>
    <row r="13" spans="1:51" x14ac:dyDescent="0.25">
      <c r="A13" s="110" t="s">
        <v>165</v>
      </c>
      <c r="B13" s="95">
        <f t="shared" ref="B13:M13" si="0">MIN(B7:B12)</f>
        <v>74</v>
      </c>
      <c r="C13" s="94">
        <f t="shared" si="0"/>
        <v>1</v>
      </c>
      <c r="D13" s="94">
        <f t="shared" si="0"/>
        <v>1.1000000000000001</v>
      </c>
      <c r="E13" s="94">
        <f t="shared" si="0"/>
        <v>1</v>
      </c>
      <c r="F13" s="94">
        <f t="shared" si="0"/>
        <v>1</v>
      </c>
      <c r="G13" s="94">
        <f t="shared" si="0"/>
        <v>1</v>
      </c>
      <c r="H13" s="94">
        <f t="shared" si="0"/>
        <v>0.9</v>
      </c>
      <c r="I13" s="94">
        <f t="shared" si="0"/>
        <v>0.9</v>
      </c>
      <c r="J13" s="94">
        <f t="shared" si="0"/>
        <v>0.7</v>
      </c>
      <c r="K13" s="94">
        <f t="shared" si="0"/>
        <v>0</v>
      </c>
      <c r="L13" s="94">
        <f t="shared" si="0"/>
        <v>0.1</v>
      </c>
      <c r="M13" s="94">
        <f t="shared" si="0"/>
        <v>0.2</v>
      </c>
      <c r="N13" s="93" t="s">
        <v>168</v>
      </c>
      <c r="Q13" s="109">
        <v>9</v>
      </c>
      <c r="T13" s="112"/>
      <c r="AA13" s="111" t="s">
        <v>169</v>
      </c>
      <c r="AN13" s="307"/>
      <c r="AO13" s="309"/>
      <c r="AP13" s="309"/>
      <c r="AQ13" s="309"/>
      <c r="AR13" s="309"/>
      <c r="AS13" s="309"/>
      <c r="AT13" s="309"/>
      <c r="AU13" s="311"/>
      <c r="AV13" s="307"/>
      <c r="AW13" s="309"/>
      <c r="AX13" s="311"/>
    </row>
    <row r="14" spans="1:51" ht="14.45" customHeight="1" x14ac:dyDescent="0.25">
      <c r="A14" s="110" t="s">
        <v>170</v>
      </c>
      <c r="B14" s="94"/>
      <c r="C14" s="94"/>
      <c r="D14" s="94"/>
      <c r="E14" s="94"/>
      <c r="F14" s="94"/>
      <c r="G14" s="94"/>
      <c r="H14" s="94"/>
      <c r="I14" s="94"/>
      <c r="J14" s="94"/>
      <c r="K14" s="94"/>
      <c r="L14" s="94"/>
      <c r="M14" s="94"/>
      <c r="N14" s="93"/>
      <c r="Q14" s="109">
        <v>10</v>
      </c>
      <c r="AM14" s="97" t="s">
        <v>171</v>
      </c>
      <c r="AN14" s="306">
        <v>1</v>
      </c>
      <c r="AO14" s="308">
        <v>1.2</v>
      </c>
      <c r="AP14" s="308">
        <v>1.2</v>
      </c>
      <c r="AQ14" s="308">
        <v>1</v>
      </c>
      <c r="AR14" s="308">
        <v>1</v>
      </c>
      <c r="AS14" s="308">
        <v>1</v>
      </c>
      <c r="AT14" s="308">
        <v>1.2</v>
      </c>
      <c r="AU14" s="310">
        <v>1</v>
      </c>
      <c r="AV14" s="306">
        <v>0</v>
      </c>
      <c r="AW14" s="308">
        <v>0.1</v>
      </c>
      <c r="AX14" s="310">
        <v>0.2</v>
      </c>
    </row>
    <row r="15" spans="1:51" x14ac:dyDescent="0.25">
      <c r="A15" s="110" t="s">
        <v>172</v>
      </c>
      <c r="B15" s="94"/>
      <c r="C15" s="94"/>
      <c r="D15" s="94"/>
      <c r="E15" s="94"/>
      <c r="F15" s="94"/>
      <c r="G15" s="94"/>
      <c r="H15" s="94"/>
      <c r="I15" s="94"/>
      <c r="J15" s="94"/>
      <c r="K15" s="94"/>
      <c r="L15" s="94"/>
      <c r="M15" s="94"/>
      <c r="N15" s="93"/>
      <c r="Q15" s="109">
        <v>11</v>
      </c>
      <c r="AM15" s="97"/>
      <c r="AN15" s="307"/>
      <c r="AO15" s="309"/>
      <c r="AP15" s="309"/>
      <c r="AQ15" s="309"/>
      <c r="AR15" s="309"/>
      <c r="AS15" s="309"/>
      <c r="AT15" s="309"/>
      <c r="AU15" s="311"/>
      <c r="AV15" s="307"/>
      <c r="AW15" s="309"/>
      <c r="AX15" s="311"/>
    </row>
    <row r="16" spans="1:51" x14ac:dyDescent="0.25">
      <c r="A16" s="110" t="s">
        <v>169</v>
      </c>
      <c r="B16" s="94"/>
      <c r="C16" s="94"/>
      <c r="D16" s="94"/>
      <c r="E16" s="94"/>
      <c r="F16" s="94"/>
      <c r="G16" s="94"/>
      <c r="H16" s="94"/>
      <c r="I16" s="94"/>
      <c r="J16" s="94"/>
      <c r="K16" s="94"/>
      <c r="L16" s="94"/>
      <c r="M16" s="94"/>
      <c r="N16" s="93"/>
      <c r="Q16" s="109">
        <v>12</v>
      </c>
      <c r="AM16" s="97" t="s">
        <v>173</v>
      </c>
      <c r="AN16" s="306">
        <v>1.2</v>
      </c>
      <c r="AO16" s="308">
        <v>1.3</v>
      </c>
      <c r="AP16" s="308">
        <v>1.2</v>
      </c>
      <c r="AQ16" s="308">
        <v>1.1000000000000001</v>
      </c>
      <c r="AR16" s="308">
        <v>1</v>
      </c>
      <c r="AS16" s="308">
        <v>1</v>
      </c>
      <c r="AT16" s="308">
        <v>0.9</v>
      </c>
      <c r="AU16" s="310">
        <v>0.7</v>
      </c>
      <c r="AV16" s="306">
        <v>0</v>
      </c>
      <c r="AW16" s="308">
        <v>0.1</v>
      </c>
      <c r="AX16" s="310">
        <v>0.2</v>
      </c>
    </row>
    <row r="17" spans="1:50" x14ac:dyDescent="0.25">
      <c r="A17" s="110"/>
      <c r="B17" s="94"/>
      <c r="C17" s="94"/>
      <c r="D17" s="94"/>
      <c r="E17" s="94"/>
      <c r="F17" s="94"/>
      <c r="G17" s="94"/>
      <c r="H17" s="94"/>
      <c r="I17" s="94"/>
      <c r="J17" s="94"/>
      <c r="K17" s="94"/>
      <c r="L17" s="94"/>
      <c r="M17" s="94"/>
      <c r="N17" s="93"/>
      <c r="Q17" s="109">
        <v>13</v>
      </c>
      <c r="AN17" s="307"/>
      <c r="AO17" s="309"/>
      <c r="AP17" s="309"/>
      <c r="AQ17" s="309"/>
      <c r="AR17" s="309"/>
      <c r="AS17" s="309"/>
      <c r="AT17" s="309"/>
      <c r="AU17" s="311"/>
      <c r="AV17" s="307"/>
      <c r="AW17" s="309"/>
      <c r="AX17" s="311"/>
    </row>
    <row r="18" spans="1:50" ht="30" x14ac:dyDescent="0.25">
      <c r="B18" s="108" t="s">
        <v>174</v>
      </c>
      <c r="AM18" s="97" t="s">
        <v>175</v>
      </c>
      <c r="AN18" s="306">
        <v>1.2</v>
      </c>
      <c r="AO18" s="308">
        <v>1.3</v>
      </c>
      <c r="AP18" s="308">
        <v>1.2</v>
      </c>
      <c r="AQ18" s="308">
        <v>1.1000000000000001</v>
      </c>
      <c r="AR18" s="308">
        <v>1</v>
      </c>
      <c r="AS18" s="308">
        <v>1</v>
      </c>
      <c r="AT18" s="308">
        <v>1.1000000000000001</v>
      </c>
      <c r="AU18" s="310">
        <v>0.9</v>
      </c>
      <c r="AV18" s="306">
        <v>0</v>
      </c>
      <c r="AW18" s="308">
        <v>0.1</v>
      </c>
      <c r="AX18" s="310">
        <v>0.2</v>
      </c>
    </row>
    <row r="19" spans="1:50" x14ac:dyDescent="0.25">
      <c r="AM19" s="97"/>
      <c r="AN19" s="318"/>
      <c r="AO19" s="315"/>
      <c r="AP19" s="315"/>
      <c r="AQ19" s="315"/>
      <c r="AR19" s="315"/>
      <c r="AS19" s="315"/>
      <c r="AT19" s="315"/>
      <c r="AU19" s="323"/>
      <c r="AV19" s="318"/>
      <c r="AW19" s="315"/>
      <c r="AX19" s="323"/>
    </row>
    <row r="20" spans="1:50" x14ac:dyDescent="0.25">
      <c r="F20" s="107">
        <f>B7*1.7</f>
        <v>161.5</v>
      </c>
      <c r="AM20" s="97"/>
      <c r="AN20" s="318"/>
      <c r="AO20" s="315"/>
      <c r="AP20" s="315"/>
      <c r="AQ20" s="315"/>
      <c r="AR20" s="315"/>
      <c r="AS20" s="315"/>
      <c r="AT20" s="315"/>
      <c r="AU20" s="323"/>
      <c r="AV20" s="318"/>
      <c r="AW20" s="315"/>
      <c r="AX20" s="323"/>
    </row>
    <row r="21" spans="1:50" x14ac:dyDescent="0.25">
      <c r="AM21" s="97"/>
      <c r="AN21" s="318"/>
      <c r="AO21" s="315"/>
      <c r="AP21" s="315"/>
      <c r="AQ21" s="315"/>
      <c r="AR21" s="315"/>
      <c r="AS21" s="315"/>
      <c r="AT21" s="315"/>
      <c r="AU21" s="323"/>
      <c r="AV21" s="318"/>
      <c r="AW21" s="315"/>
      <c r="AX21" s="323"/>
    </row>
    <row r="22" spans="1:50" x14ac:dyDescent="0.25">
      <c r="AM22" s="97"/>
      <c r="AN22" s="318"/>
      <c r="AO22" s="315"/>
      <c r="AP22" s="315"/>
      <c r="AQ22" s="315"/>
      <c r="AR22" s="315"/>
      <c r="AS22" s="315"/>
      <c r="AT22" s="315"/>
      <c r="AU22" s="323"/>
      <c r="AV22" s="318"/>
      <c r="AW22" s="315"/>
      <c r="AX22" s="323"/>
    </row>
    <row r="23" spans="1:50" x14ac:dyDescent="0.25">
      <c r="A23" s="86"/>
      <c r="B23" s="86"/>
      <c r="C23" s="86"/>
      <c r="D23" s="90"/>
      <c r="E23" s="90"/>
      <c r="F23" s="90"/>
      <c r="G23" s="90"/>
      <c r="H23" s="90"/>
      <c r="I23" s="90"/>
      <c r="J23" s="90"/>
      <c r="K23" s="90"/>
      <c r="L23" s="90"/>
      <c r="M23" s="90"/>
      <c r="N23" s="90"/>
      <c r="O23" s="90"/>
      <c r="P23" s="90"/>
      <c r="Q23" s="90"/>
      <c r="AN23" s="307"/>
      <c r="AO23" s="309"/>
      <c r="AP23" s="309"/>
      <c r="AQ23" s="309"/>
      <c r="AR23" s="309"/>
      <c r="AS23" s="309"/>
      <c r="AT23" s="309"/>
      <c r="AU23" s="311"/>
      <c r="AV23" s="307"/>
      <c r="AW23" s="309"/>
      <c r="AX23" s="311"/>
    </row>
    <row r="24" spans="1:50" ht="45" x14ac:dyDescent="0.25">
      <c r="A24" s="86"/>
      <c r="D24" s="87" t="s">
        <v>176</v>
      </c>
      <c r="E24" s="87" t="s">
        <v>177</v>
      </c>
      <c r="F24" s="87" t="s">
        <v>178</v>
      </c>
      <c r="G24" s="86"/>
      <c r="H24" s="312"/>
      <c r="I24" s="312"/>
      <c r="J24" s="312"/>
      <c r="K24" s="312"/>
      <c r="O24" s="94" t="s">
        <v>179</v>
      </c>
      <c r="P24" s="106" t="s">
        <v>180</v>
      </c>
      <c r="Q24" s="93" t="s">
        <v>181</v>
      </c>
      <c r="AM24" s="97" t="s">
        <v>182</v>
      </c>
      <c r="AN24" s="306">
        <v>1.2</v>
      </c>
      <c r="AO24" s="308">
        <v>1.3</v>
      </c>
      <c r="AP24" s="308">
        <v>1.2</v>
      </c>
      <c r="AQ24" s="308">
        <v>1.1000000000000001</v>
      </c>
      <c r="AR24" s="308">
        <v>1</v>
      </c>
      <c r="AS24" s="308">
        <v>1</v>
      </c>
      <c r="AT24" s="308">
        <v>0.9</v>
      </c>
      <c r="AU24" s="310">
        <v>0.7</v>
      </c>
      <c r="AV24" s="306">
        <v>0</v>
      </c>
      <c r="AW24" s="308">
        <v>0.1</v>
      </c>
      <c r="AX24" s="310">
        <v>0.2</v>
      </c>
    </row>
    <row r="25" spans="1:50" x14ac:dyDescent="0.25">
      <c r="A25" s="86"/>
      <c r="D25" s="87" t="s">
        <v>183</v>
      </c>
      <c r="E25" s="96">
        <f>B5*J5</f>
        <v>59.499999999999993</v>
      </c>
      <c r="F25" s="96">
        <f>B5*(D5+M5)</f>
        <v>127.5</v>
      </c>
      <c r="G25" s="86"/>
      <c r="H25" s="105"/>
      <c r="I25" s="105"/>
      <c r="J25" s="105"/>
      <c r="K25" s="105"/>
      <c r="L25" s="104" t="s">
        <v>184</v>
      </c>
      <c r="M25" s="103"/>
      <c r="N25" s="103"/>
      <c r="O25" s="103"/>
      <c r="P25" s="102"/>
      <c r="Q25" s="93"/>
      <c r="AN25" s="307"/>
      <c r="AO25" s="309"/>
      <c r="AP25" s="309"/>
      <c r="AQ25" s="309"/>
      <c r="AR25" s="309"/>
      <c r="AS25" s="309"/>
      <c r="AT25" s="309"/>
      <c r="AU25" s="311"/>
      <c r="AV25" s="307"/>
      <c r="AW25" s="309"/>
      <c r="AX25" s="311"/>
    </row>
    <row r="26" spans="1:50" ht="33.75" x14ac:dyDescent="0.25">
      <c r="A26" s="86"/>
      <c r="D26" s="87" t="s">
        <v>185</v>
      </c>
      <c r="E26" s="96">
        <f>MIN(B12,B9,B11)*J10</f>
        <v>56.699999999999996</v>
      </c>
      <c r="F26" s="96">
        <f>MAX(B12,B9,B11)*(D9+M9)</f>
        <v>180</v>
      </c>
      <c r="G26" s="86"/>
      <c r="H26" s="86"/>
      <c r="I26" s="86"/>
      <c r="J26" s="86"/>
      <c r="K26" s="86"/>
      <c r="L26" s="94"/>
      <c r="M26" s="94" t="s">
        <v>186</v>
      </c>
      <c r="N26" s="94" t="s">
        <v>187</v>
      </c>
      <c r="O26" s="101" t="s">
        <v>188</v>
      </c>
      <c r="P26" s="100"/>
      <c r="Q26" s="93"/>
      <c r="AM26" s="97" t="s">
        <v>189</v>
      </c>
      <c r="AN26" s="306">
        <v>1.1000000000000001</v>
      </c>
      <c r="AO26" s="308">
        <v>1.2</v>
      </c>
      <c r="AP26" s="308">
        <v>1.1000000000000001</v>
      </c>
      <c r="AQ26" s="308">
        <v>1</v>
      </c>
      <c r="AR26" s="308">
        <v>1</v>
      </c>
      <c r="AS26" s="308">
        <v>1</v>
      </c>
      <c r="AT26" s="308">
        <v>1.1000000000000001</v>
      </c>
      <c r="AU26" s="310">
        <v>0.9</v>
      </c>
      <c r="AV26" s="306">
        <v>0</v>
      </c>
      <c r="AW26" s="308">
        <v>0.1</v>
      </c>
      <c r="AX26" s="310">
        <v>0.2</v>
      </c>
    </row>
    <row r="27" spans="1:50" ht="45" x14ac:dyDescent="0.25">
      <c r="A27" s="86"/>
      <c r="D27" s="87" t="s">
        <v>190</v>
      </c>
      <c r="E27" s="96">
        <f>MIN(B7,B8,B10)*J10</f>
        <v>51.8</v>
      </c>
      <c r="F27" s="96">
        <f>MAX(B7,B8,B10)*(D7+M7)</f>
        <v>171</v>
      </c>
      <c r="G27" s="86"/>
      <c r="H27" s="86"/>
      <c r="I27" s="86"/>
      <c r="J27" s="86"/>
      <c r="K27" s="86"/>
      <c r="L27" s="94" t="s">
        <v>191</v>
      </c>
      <c r="M27" s="94">
        <v>70</v>
      </c>
      <c r="N27" s="94">
        <v>70</v>
      </c>
      <c r="O27" s="95">
        <f t="shared" ref="O27:O32" si="1">0.85*N27</f>
        <v>59.5</v>
      </c>
      <c r="P27" s="95"/>
      <c r="Q27" s="93"/>
      <c r="AN27" s="307"/>
      <c r="AO27" s="309"/>
      <c r="AP27" s="309"/>
      <c r="AQ27" s="309"/>
      <c r="AR27" s="309"/>
      <c r="AS27" s="309"/>
      <c r="AT27" s="309"/>
      <c r="AU27" s="311"/>
      <c r="AV27" s="307"/>
      <c r="AW27" s="309"/>
      <c r="AX27" s="311"/>
    </row>
    <row r="28" spans="1:50" ht="20.100000000000001" customHeight="1" x14ac:dyDescent="0.25">
      <c r="A28" s="86"/>
      <c r="D28" s="86"/>
      <c r="E28" s="86"/>
      <c r="F28" s="86"/>
      <c r="G28" s="86"/>
      <c r="H28" s="86"/>
      <c r="I28" s="86"/>
      <c r="J28" s="86"/>
      <c r="K28" s="86"/>
      <c r="L28" s="94" t="s">
        <v>192</v>
      </c>
      <c r="M28" s="94">
        <v>110</v>
      </c>
      <c r="N28" s="94">
        <v>110</v>
      </c>
      <c r="O28" s="95">
        <f t="shared" si="1"/>
        <v>93.5</v>
      </c>
      <c r="P28" s="95"/>
      <c r="Q28" s="93"/>
      <c r="AM28" s="97" t="s">
        <v>193</v>
      </c>
      <c r="AN28" s="306">
        <v>1.2</v>
      </c>
      <c r="AO28" s="308">
        <v>1.4</v>
      </c>
      <c r="AP28" s="308">
        <v>1.2</v>
      </c>
      <c r="AQ28" s="308">
        <v>1.1000000000000001</v>
      </c>
      <c r="AR28" s="308">
        <v>1</v>
      </c>
      <c r="AS28" s="308">
        <v>1</v>
      </c>
      <c r="AT28" s="308">
        <v>0.9</v>
      </c>
      <c r="AU28" s="310">
        <v>0.7</v>
      </c>
      <c r="AV28" s="306">
        <v>0</v>
      </c>
      <c r="AW28" s="308">
        <v>0.1</v>
      </c>
      <c r="AX28" s="310">
        <v>0.2</v>
      </c>
    </row>
    <row r="29" spans="1:50" x14ac:dyDescent="0.25">
      <c r="A29" s="86"/>
      <c r="D29" s="86"/>
      <c r="E29" s="86"/>
      <c r="F29" s="86"/>
      <c r="G29" s="86"/>
      <c r="H29" s="86"/>
      <c r="I29" s="86"/>
      <c r="J29" s="86"/>
      <c r="K29" s="86"/>
      <c r="L29" s="94" t="s">
        <v>194</v>
      </c>
      <c r="M29" s="94">
        <v>180</v>
      </c>
      <c r="N29" s="94">
        <v>180</v>
      </c>
      <c r="O29" s="95">
        <f t="shared" si="1"/>
        <v>153</v>
      </c>
      <c r="P29" s="99">
        <v>0.56000000000000005</v>
      </c>
      <c r="Q29" s="98">
        <f>O29*P29</f>
        <v>85.68</v>
      </c>
      <c r="AN29" s="307"/>
      <c r="AO29" s="309"/>
      <c r="AP29" s="309"/>
      <c r="AQ29" s="309"/>
      <c r="AR29" s="309"/>
      <c r="AS29" s="309"/>
      <c r="AT29" s="309"/>
      <c r="AU29" s="311"/>
      <c r="AV29" s="307"/>
      <c r="AW29" s="309"/>
      <c r="AX29" s="311"/>
    </row>
    <row r="30" spans="1:50" x14ac:dyDescent="0.25">
      <c r="A30" s="86"/>
      <c r="D30" s="86"/>
      <c r="E30" s="86"/>
      <c r="F30" s="86"/>
      <c r="G30" s="86"/>
      <c r="H30" s="86"/>
      <c r="I30" s="86"/>
      <c r="J30" s="86"/>
      <c r="K30" s="86"/>
      <c r="L30" s="94" t="s">
        <v>195</v>
      </c>
      <c r="M30" s="94">
        <v>250</v>
      </c>
      <c r="N30" s="94">
        <v>250</v>
      </c>
      <c r="O30" s="95">
        <f t="shared" si="1"/>
        <v>212.5</v>
      </c>
      <c r="P30" s="95"/>
      <c r="Q30" s="93"/>
      <c r="AM30" s="97" t="s">
        <v>196</v>
      </c>
      <c r="AN30" s="306">
        <v>1.2</v>
      </c>
      <c r="AO30" s="308">
        <v>1.3</v>
      </c>
      <c r="AP30" s="308">
        <v>1.2</v>
      </c>
      <c r="AQ30" s="308">
        <v>1.1000000000000001</v>
      </c>
      <c r="AR30" s="308">
        <v>1</v>
      </c>
      <c r="AS30" s="308">
        <v>1</v>
      </c>
      <c r="AT30" s="308">
        <v>1.1000000000000001</v>
      </c>
      <c r="AU30" s="310">
        <v>0.9</v>
      </c>
      <c r="AV30" s="306">
        <v>0</v>
      </c>
      <c r="AW30" s="308">
        <v>0.1</v>
      </c>
      <c r="AX30" s="310">
        <v>0.2</v>
      </c>
    </row>
    <row r="31" spans="1:50" ht="45" x14ac:dyDescent="0.25">
      <c r="A31" s="86"/>
      <c r="D31" s="87" t="s">
        <v>176</v>
      </c>
      <c r="E31" s="87" t="s">
        <v>183</v>
      </c>
      <c r="F31" s="87" t="s">
        <v>185</v>
      </c>
      <c r="G31" s="87" t="s">
        <v>190</v>
      </c>
      <c r="H31" s="86"/>
      <c r="I31" s="86"/>
      <c r="J31" s="86"/>
      <c r="K31" s="86"/>
      <c r="L31" s="94" t="s">
        <v>197</v>
      </c>
      <c r="M31" s="94">
        <v>330</v>
      </c>
      <c r="N31" s="94">
        <v>330</v>
      </c>
      <c r="O31" s="95">
        <f t="shared" si="1"/>
        <v>280.5</v>
      </c>
      <c r="P31" s="95"/>
      <c r="Q31" s="93"/>
      <c r="AN31" s="307"/>
      <c r="AO31" s="309"/>
      <c r="AP31" s="309"/>
      <c r="AQ31" s="309"/>
      <c r="AR31" s="309"/>
      <c r="AS31" s="309"/>
      <c r="AT31" s="309"/>
      <c r="AU31" s="311"/>
      <c r="AV31" s="307"/>
      <c r="AW31" s="309"/>
      <c r="AX31" s="311"/>
    </row>
    <row r="32" spans="1:50" ht="33.75" x14ac:dyDescent="0.25">
      <c r="A32" s="86"/>
      <c r="D32" s="87" t="s">
        <v>198</v>
      </c>
      <c r="E32" s="96">
        <f>B5*J5</f>
        <v>59.499999999999993</v>
      </c>
      <c r="F32" s="96">
        <f>MIN(B12,B9,B11)*J10</f>
        <v>56.699999999999996</v>
      </c>
      <c r="G32" s="96">
        <f>MIN(B7,B8,B10)*J10</f>
        <v>51.8</v>
      </c>
      <c r="H32" s="86"/>
      <c r="I32" s="86"/>
      <c r="J32" s="86"/>
      <c r="K32" s="86"/>
      <c r="L32" s="94" t="s">
        <v>199</v>
      </c>
      <c r="M32" s="94">
        <v>420</v>
      </c>
      <c r="N32" s="94">
        <v>420</v>
      </c>
      <c r="O32" s="95">
        <f t="shared" si="1"/>
        <v>357</v>
      </c>
      <c r="P32" s="95"/>
      <c r="Q32" s="93"/>
      <c r="AM32" s="45" t="s">
        <v>200</v>
      </c>
      <c r="AN32" s="306">
        <v>1</v>
      </c>
      <c r="AO32" s="308">
        <v>1.1000000000000001</v>
      </c>
      <c r="AP32" s="308">
        <v>1</v>
      </c>
      <c r="AQ32" s="308">
        <v>1</v>
      </c>
      <c r="AR32" s="308">
        <v>1</v>
      </c>
      <c r="AS32" s="308">
        <v>0.9</v>
      </c>
      <c r="AT32" s="308">
        <v>0.9</v>
      </c>
      <c r="AU32" s="310">
        <v>0.9</v>
      </c>
      <c r="AV32" s="306">
        <v>0</v>
      </c>
      <c r="AW32" s="308">
        <v>0.1</v>
      </c>
      <c r="AX32" s="310">
        <v>0.2</v>
      </c>
    </row>
    <row r="33" spans="1:50" x14ac:dyDescent="0.25">
      <c r="A33" s="86"/>
      <c r="B33" s="86"/>
      <c r="C33" s="86"/>
      <c r="D33" s="86"/>
      <c r="E33" s="86"/>
      <c r="F33" s="86"/>
      <c r="G33" s="86"/>
      <c r="H33" s="86"/>
      <c r="I33" s="86"/>
      <c r="J33" s="86"/>
      <c r="K33" s="86"/>
      <c r="L33" s="89" t="s">
        <v>201</v>
      </c>
      <c r="M33" s="89" t="s">
        <v>202</v>
      </c>
      <c r="N33" s="89" t="s">
        <v>202</v>
      </c>
      <c r="O33" s="94" t="s">
        <v>203</v>
      </c>
      <c r="P33" s="94"/>
      <c r="Q33" s="93"/>
      <c r="AN33" s="307"/>
      <c r="AO33" s="309"/>
      <c r="AP33" s="309"/>
      <c r="AQ33" s="309"/>
      <c r="AR33" s="309"/>
      <c r="AS33" s="309"/>
      <c r="AT33" s="309"/>
      <c r="AU33" s="311"/>
      <c r="AV33" s="307"/>
      <c r="AW33" s="309"/>
      <c r="AX33" s="311"/>
    </row>
    <row r="34" spans="1:50" x14ac:dyDescent="0.25">
      <c r="A34" s="86"/>
      <c r="B34" s="86"/>
      <c r="C34" s="86"/>
      <c r="D34" s="86"/>
      <c r="E34" s="86"/>
      <c r="F34" s="86"/>
      <c r="G34" s="86"/>
      <c r="H34" s="86"/>
      <c r="I34" s="86"/>
      <c r="J34" s="86"/>
      <c r="K34" s="86"/>
      <c r="L34" s="86"/>
      <c r="M34" s="86"/>
      <c r="N34" s="86"/>
      <c r="O34" s="86"/>
      <c r="P34" s="86"/>
      <c r="AM34" s="45" t="s">
        <v>204</v>
      </c>
      <c r="AN34" s="306">
        <v>0.9</v>
      </c>
      <c r="AO34" s="308">
        <v>1</v>
      </c>
      <c r="AP34" s="308">
        <v>1</v>
      </c>
      <c r="AQ34" s="308">
        <v>1</v>
      </c>
      <c r="AR34" s="308">
        <v>1</v>
      </c>
      <c r="AS34" s="308">
        <v>1</v>
      </c>
      <c r="AT34" s="308">
        <v>1.1000000000000001</v>
      </c>
      <c r="AU34" s="310">
        <v>1.1000000000000001</v>
      </c>
      <c r="AV34" s="306">
        <v>0</v>
      </c>
      <c r="AW34" s="308">
        <v>0</v>
      </c>
      <c r="AX34" s="310">
        <v>0</v>
      </c>
    </row>
    <row r="35" spans="1:50" x14ac:dyDescent="0.25">
      <c r="A35" s="86"/>
      <c r="B35" s="86"/>
      <c r="C35" s="86"/>
      <c r="D35" s="86"/>
      <c r="E35" s="86"/>
      <c r="F35" s="86"/>
      <c r="G35" s="86"/>
      <c r="H35" s="86"/>
      <c r="I35" s="86"/>
      <c r="J35" s="86"/>
      <c r="K35" s="86"/>
      <c r="L35" s="86"/>
      <c r="M35" s="86"/>
      <c r="N35" s="86"/>
      <c r="O35" s="86"/>
      <c r="P35" s="86"/>
      <c r="AN35" s="307"/>
      <c r="AO35" s="309"/>
      <c r="AP35" s="309"/>
      <c r="AQ35" s="309"/>
      <c r="AR35" s="309"/>
      <c r="AS35" s="309"/>
      <c r="AT35" s="309"/>
      <c r="AU35" s="311"/>
      <c r="AV35" s="307"/>
      <c r="AW35" s="309"/>
      <c r="AX35" s="311"/>
    </row>
    <row r="36" spans="1:50" x14ac:dyDescent="0.25">
      <c r="A36" s="86"/>
      <c r="B36" s="86"/>
      <c r="C36" s="86"/>
      <c r="D36" s="86"/>
      <c r="E36" s="86"/>
      <c r="F36" s="86"/>
      <c r="G36" s="86"/>
      <c r="H36" s="86"/>
      <c r="I36" s="86"/>
      <c r="J36" s="86"/>
      <c r="K36" s="86"/>
      <c r="L36" s="86"/>
      <c r="M36" s="86"/>
      <c r="N36" s="86"/>
      <c r="O36" s="86"/>
      <c r="P36" s="86"/>
      <c r="AM36" s="45" t="s">
        <v>205</v>
      </c>
      <c r="AN36" s="306">
        <v>1.2</v>
      </c>
      <c r="AO36" s="308">
        <v>1.5</v>
      </c>
      <c r="AP36" s="308">
        <v>1.2</v>
      </c>
      <c r="AQ36" s="308">
        <v>1.1000000000000001</v>
      </c>
      <c r="AR36" s="308">
        <v>1</v>
      </c>
      <c r="AS36" s="308">
        <v>0.9</v>
      </c>
      <c r="AT36" s="308">
        <v>0.8</v>
      </c>
      <c r="AU36" s="310">
        <v>0.7</v>
      </c>
      <c r="AV36" s="306">
        <v>0</v>
      </c>
      <c r="AW36" s="308">
        <v>0.4</v>
      </c>
      <c r="AX36" s="310">
        <v>0.8</v>
      </c>
    </row>
    <row r="37" spans="1:50" x14ac:dyDescent="0.25">
      <c r="A37" s="86"/>
      <c r="B37" s="86"/>
      <c r="C37" s="86"/>
      <c r="D37" s="86"/>
      <c r="E37" s="86"/>
      <c r="F37" s="86"/>
      <c r="G37" s="86"/>
      <c r="H37" s="86"/>
      <c r="I37" s="86"/>
      <c r="J37" s="86"/>
      <c r="K37" s="86"/>
      <c r="L37" s="86"/>
      <c r="M37" s="86"/>
      <c r="N37" s="86"/>
      <c r="O37" s="86"/>
      <c r="P37" s="86"/>
      <c r="AN37" s="307"/>
      <c r="AO37" s="309"/>
      <c r="AP37" s="309"/>
      <c r="AQ37" s="309"/>
      <c r="AR37" s="309"/>
      <c r="AS37" s="309"/>
      <c r="AT37" s="309"/>
      <c r="AU37" s="311"/>
      <c r="AV37" s="307"/>
      <c r="AW37" s="309"/>
      <c r="AX37" s="311"/>
    </row>
    <row r="38" spans="1:50" x14ac:dyDescent="0.25">
      <c r="A38" s="86"/>
      <c r="B38" s="86"/>
      <c r="C38" s="86"/>
      <c r="D38" s="86"/>
      <c r="E38" s="86"/>
      <c r="F38" s="86"/>
      <c r="G38" s="86"/>
      <c r="H38" s="86"/>
      <c r="I38" s="86"/>
      <c r="J38" s="86"/>
      <c r="K38" s="86"/>
      <c r="L38" s="86"/>
      <c r="M38" s="86"/>
      <c r="N38" s="86"/>
      <c r="O38" s="86"/>
      <c r="P38" s="86"/>
      <c r="AM38" s="45" t="s">
        <v>206</v>
      </c>
      <c r="AN38" s="306">
        <v>1.1000000000000001</v>
      </c>
      <c r="AO38" s="308">
        <v>1.4</v>
      </c>
      <c r="AP38" s="308">
        <v>1.2</v>
      </c>
      <c r="AQ38" s="308">
        <v>1</v>
      </c>
      <c r="AR38" s="308">
        <v>1</v>
      </c>
      <c r="AS38" s="308">
        <v>1</v>
      </c>
      <c r="AT38" s="308">
        <v>1.2</v>
      </c>
      <c r="AU38" s="310">
        <v>1.1000000000000001</v>
      </c>
      <c r="AV38" s="306">
        <v>0</v>
      </c>
      <c r="AW38" s="308">
        <v>0.2</v>
      </c>
      <c r="AX38" s="310">
        <v>0.5</v>
      </c>
    </row>
    <row r="39" spans="1:50" x14ac:dyDescent="0.25">
      <c r="A39" s="86"/>
      <c r="B39" s="86"/>
      <c r="C39" s="86"/>
      <c r="D39" s="86"/>
      <c r="E39" s="86"/>
      <c r="F39" s="86"/>
      <c r="G39" s="86"/>
      <c r="H39" s="86"/>
      <c r="I39" s="86"/>
      <c r="J39" s="86"/>
      <c r="K39" s="86"/>
      <c r="L39" s="86"/>
      <c r="M39" s="86"/>
      <c r="N39" s="86"/>
      <c r="O39" s="86"/>
      <c r="P39" s="86"/>
      <c r="AN39" s="307"/>
      <c r="AO39" s="309"/>
      <c r="AP39" s="309"/>
      <c r="AQ39" s="309"/>
      <c r="AR39" s="309"/>
      <c r="AS39" s="309"/>
      <c r="AT39" s="309"/>
      <c r="AU39" s="311"/>
      <c r="AV39" s="307"/>
      <c r="AW39" s="309"/>
      <c r="AX39" s="311"/>
    </row>
    <row r="40" spans="1:50" x14ac:dyDescent="0.25">
      <c r="A40" s="86"/>
      <c r="B40" s="86"/>
      <c r="C40" s="86"/>
      <c r="D40" s="86"/>
      <c r="E40" s="86"/>
      <c r="F40" s="86"/>
      <c r="G40" s="86"/>
      <c r="H40" s="86"/>
      <c r="I40" s="86"/>
      <c r="J40" s="86"/>
      <c r="K40" s="86"/>
      <c r="L40" s="86"/>
      <c r="M40" s="86"/>
      <c r="N40" s="86"/>
      <c r="O40" s="86"/>
      <c r="P40" s="86"/>
      <c r="AM40" s="45" t="s">
        <v>207</v>
      </c>
      <c r="AN40" s="306">
        <v>1.1000000000000001</v>
      </c>
      <c r="AO40" s="308">
        <v>1.3</v>
      </c>
      <c r="AP40" s="308">
        <v>1.2</v>
      </c>
      <c r="AQ40" s="308">
        <v>1.1000000000000001</v>
      </c>
      <c r="AR40" s="308">
        <v>1</v>
      </c>
      <c r="AS40" s="308">
        <v>1</v>
      </c>
      <c r="AT40" s="308">
        <v>0.9</v>
      </c>
      <c r="AU40" s="310">
        <v>0.8</v>
      </c>
      <c r="AV40" s="306">
        <v>0</v>
      </c>
      <c r="AW40" s="308">
        <v>0.3</v>
      </c>
      <c r="AX40" s="310">
        <v>0.5</v>
      </c>
    </row>
    <row r="41" spans="1:50" x14ac:dyDescent="0.25">
      <c r="A41" s="86"/>
      <c r="B41" s="86"/>
      <c r="C41" s="86"/>
      <c r="D41" s="86"/>
      <c r="E41" s="86"/>
      <c r="F41" s="86"/>
      <c r="G41" s="86"/>
      <c r="H41" s="86"/>
      <c r="I41" s="86"/>
      <c r="J41" s="86"/>
      <c r="K41" s="86"/>
      <c r="L41" s="86"/>
      <c r="M41" s="86"/>
      <c r="N41" s="86"/>
      <c r="O41" s="86"/>
      <c r="P41" s="86"/>
      <c r="AN41" s="307"/>
      <c r="AO41" s="309"/>
      <c r="AP41" s="309"/>
      <c r="AQ41" s="309"/>
      <c r="AR41" s="309"/>
      <c r="AS41" s="309"/>
      <c r="AT41" s="309"/>
      <c r="AU41" s="311"/>
      <c r="AV41" s="307"/>
      <c r="AW41" s="309"/>
      <c r="AX41" s="311"/>
    </row>
    <row r="42" spans="1:50" x14ac:dyDescent="0.25">
      <c r="A42" s="86"/>
      <c r="B42" s="86"/>
      <c r="C42" s="86"/>
      <c r="D42" s="86"/>
      <c r="E42" s="86"/>
      <c r="F42" s="86"/>
      <c r="G42" s="86"/>
      <c r="H42" s="86"/>
      <c r="I42" s="86"/>
      <c r="J42" s="86"/>
      <c r="K42" s="86"/>
      <c r="L42" s="86"/>
      <c r="M42" s="86"/>
      <c r="N42" s="86"/>
      <c r="O42" s="86"/>
      <c r="P42" s="86"/>
      <c r="AM42" s="45" t="s">
        <v>208</v>
      </c>
      <c r="AN42" s="306">
        <v>1</v>
      </c>
      <c r="AO42" s="308">
        <v>1.2</v>
      </c>
      <c r="AP42" s="308">
        <v>1.2</v>
      </c>
      <c r="AQ42" s="308">
        <v>1</v>
      </c>
      <c r="AR42" s="308">
        <v>1</v>
      </c>
      <c r="AS42" s="308">
        <v>1</v>
      </c>
      <c r="AT42" s="308">
        <v>1.1000000000000001</v>
      </c>
      <c r="AU42" s="310">
        <v>1</v>
      </c>
      <c r="AV42" s="306">
        <v>0</v>
      </c>
      <c r="AW42" s="308">
        <v>0.1</v>
      </c>
      <c r="AX42" s="310">
        <v>0.3</v>
      </c>
    </row>
    <row r="43" spans="1:50" x14ac:dyDescent="0.25">
      <c r="A43" s="86"/>
      <c r="B43" s="86"/>
      <c r="C43" s="86"/>
      <c r="D43" s="86"/>
      <c r="E43" s="86"/>
      <c r="F43" s="86"/>
      <c r="G43" s="86"/>
      <c r="H43" s="86"/>
      <c r="I43" s="86"/>
      <c r="J43" s="86"/>
      <c r="K43" s="86"/>
      <c r="L43" s="86"/>
      <c r="M43" s="86"/>
      <c r="N43" s="86"/>
      <c r="O43" s="86"/>
      <c r="P43" s="86"/>
      <c r="AN43" s="307"/>
      <c r="AO43" s="309"/>
      <c r="AP43" s="309"/>
      <c r="AQ43" s="309"/>
      <c r="AR43" s="309"/>
      <c r="AS43" s="309"/>
      <c r="AT43" s="309"/>
      <c r="AU43" s="311"/>
      <c r="AV43" s="307"/>
      <c r="AW43" s="309"/>
      <c r="AX43" s="311"/>
    </row>
    <row r="44" spans="1:50" x14ac:dyDescent="0.25">
      <c r="A44" s="86"/>
      <c r="B44" s="86"/>
      <c r="C44" s="86"/>
      <c r="D44" s="86"/>
      <c r="E44" s="86"/>
      <c r="F44" s="86"/>
      <c r="G44" s="86"/>
      <c r="H44" s="86"/>
      <c r="I44" s="86"/>
      <c r="J44" s="86"/>
      <c r="K44" s="86"/>
      <c r="L44" s="86"/>
      <c r="M44" s="86"/>
      <c r="N44" s="86"/>
      <c r="O44" s="86"/>
      <c r="P44" s="86"/>
      <c r="AM44" s="45" t="s">
        <v>209</v>
      </c>
      <c r="AN44" s="306">
        <v>1.1000000000000001</v>
      </c>
      <c r="AO44" s="308">
        <v>1.2</v>
      </c>
      <c r="AP44" s="308">
        <v>1.1000000000000001</v>
      </c>
      <c r="AQ44" s="308">
        <v>1.1000000000000001</v>
      </c>
      <c r="AR44" s="308">
        <v>1</v>
      </c>
      <c r="AS44" s="308">
        <v>1</v>
      </c>
      <c r="AT44" s="308">
        <v>1</v>
      </c>
      <c r="AU44" s="310">
        <v>0.9</v>
      </c>
      <c r="AV44" s="306">
        <v>0</v>
      </c>
      <c r="AW44" s="308">
        <v>0.1</v>
      </c>
      <c r="AX44" s="310">
        <v>0.3</v>
      </c>
    </row>
    <row r="45" spans="1:50" x14ac:dyDescent="0.25">
      <c r="A45" s="86"/>
      <c r="B45" s="86"/>
      <c r="C45" s="86"/>
      <c r="D45" s="86"/>
      <c r="E45" s="86"/>
      <c r="F45" s="86"/>
      <c r="G45" s="86"/>
      <c r="H45" s="86"/>
      <c r="I45" s="86"/>
      <c r="J45" s="86"/>
      <c r="K45" s="86"/>
      <c r="L45" s="86"/>
      <c r="M45" s="86"/>
      <c r="N45" s="86"/>
      <c r="O45" s="86"/>
      <c r="P45" s="86"/>
      <c r="AN45" s="307"/>
      <c r="AO45" s="309"/>
      <c r="AP45" s="309"/>
      <c r="AQ45" s="309"/>
      <c r="AR45" s="309"/>
      <c r="AS45" s="309"/>
      <c r="AT45" s="309"/>
      <c r="AU45" s="311"/>
      <c r="AV45" s="307"/>
      <c r="AW45" s="309"/>
      <c r="AX45" s="311"/>
    </row>
    <row r="46" spans="1:50" x14ac:dyDescent="0.25">
      <c r="A46" s="86"/>
      <c r="B46" s="86"/>
      <c r="C46" s="86"/>
      <c r="D46" s="86"/>
      <c r="E46" s="86"/>
      <c r="F46" s="86"/>
      <c r="G46" s="86"/>
      <c r="H46" s="86"/>
      <c r="I46" s="86"/>
      <c r="J46" s="86"/>
      <c r="K46" s="86"/>
      <c r="L46" s="86"/>
      <c r="M46" s="86"/>
      <c r="N46" s="86"/>
      <c r="O46" s="86"/>
      <c r="P46" s="86"/>
      <c r="AM46" s="45" t="s">
        <v>210</v>
      </c>
      <c r="AN46" s="306">
        <v>1</v>
      </c>
      <c r="AO46" s="308">
        <v>1.1000000000000001</v>
      </c>
      <c r="AP46" s="308">
        <v>1.1000000000000001</v>
      </c>
      <c r="AQ46" s="308">
        <v>1</v>
      </c>
      <c r="AR46" s="308">
        <v>1</v>
      </c>
      <c r="AS46" s="308">
        <v>1</v>
      </c>
      <c r="AT46" s="308">
        <v>1.1000000000000001</v>
      </c>
      <c r="AU46" s="310">
        <v>1</v>
      </c>
      <c r="AV46" s="306">
        <v>0</v>
      </c>
      <c r="AW46" s="308">
        <v>0.1</v>
      </c>
      <c r="AX46" s="310">
        <v>0.2</v>
      </c>
    </row>
    <row r="47" spans="1:50" x14ac:dyDescent="0.25">
      <c r="A47" s="86"/>
      <c r="B47" s="86"/>
      <c r="C47" s="86"/>
      <c r="D47" s="86"/>
      <c r="E47" s="86"/>
      <c r="F47" s="86"/>
      <c r="G47" s="86"/>
      <c r="H47" s="86"/>
      <c r="I47" s="86"/>
      <c r="J47" s="86"/>
      <c r="K47" s="86"/>
      <c r="L47" s="86"/>
      <c r="M47" s="86"/>
      <c r="N47" s="86"/>
      <c r="O47" s="86"/>
      <c r="P47" s="86"/>
      <c r="AN47" s="307"/>
      <c r="AO47" s="309"/>
      <c r="AP47" s="309"/>
      <c r="AQ47" s="309"/>
      <c r="AR47" s="309"/>
      <c r="AS47" s="309"/>
      <c r="AT47" s="309"/>
      <c r="AU47" s="311"/>
      <c r="AV47" s="307"/>
      <c r="AW47" s="309"/>
      <c r="AX47" s="311"/>
    </row>
    <row r="48" spans="1:50" x14ac:dyDescent="0.25">
      <c r="A48" s="86"/>
      <c r="B48" s="86"/>
      <c r="C48" s="86"/>
      <c r="D48" s="86"/>
      <c r="E48" s="86"/>
      <c r="F48" s="86"/>
      <c r="G48" s="86"/>
      <c r="H48" s="86"/>
      <c r="I48" s="86"/>
      <c r="J48" s="86"/>
      <c r="K48" s="86"/>
      <c r="L48" s="86"/>
      <c r="M48" s="86"/>
      <c r="N48" s="92" t="s">
        <v>211</v>
      </c>
      <c r="O48" s="86"/>
      <c r="P48" s="86"/>
    </row>
    <row r="49" spans="1:50" x14ac:dyDescent="0.25">
      <c r="A49" s="86"/>
      <c r="B49" s="86"/>
      <c r="C49" s="86"/>
      <c r="D49" s="86"/>
      <c r="E49" s="86"/>
      <c r="F49" s="86"/>
      <c r="G49" s="86"/>
      <c r="H49" s="86"/>
      <c r="I49" s="86"/>
      <c r="J49" s="86"/>
      <c r="K49" s="86"/>
      <c r="L49" s="86"/>
      <c r="M49" s="86"/>
      <c r="N49" s="86" t="e">
        <f>VLOOKUP(#REF!,A5:M13,COLUMN(C4),FALSE)</f>
        <v>#REF!</v>
      </c>
      <c r="O49" s="86"/>
      <c r="P49" s="86">
        <f>HLOOKUP('Données efficacité energétique'!Q57,C2:M3,2,FALSE)</f>
        <v>4</v>
      </c>
    </row>
    <row r="50" spans="1:50" x14ac:dyDescent="0.25">
      <c r="A50" s="86"/>
      <c r="B50" s="86"/>
      <c r="C50" s="86"/>
      <c r="D50" s="86"/>
      <c r="E50" s="86"/>
      <c r="F50" s="86"/>
      <c r="G50" s="86"/>
      <c r="H50" s="86"/>
      <c r="I50" s="86"/>
      <c r="J50" s="86"/>
      <c r="K50" s="86"/>
      <c r="L50" s="86"/>
      <c r="M50" s="86"/>
      <c r="N50" s="86"/>
      <c r="O50" s="86"/>
      <c r="P50" s="86"/>
      <c r="AN50" s="91">
        <f t="shared" ref="AN50:AX50" si="2">AVERAGE(AN8:AN47)</f>
        <v>1.088888888888889</v>
      </c>
      <c r="AO50" s="91">
        <f t="shared" si="2"/>
        <v>1.25</v>
      </c>
      <c r="AP50" s="91">
        <f t="shared" si="2"/>
        <v>1.1499999999999999</v>
      </c>
      <c r="AQ50" s="91">
        <f t="shared" si="2"/>
        <v>1.0499999999999998</v>
      </c>
      <c r="AR50" s="91">
        <f t="shared" si="2"/>
        <v>1</v>
      </c>
      <c r="AS50" s="91">
        <f t="shared" si="2"/>
        <v>0.98888888888888893</v>
      </c>
      <c r="AT50" s="91">
        <f t="shared" si="2"/>
        <v>1.0166666666666668</v>
      </c>
      <c r="AU50" s="91">
        <f t="shared" si="2"/>
        <v>0.89444444444444449</v>
      </c>
      <c r="AV50" s="91">
        <f t="shared" si="2"/>
        <v>0</v>
      </c>
      <c r="AW50" s="91">
        <f t="shared" si="2"/>
        <v>0.13333333333333336</v>
      </c>
      <c r="AX50" s="91">
        <f t="shared" si="2"/>
        <v>0.27777777777777779</v>
      </c>
    </row>
    <row r="51" spans="1:50" x14ac:dyDescent="0.25">
      <c r="A51" s="86"/>
      <c r="B51" s="86"/>
      <c r="C51" s="86"/>
      <c r="D51" s="86"/>
      <c r="E51" s="86"/>
      <c r="F51" s="86"/>
      <c r="G51" s="86"/>
      <c r="H51" s="86"/>
      <c r="I51" s="86"/>
      <c r="J51" s="86"/>
      <c r="K51" s="86"/>
      <c r="L51" s="86"/>
      <c r="M51" s="86"/>
      <c r="N51" s="86"/>
      <c r="O51" s="86"/>
      <c r="P51" s="86"/>
    </row>
    <row r="52" spans="1:50" x14ac:dyDescent="0.25">
      <c r="A52" s="86"/>
      <c r="B52" s="86"/>
      <c r="C52" s="86"/>
      <c r="D52" s="86"/>
      <c r="E52" s="86"/>
      <c r="F52" s="86"/>
      <c r="G52" s="86"/>
      <c r="H52" s="86"/>
      <c r="I52" s="86"/>
      <c r="J52" s="86"/>
      <c r="K52" s="86"/>
      <c r="L52" s="86"/>
      <c r="M52" s="86"/>
      <c r="N52" s="86"/>
      <c r="O52" s="86"/>
      <c r="P52" s="86"/>
    </row>
    <row r="53" spans="1:50" x14ac:dyDescent="0.25">
      <c r="A53" s="86"/>
      <c r="B53" s="86"/>
      <c r="C53" s="86"/>
      <c r="D53" s="86"/>
      <c r="E53" s="86"/>
      <c r="F53" s="86"/>
      <c r="G53" s="86"/>
      <c r="H53" s="86"/>
    </row>
    <row r="54" spans="1:50" x14ac:dyDescent="0.25">
      <c r="A54" s="86"/>
      <c r="B54" s="86"/>
      <c r="C54" s="86"/>
      <c r="D54" s="86"/>
      <c r="E54" s="86"/>
      <c r="F54" s="86"/>
      <c r="G54" s="86"/>
      <c r="H54" s="86"/>
    </row>
    <row r="55" spans="1:50" customFormat="1" x14ac:dyDescent="0.25">
      <c r="A55" s="121" t="s">
        <v>212</v>
      </c>
      <c r="O55" s="2"/>
      <c r="P55" s="2"/>
      <c r="Q55" s="2"/>
      <c r="R55" s="2"/>
      <c r="S55" s="2"/>
      <c r="T55" s="2"/>
      <c r="U55" s="2"/>
      <c r="V55" s="2"/>
      <c r="W55" s="2"/>
      <c r="X55" s="2"/>
      <c r="Y55" s="2"/>
      <c r="Z55" s="2"/>
      <c r="AA55" s="2"/>
    </row>
    <row r="56" spans="1:50" s="60" customFormat="1" x14ac:dyDescent="0.25"/>
    <row r="57" spans="1:50" customFormat="1" ht="15.75" x14ac:dyDescent="0.25">
      <c r="A57" s="85" t="s">
        <v>213</v>
      </c>
      <c r="B57" s="62"/>
      <c r="C57" s="62"/>
      <c r="D57" s="62"/>
      <c r="E57" s="62"/>
      <c r="F57" s="62"/>
      <c r="G57" s="62"/>
      <c r="H57" s="62"/>
      <c r="I57" s="62"/>
      <c r="J57" s="62"/>
      <c r="K57" s="62"/>
      <c r="L57" s="62"/>
      <c r="M57" s="62"/>
      <c r="N57" s="62"/>
      <c r="O57" s="62"/>
      <c r="P57" s="84" t="s">
        <v>214</v>
      </c>
      <c r="Q57" s="83" t="s">
        <v>135</v>
      </c>
      <c r="R57" s="2" t="s">
        <v>215</v>
      </c>
      <c r="S57" s="2"/>
      <c r="T57" s="2"/>
      <c r="U57" s="2"/>
      <c r="V57" s="2"/>
      <c r="W57" s="2"/>
      <c r="X57" s="2"/>
      <c r="Y57" s="2"/>
      <c r="Z57" s="2"/>
      <c r="AA57" s="2"/>
      <c r="AB57" s="2"/>
      <c r="AC57" s="2"/>
    </row>
    <row r="58" spans="1:50" s="60" customFormat="1" x14ac:dyDescent="0.25">
      <c r="P58" s="84" t="s">
        <v>216</v>
      </c>
      <c r="Q58" s="83" t="s">
        <v>142</v>
      </c>
    </row>
    <row r="59" spans="1:50" customFormat="1" ht="168.75" x14ac:dyDescent="0.25">
      <c r="A59" s="70" t="s">
        <v>217</v>
      </c>
      <c r="B59" s="70" t="s">
        <v>218</v>
      </c>
      <c r="C59" s="70" t="s">
        <v>219</v>
      </c>
      <c r="D59" s="82" t="s">
        <v>220</v>
      </c>
      <c r="E59" s="81" t="s">
        <v>221</v>
      </c>
      <c r="F59" s="69" t="s">
        <v>222</v>
      </c>
      <c r="G59" s="69" t="s">
        <v>223</v>
      </c>
      <c r="H59" s="70" t="s">
        <v>224</v>
      </c>
      <c r="I59" s="70" t="s">
        <v>225</v>
      </c>
      <c r="J59" s="80" t="s">
        <v>226</v>
      </c>
      <c r="K59" s="80" t="s">
        <v>227</v>
      </c>
      <c r="L59" s="70" t="s">
        <v>228</v>
      </c>
      <c r="M59" s="79" t="s">
        <v>229</v>
      </c>
    </row>
    <row r="60" spans="1:50" customFormat="1" ht="24.75" customHeight="1" x14ac:dyDescent="0.25">
      <c r="A60" s="77"/>
      <c r="B60" s="77" t="s">
        <v>154</v>
      </c>
      <c r="C60" s="77">
        <v>375</v>
      </c>
      <c r="D60" s="73">
        <v>60</v>
      </c>
      <c r="E60" s="73">
        <v>30</v>
      </c>
      <c r="F60" s="73">
        <v>30</v>
      </c>
      <c r="G60" s="76">
        <v>0</v>
      </c>
      <c r="H60" s="75">
        <f>IFERROR(E60/C60*1000,"")</f>
        <v>80</v>
      </c>
      <c r="I60" s="73"/>
      <c r="J60" s="74"/>
      <c r="K60" s="73"/>
      <c r="L60" s="78">
        <f>IFERROR(VLOOKUP(B60,'Données efficacité energétique'!$A$5:$M$17,'Données efficacité energétique'!$B$3,FALSE)*(VLOOKUP(B60,'Données efficacité energétique'!$A$5:$M$17,HLOOKUP('Données efficacité energétique'!$Q$57,'Données efficacité energétique'!$C$2:$M$3,'Données efficacité energétique'!$Q$3,FALSE),FALSE)+VLOOKUP(B60,'Données efficacité energétique'!$A$5:$M$17,HLOOKUP('Données efficacité energétique'!$Q$58,'Données efficacité energétique'!$C$2:$M$3,'Données efficacité energétique'!$Q$3,FALSE),FALSE))*C60/1000,"")</f>
        <v>46.3125</v>
      </c>
      <c r="M60" s="71" t="str">
        <f>IFERROR(IF(G60/F60&gt;0.3,"Vigilance ECS ","")&amp; IF(F60&gt;L60,"faible efficacité énergétique",""), IF(F60&gt;L60,"faible efficacité énergétique",""))</f>
        <v/>
      </c>
    </row>
    <row r="61" spans="1:50" customFormat="1" ht="24.75" customHeight="1" x14ac:dyDescent="0.25">
      <c r="A61" s="77"/>
      <c r="B61" s="77" t="s">
        <v>158</v>
      </c>
      <c r="C61" s="77">
        <v>200</v>
      </c>
      <c r="D61" s="73">
        <v>100</v>
      </c>
      <c r="E61" s="73">
        <v>90</v>
      </c>
      <c r="F61" s="73">
        <v>85</v>
      </c>
      <c r="G61" s="76">
        <v>5</v>
      </c>
      <c r="H61" s="75">
        <f>IFERROR(E61/C61*1000,"")</f>
        <v>450</v>
      </c>
      <c r="I61" s="73"/>
      <c r="J61" s="74"/>
      <c r="K61" s="73"/>
      <c r="L61" s="72">
        <f>IFERROR(VLOOKUP(B61,'Données efficacité energétique'!$A$5:$M$17,'Données efficacité energétique'!$B$3,FALSE)*(VLOOKUP(B61,'Données efficacité energétique'!$A$5:$M$17,HLOOKUP('Données efficacité energétique'!$Q$57,'Données efficacité energétique'!$C$2:$M$3,'Données efficacité energétique'!$Q$3,FALSE),FALSE)+VLOOKUP(B61,'Données efficacité energétique'!$A$5:$M$17,HLOOKUP('Données efficacité energétique'!$Q$58,'Données efficacité energétique'!$C$2:$M$3,'Données efficacité energétique'!$Q$3,FALSE),FALSE))*C61/1000,"")</f>
        <v>21.06</v>
      </c>
      <c r="M61" s="71" t="str">
        <f>IFERROR(IF(G61/F61&gt;0.3,"Vigilance ECS ","")&amp; IF(F61&gt;L61,"faible efficacité énergétique",""), IF(F61&gt;L61,"faible efficacité énergétique",""))</f>
        <v>faible efficacité énergétique</v>
      </c>
    </row>
    <row r="62" spans="1:50" customFormat="1" ht="24.75" customHeight="1" x14ac:dyDescent="0.25">
      <c r="A62" s="77"/>
      <c r="B62" s="77" t="s">
        <v>156</v>
      </c>
      <c r="C62" s="77">
        <v>300</v>
      </c>
      <c r="D62" s="73">
        <v>50</v>
      </c>
      <c r="E62" s="73">
        <v>30</v>
      </c>
      <c r="F62" s="73">
        <v>15</v>
      </c>
      <c r="G62" s="76">
        <v>15</v>
      </c>
      <c r="H62" s="75">
        <f>IFERROR(E62/C62*1000,"")</f>
        <v>100</v>
      </c>
      <c r="I62" s="73"/>
      <c r="J62" s="74"/>
      <c r="K62" s="73"/>
      <c r="L62" s="72">
        <f>IFERROR(VLOOKUP(B62,'Données efficacité energétique'!$A$5:$M$17,'Données efficacité energétique'!$B$3,FALSE)*(VLOOKUP(B62,'Données efficacité energétique'!$A$5:$M$17,HLOOKUP('Données efficacité energétique'!$Q$57,'Données efficacité energétique'!$C$2:$M$3,'Données efficacité energétique'!$Q$3,FALSE),FALSE)+VLOOKUP(B62,'Données efficacité energétique'!$A$5:$M$17,HLOOKUP('Données efficacité energétique'!$Q$58,'Données efficacité energétique'!$C$2:$M$3,'Données efficacité energétique'!$Q$3,FALSE),FALSE))*C62/1000,"")</f>
        <v>24.42</v>
      </c>
      <c r="M62" s="71" t="str">
        <f>IFERROR(IF(G62/F62&gt;0.3,"Vigilance ECS ","")&amp; IF(F62&gt;L62,"faible efficacité énergétique",""), IF(F62&gt;L62,"faible efficacité énergétique",""))</f>
        <v xml:space="preserve">Vigilance ECS </v>
      </c>
    </row>
    <row r="63" spans="1:50" customFormat="1" ht="24.75" customHeight="1" x14ac:dyDescent="0.25">
      <c r="A63" s="77"/>
      <c r="B63" s="77"/>
      <c r="C63" s="77"/>
      <c r="D63" s="73"/>
      <c r="E63" s="73"/>
      <c r="F63" s="73"/>
      <c r="G63" s="76"/>
      <c r="H63" s="75" t="str">
        <f>IFERROR(E63/C63*1000,"")</f>
        <v/>
      </c>
      <c r="I63" s="73"/>
      <c r="J63" s="74"/>
      <c r="K63" s="73"/>
      <c r="L63" s="72" t="str">
        <f>IFERROR(VLOOKUP(B63,'Données efficacité energétique'!$A$5:$M$17,'Données efficacité energétique'!$B$3,FALSE)*(VLOOKUP(B63,'Données efficacité energétique'!$A$5:$M$17,HLOOKUP('Données efficacité energétique'!$Q$57,'Données efficacité energétique'!$C$2:$M$3,'Données efficacité energétique'!$Q$3,FALSE),FALSE)+VLOOKUP(B63,'Données efficacité energétique'!$A$5:$M$17,HLOOKUP('Données efficacité energétique'!$Q$58,'Données efficacité energétique'!$C$2:$M$3,'Données efficacité energétique'!$Q$3,FALSE),FALSE))*C63/1000,"")</f>
        <v/>
      </c>
      <c r="M63" s="71" t="str">
        <f>IFERROR(IF(G63/F63&gt;0.3,"Vigilance ECS ","")&amp; IF(F63&gt;L63,"faible efficacité énergétique",""), IF(F63&gt;L63,"faible efficacité énergétique",""))</f>
        <v/>
      </c>
    </row>
    <row r="64" spans="1:50" customFormat="1" x14ac:dyDescent="0.25">
      <c r="A64" s="70" t="s">
        <v>230</v>
      </c>
      <c r="B64" s="70"/>
      <c r="C64" s="69">
        <f t="shared" ref="C64:I64" si="3">SUM(C60:C63)</f>
        <v>875</v>
      </c>
      <c r="D64" s="68">
        <f t="shared" si="3"/>
        <v>210</v>
      </c>
      <c r="E64" s="67">
        <f t="shared" si="3"/>
        <v>150</v>
      </c>
      <c r="F64" s="66">
        <f t="shared" si="3"/>
        <v>130</v>
      </c>
      <c r="G64" s="66">
        <f t="shared" si="3"/>
        <v>20</v>
      </c>
      <c r="H64" s="66">
        <f t="shared" si="3"/>
        <v>630</v>
      </c>
      <c r="I64" s="66">
        <f t="shared" si="3"/>
        <v>0</v>
      </c>
      <c r="J64" s="65">
        <f>SUM(J60:J61)</f>
        <v>0</v>
      </c>
      <c r="K64" s="65">
        <f>SUM(K60:K61)</f>
        <v>0</v>
      </c>
      <c r="L64" s="64">
        <f>SUM(L60:L63)</f>
        <v>91.792500000000004</v>
      </c>
      <c r="M64" s="63"/>
    </row>
    <row r="65" spans="1:27" customFormat="1" x14ac:dyDescent="0.25">
      <c r="A65" s="62"/>
      <c r="B65" s="62"/>
      <c r="C65" s="62"/>
      <c r="D65" s="62"/>
      <c r="E65" s="62"/>
      <c r="F65" s="62"/>
      <c r="G65" s="62"/>
      <c r="H65" s="62"/>
      <c r="I65" s="62"/>
      <c r="J65" s="62"/>
      <c r="K65" s="62"/>
      <c r="L65" s="62"/>
      <c r="M65" s="62"/>
    </row>
    <row r="66" spans="1:27" customFormat="1" x14ac:dyDescent="0.25">
      <c r="A66" s="2"/>
      <c r="B66" s="2"/>
      <c r="C66" s="61"/>
      <c r="D66" s="2"/>
      <c r="E66" s="2"/>
      <c r="F66" s="2"/>
      <c r="G66" s="2"/>
      <c r="H66" s="2"/>
      <c r="I66" s="2"/>
      <c r="J66" s="2"/>
      <c r="K66" s="2"/>
      <c r="L66" s="2"/>
      <c r="M66" s="2"/>
      <c r="N66" s="2"/>
      <c r="O66" s="2"/>
      <c r="P66" s="2"/>
      <c r="Q66" s="2"/>
      <c r="R66" s="2"/>
      <c r="S66" s="2"/>
    </row>
    <row r="67" spans="1:27" customFormat="1" x14ac:dyDescent="0.25">
      <c r="A67" s="2"/>
      <c r="B67" s="2"/>
      <c r="C67" s="61"/>
      <c r="D67" s="2"/>
      <c r="E67" s="2"/>
      <c r="F67" s="2"/>
      <c r="G67" s="2"/>
      <c r="H67" s="2"/>
      <c r="I67" s="2"/>
      <c r="J67" s="2"/>
      <c r="K67" s="2"/>
      <c r="L67" s="2"/>
      <c r="M67" s="2"/>
      <c r="N67" s="2"/>
      <c r="O67" s="2"/>
      <c r="P67" s="2"/>
      <c r="Q67" s="2"/>
      <c r="R67" s="2"/>
      <c r="S67" s="2"/>
    </row>
    <row r="68" spans="1:27" customFormat="1" x14ac:dyDescent="0.25">
      <c r="A68" s="45"/>
      <c r="O68" s="2"/>
      <c r="P68" s="2"/>
      <c r="Q68" s="2"/>
      <c r="R68" s="2"/>
      <c r="S68" s="2"/>
      <c r="T68" s="2"/>
      <c r="U68" s="2"/>
      <c r="V68" s="2"/>
      <c r="W68" s="2"/>
      <c r="X68" s="2"/>
      <c r="Y68" s="2"/>
      <c r="Z68" s="2"/>
      <c r="AA68" s="2"/>
    </row>
    <row r="69" spans="1:27" customFormat="1" x14ac:dyDescent="0.25">
      <c r="A69" s="45"/>
      <c r="O69" s="2"/>
      <c r="P69" s="2"/>
      <c r="Q69" s="2"/>
      <c r="R69" s="2"/>
      <c r="S69" s="2"/>
      <c r="T69" s="2"/>
      <c r="U69" s="2"/>
      <c r="V69" s="2"/>
      <c r="W69" s="2"/>
      <c r="X69" s="2"/>
      <c r="Y69" s="2"/>
      <c r="Z69" s="2"/>
      <c r="AA69" s="2"/>
    </row>
    <row r="70" spans="1:27" customFormat="1" x14ac:dyDescent="0.25">
      <c r="A70" s="45"/>
      <c r="O70" s="2"/>
      <c r="P70" s="2"/>
      <c r="Q70" s="2"/>
      <c r="R70" s="2"/>
      <c r="S70" s="2"/>
      <c r="T70" s="2"/>
      <c r="U70" s="2"/>
      <c r="V70" s="2"/>
      <c r="W70" s="2"/>
      <c r="X70" s="2"/>
      <c r="Y70" s="2"/>
      <c r="Z70" s="2"/>
      <c r="AA70" s="2"/>
    </row>
    <row r="71" spans="1:27" customFormat="1" x14ac:dyDescent="0.25">
      <c r="A71" s="45"/>
      <c r="O71" s="2"/>
      <c r="P71" s="2"/>
      <c r="Q71" s="2"/>
      <c r="R71" s="2"/>
      <c r="S71" s="2"/>
      <c r="T71" s="2"/>
      <c r="U71" s="2"/>
      <c r="V71" s="2"/>
      <c r="W71" s="2"/>
      <c r="X71" s="2"/>
      <c r="Y71" s="2"/>
      <c r="Z71" s="2"/>
      <c r="AA71" s="2"/>
    </row>
    <row r="72" spans="1:27" customFormat="1" x14ac:dyDescent="0.25">
      <c r="A72" s="45"/>
      <c r="O72" s="2"/>
      <c r="P72" s="2"/>
      <c r="Q72" s="2"/>
      <c r="R72" s="2"/>
      <c r="S72" s="2"/>
      <c r="T72" s="2"/>
      <c r="U72" s="2"/>
      <c r="V72" s="2"/>
      <c r="W72" s="2"/>
      <c r="X72" s="2"/>
      <c r="Y72" s="2"/>
      <c r="Z72" s="2"/>
      <c r="AA72" s="2"/>
    </row>
    <row r="73" spans="1:27" customFormat="1" x14ac:dyDescent="0.25">
      <c r="A73" s="45"/>
      <c r="O73" s="2"/>
      <c r="P73" s="2"/>
      <c r="Q73" s="2"/>
      <c r="R73" s="2"/>
      <c r="S73" s="2"/>
      <c r="T73" s="2"/>
      <c r="U73" s="2"/>
      <c r="V73" s="2"/>
      <c r="W73" s="2"/>
      <c r="X73" s="2"/>
      <c r="Y73" s="2"/>
      <c r="Z73" s="2"/>
      <c r="AA73" s="2"/>
    </row>
    <row r="74" spans="1:27" customFormat="1" x14ac:dyDescent="0.25">
      <c r="A74" s="45"/>
      <c r="O74" s="2"/>
      <c r="P74" s="2"/>
      <c r="Q74" s="2"/>
      <c r="R74" s="2"/>
      <c r="S74" s="2"/>
      <c r="T74" s="2"/>
      <c r="U74" s="2"/>
      <c r="V74" s="2"/>
      <c r="W74" s="2"/>
      <c r="X74" s="2"/>
      <c r="Y74" s="2"/>
      <c r="Z74" s="2"/>
      <c r="AA74" s="2"/>
    </row>
    <row r="75" spans="1:27" customFormat="1" x14ac:dyDescent="0.25">
      <c r="A75" s="45"/>
      <c r="O75" s="2"/>
      <c r="P75" s="2"/>
      <c r="Q75" s="2"/>
      <c r="R75" s="2"/>
      <c r="S75" s="2"/>
      <c r="T75" s="2"/>
      <c r="U75" s="2"/>
      <c r="V75" s="2"/>
      <c r="W75" s="2"/>
      <c r="X75" s="2"/>
      <c r="Y75" s="2"/>
      <c r="Z75" s="2"/>
      <c r="AA75" s="2"/>
    </row>
    <row r="76" spans="1:27" customFormat="1" x14ac:dyDescent="0.25">
      <c r="A76" s="45"/>
      <c r="O76" s="2"/>
      <c r="P76" s="2"/>
      <c r="Q76" s="2"/>
      <c r="R76" s="2"/>
      <c r="S76" s="2"/>
      <c r="T76" s="2"/>
      <c r="U76" s="2"/>
      <c r="V76" s="2"/>
      <c r="W76" s="2"/>
      <c r="X76" s="2"/>
      <c r="Y76" s="2"/>
      <c r="Z76" s="2"/>
      <c r="AA76" s="2"/>
    </row>
    <row r="77" spans="1:27" customFormat="1" x14ac:dyDescent="0.25">
      <c r="A77" s="45"/>
      <c r="O77" s="2"/>
      <c r="P77" s="2"/>
      <c r="Q77" s="2"/>
      <c r="R77" s="2"/>
      <c r="S77" s="2"/>
      <c r="T77" s="2"/>
      <c r="U77" s="2"/>
      <c r="V77" s="2"/>
      <c r="W77" s="2"/>
      <c r="X77" s="2"/>
      <c r="Y77" s="2"/>
      <c r="Z77" s="2"/>
      <c r="AA77" s="2"/>
    </row>
    <row r="78" spans="1:27" customFormat="1" x14ac:dyDescent="0.25">
      <c r="A78" s="45"/>
      <c r="O78" s="2"/>
      <c r="P78" s="2"/>
      <c r="Q78" s="2"/>
      <c r="R78" s="2"/>
      <c r="S78" s="2"/>
      <c r="T78" s="2"/>
      <c r="U78" s="2"/>
      <c r="V78" s="2"/>
      <c r="W78" s="2"/>
      <c r="X78" s="2"/>
      <c r="Y78" s="2"/>
      <c r="Z78" s="2"/>
      <c r="AA78" s="2"/>
    </row>
    <row r="79" spans="1:27" customFormat="1" x14ac:dyDescent="0.25">
      <c r="A79" s="45"/>
      <c r="O79" s="2"/>
      <c r="P79" s="2"/>
      <c r="Q79" s="2"/>
      <c r="R79" s="2"/>
      <c r="S79" s="2"/>
      <c r="T79" s="2"/>
      <c r="U79" s="2"/>
      <c r="V79" s="2"/>
      <c r="W79" s="2"/>
      <c r="X79" s="2"/>
      <c r="Y79" s="2"/>
      <c r="Z79" s="2"/>
      <c r="AA79" s="2"/>
    </row>
    <row r="80" spans="1:27" customFormat="1" x14ac:dyDescent="0.25">
      <c r="A80" s="45"/>
      <c r="O80" s="2"/>
      <c r="P80" s="2"/>
      <c r="Q80" s="2"/>
      <c r="R80" s="2"/>
      <c r="S80" s="2"/>
      <c r="T80" s="2"/>
      <c r="U80" s="2"/>
      <c r="V80" s="2"/>
      <c r="W80" s="2"/>
      <c r="X80" s="2"/>
      <c r="Y80" s="2"/>
      <c r="Z80" s="2"/>
      <c r="AA80" s="2"/>
    </row>
    <row r="81" spans="1:27" customFormat="1" x14ac:dyDescent="0.25">
      <c r="A81" s="45"/>
      <c r="O81" s="2"/>
      <c r="P81" s="2"/>
      <c r="Q81" s="2"/>
      <c r="R81" s="2"/>
      <c r="S81" s="2"/>
      <c r="T81" s="2"/>
      <c r="U81" s="2"/>
      <c r="V81" s="2"/>
      <c r="W81" s="2"/>
      <c r="X81" s="2"/>
      <c r="Y81" s="2"/>
      <c r="Z81" s="2"/>
      <c r="AA81" s="2"/>
    </row>
    <row r="82" spans="1:27" customFormat="1" x14ac:dyDescent="0.25">
      <c r="A82" s="45"/>
      <c r="O82" s="2"/>
      <c r="P82" s="2"/>
      <c r="Q82" s="2"/>
      <c r="R82" s="2"/>
      <c r="S82" s="2"/>
      <c r="T82" s="2"/>
      <c r="U82" s="2"/>
      <c r="V82" s="2"/>
      <c r="W82" s="2"/>
      <c r="X82" s="2"/>
      <c r="Y82" s="2"/>
      <c r="Z82" s="2"/>
      <c r="AA82" s="2"/>
    </row>
    <row r="83" spans="1:27" customFormat="1" x14ac:dyDescent="0.25">
      <c r="A83" s="45"/>
      <c r="O83" s="2"/>
      <c r="P83" s="2"/>
      <c r="Q83" s="2"/>
      <c r="R83" s="2"/>
      <c r="S83" s="2"/>
      <c r="T83" s="2"/>
      <c r="U83" s="2"/>
      <c r="V83" s="2"/>
      <c r="W83" s="2"/>
      <c r="X83" s="2"/>
      <c r="Y83" s="2"/>
      <c r="Z83" s="2"/>
      <c r="AA83" s="2"/>
    </row>
    <row r="84" spans="1:27" customFormat="1" x14ac:dyDescent="0.25">
      <c r="A84" s="45"/>
      <c r="O84" s="2"/>
      <c r="P84" s="2"/>
      <c r="Q84" s="2"/>
      <c r="R84" s="2"/>
      <c r="S84" s="2"/>
      <c r="T84" s="2"/>
      <c r="U84" s="2"/>
      <c r="V84" s="2"/>
      <c r="W84" s="2"/>
      <c r="X84" s="2"/>
      <c r="Y84" s="2"/>
      <c r="Z84" s="2"/>
      <c r="AA84" s="2"/>
    </row>
    <row r="85" spans="1:27" customFormat="1" x14ac:dyDescent="0.25">
      <c r="A85" s="45"/>
      <c r="O85" s="2"/>
      <c r="P85" s="2"/>
      <c r="Q85" s="2"/>
      <c r="R85" s="2"/>
      <c r="S85" s="2"/>
      <c r="T85" s="2"/>
      <c r="U85" s="2"/>
      <c r="V85" s="2"/>
      <c r="W85" s="2"/>
      <c r="X85" s="2"/>
      <c r="Y85" s="2"/>
      <c r="Z85" s="2"/>
      <c r="AA85" s="2"/>
    </row>
    <row r="86" spans="1:27" customFormat="1" x14ac:dyDescent="0.25">
      <c r="A86" s="45"/>
      <c r="O86" s="2"/>
      <c r="P86" s="2"/>
      <c r="Q86" s="2"/>
      <c r="R86" s="2"/>
      <c r="S86" s="2"/>
      <c r="T86" s="2"/>
      <c r="U86" s="2"/>
      <c r="V86" s="2"/>
      <c r="W86" s="2"/>
      <c r="X86" s="2"/>
      <c r="Y86" s="2"/>
      <c r="Z86" s="2"/>
      <c r="AA86" s="2"/>
    </row>
    <row r="87" spans="1:27" customFormat="1" x14ac:dyDescent="0.25">
      <c r="A87" s="45"/>
      <c r="O87" s="2"/>
      <c r="P87" s="2"/>
      <c r="Q87" s="2"/>
      <c r="R87" s="2"/>
      <c r="S87" s="2"/>
      <c r="T87" s="2"/>
      <c r="U87" s="2"/>
      <c r="V87" s="2"/>
      <c r="W87" s="2"/>
      <c r="X87" s="2"/>
      <c r="Y87" s="2"/>
      <c r="Z87" s="2"/>
      <c r="AA87" s="2"/>
    </row>
    <row r="88" spans="1:27" customFormat="1" x14ac:dyDescent="0.25">
      <c r="A88" s="45"/>
      <c r="O88" s="2"/>
      <c r="P88" s="2"/>
      <c r="Q88" s="2"/>
      <c r="R88" s="2"/>
      <c r="S88" s="2"/>
      <c r="T88" s="2"/>
      <c r="U88" s="2"/>
      <c r="V88" s="2"/>
      <c r="W88" s="2"/>
      <c r="X88" s="2"/>
      <c r="Y88" s="2"/>
      <c r="Z88" s="2"/>
      <c r="AA88" s="2"/>
    </row>
    <row r="89" spans="1:27" customFormat="1" x14ac:dyDescent="0.25">
      <c r="A89" s="45"/>
      <c r="O89" s="2"/>
      <c r="P89" s="2"/>
      <c r="Q89" s="2"/>
      <c r="R89" s="2"/>
      <c r="S89" s="2"/>
      <c r="T89" s="2"/>
      <c r="U89" s="2"/>
      <c r="V89" s="2"/>
      <c r="W89" s="2"/>
      <c r="X89" s="2"/>
      <c r="Y89" s="2"/>
      <c r="Z89" s="2"/>
      <c r="AA89" s="2"/>
    </row>
    <row r="90" spans="1:27" customFormat="1" x14ac:dyDescent="0.25">
      <c r="A90" s="45"/>
      <c r="O90" s="2"/>
      <c r="P90" s="2"/>
      <c r="Q90" s="2"/>
      <c r="R90" s="2"/>
      <c r="S90" s="2"/>
      <c r="T90" s="2"/>
      <c r="U90" s="2"/>
      <c r="V90" s="2"/>
      <c r="W90" s="2"/>
      <c r="X90" s="2"/>
      <c r="Y90" s="2"/>
      <c r="Z90" s="2"/>
      <c r="AA90" s="2"/>
    </row>
    <row r="91" spans="1:27" customFormat="1" x14ac:dyDescent="0.25">
      <c r="A91" s="45"/>
      <c r="O91" s="2"/>
      <c r="P91" s="2"/>
      <c r="Q91" s="2"/>
      <c r="R91" s="2"/>
      <c r="S91" s="2"/>
      <c r="T91" s="2"/>
      <c r="U91" s="2"/>
      <c r="V91" s="2"/>
      <c r="W91" s="2"/>
      <c r="X91" s="2"/>
      <c r="Y91" s="2"/>
      <c r="Z91" s="2"/>
      <c r="AA91" s="2"/>
    </row>
    <row r="92" spans="1:27" customFormat="1" x14ac:dyDescent="0.25">
      <c r="A92" s="45"/>
      <c r="O92" s="2"/>
      <c r="P92" s="2"/>
      <c r="Q92" s="2"/>
      <c r="R92" s="2"/>
      <c r="S92" s="2"/>
      <c r="T92" s="2"/>
      <c r="U92" s="2"/>
      <c r="V92" s="2"/>
      <c r="W92" s="2"/>
      <c r="X92" s="2"/>
      <c r="Y92" s="2"/>
      <c r="Z92" s="2"/>
      <c r="AA92" s="2"/>
    </row>
    <row r="93" spans="1:27" customFormat="1" x14ac:dyDescent="0.25">
      <c r="A93" s="45"/>
      <c r="O93" s="2"/>
      <c r="P93" s="2"/>
      <c r="Q93" s="2"/>
      <c r="R93" s="2"/>
      <c r="S93" s="2"/>
      <c r="T93" s="2"/>
      <c r="U93" s="2"/>
      <c r="V93" s="2"/>
      <c r="W93" s="2"/>
      <c r="X93" s="2"/>
      <c r="Y93" s="2"/>
      <c r="Z93" s="2"/>
      <c r="AA93" s="2"/>
    </row>
    <row r="94" spans="1:27" customFormat="1" x14ac:dyDescent="0.25">
      <c r="A94" s="45"/>
      <c r="O94" s="2"/>
      <c r="P94" s="2"/>
      <c r="Q94" s="2"/>
      <c r="R94" s="2"/>
      <c r="S94" s="2"/>
      <c r="T94" s="2"/>
      <c r="U94" s="2"/>
      <c r="V94" s="2"/>
      <c r="W94" s="2"/>
      <c r="X94" s="2"/>
      <c r="Y94" s="2"/>
      <c r="Z94" s="2"/>
      <c r="AA94" s="2"/>
    </row>
    <row r="95" spans="1:27" customFormat="1" x14ac:dyDescent="0.25">
      <c r="A95" s="45"/>
      <c r="O95" s="2"/>
      <c r="P95" s="2"/>
      <c r="Q95" s="2"/>
      <c r="R95" s="2"/>
      <c r="S95" s="2"/>
      <c r="T95" s="2"/>
      <c r="U95" s="2"/>
      <c r="V95" s="2"/>
      <c r="W95" s="2"/>
      <c r="X95" s="2"/>
      <c r="Y95" s="2"/>
      <c r="Z95" s="2"/>
      <c r="AA95" s="2"/>
    </row>
    <row r="96" spans="1:27" customFormat="1" x14ac:dyDescent="0.25">
      <c r="A96" s="45"/>
      <c r="O96" s="2"/>
      <c r="P96" s="2"/>
      <c r="Q96" s="2"/>
      <c r="R96" s="2"/>
      <c r="S96" s="2"/>
      <c r="T96" s="2"/>
      <c r="U96" s="2"/>
      <c r="V96" s="2"/>
      <c r="W96" s="2"/>
      <c r="X96" s="2"/>
      <c r="Y96" s="2"/>
      <c r="Z96" s="2"/>
      <c r="AA96" s="2"/>
    </row>
    <row r="97" spans="1:27" customFormat="1" x14ac:dyDescent="0.25">
      <c r="A97" s="45"/>
      <c r="O97" s="2"/>
      <c r="P97" s="2"/>
      <c r="Q97" s="2"/>
      <c r="R97" s="2"/>
      <c r="S97" s="2"/>
      <c r="T97" s="2"/>
      <c r="U97" s="2"/>
      <c r="V97" s="2"/>
      <c r="W97" s="2"/>
      <c r="X97" s="2"/>
      <c r="Y97" s="2"/>
      <c r="Z97" s="2"/>
      <c r="AA97" s="2"/>
    </row>
    <row r="98" spans="1:27" customFormat="1" x14ac:dyDescent="0.25">
      <c r="A98" s="45"/>
      <c r="O98" s="2"/>
      <c r="P98" s="2"/>
      <c r="Q98" s="2"/>
      <c r="R98" s="2"/>
      <c r="S98" s="2"/>
      <c r="T98" s="2"/>
      <c r="U98" s="2"/>
      <c r="V98" s="2"/>
      <c r="W98" s="2"/>
      <c r="X98" s="2"/>
      <c r="Y98" s="2"/>
      <c r="Z98" s="2"/>
      <c r="AA98" s="2"/>
    </row>
    <row r="99" spans="1:27" customFormat="1" x14ac:dyDescent="0.25">
      <c r="A99" s="45"/>
      <c r="O99" s="2"/>
      <c r="P99" s="2"/>
      <c r="Q99" s="2"/>
      <c r="R99" s="2"/>
      <c r="S99" s="2"/>
      <c r="T99" s="2"/>
      <c r="U99" s="2"/>
      <c r="V99" s="2"/>
      <c r="W99" s="2"/>
      <c r="X99" s="2"/>
      <c r="Y99" s="2"/>
      <c r="Z99" s="2"/>
      <c r="AA99" s="2"/>
    </row>
    <row r="100" spans="1:27" customFormat="1" x14ac:dyDescent="0.25">
      <c r="A100" s="45"/>
      <c r="O100" s="2"/>
      <c r="P100" s="2"/>
      <c r="Q100" s="2"/>
      <c r="R100" s="2"/>
      <c r="S100" s="2"/>
      <c r="T100" s="2"/>
      <c r="U100" s="2"/>
      <c r="V100" s="2"/>
      <c r="W100" s="2"/>
      <c r="X100" s="2"/>
      <c r="Y100" s="2"/>
      <c r="Z100" s="2"/>
      <c r="AA100" s="2"/>
    </row>
    <row r="101" spans="1:27" customFormat="1" x14ac:dyDescent="0.25">
      <c r="A101" s="45"/>
      <c r="O101" s="2"/>
      <c r="P101" s="2"/>
      <c r="Q101" s="2"/>
      <c r="R101" s="2"/>
      <c r="S101" s="2"/>
      <c r="T101" s="2"/>
      <c r="U101" s="2"/>
      <c r="V101" s="2"/>
      <c r="W101" s="2"/>
      <c r="X101" s="2"/>
      <c r="Y101" s="2"/>
      <c r="Z101" s="2"/>
      <c r="AA101" s="2"/>
    </row>
    <row r="102" spans="1:27" customFormat="1" x14ac:dyDescent="0.25">
      <c r="A102" s="45"/>
      <c r="O102" s="2"/>
      <c r="P102" s="2"/>
      <c r="Q102" s="2"/>
      <c r="R102" s="2"/>
      <c r="S102" s="2"/>
      <c r="T102" s="2"/>
      <c r="U102" s="2"/>
      <c r="V102" s="2"/>
      <c r="W102" s="2"/>
      <c r="X102" s="2"/>
      <c r="Y102" s="2"/>
      <c r="Z102" s="2"/>
      <c r="AA102" s="2"/>
    </row>
    <row r="103" spans="1:27" customFormat="1" x14ac:dyDescent="0.25">
      <c r="A103" s="45"/>
      <c r="O103" s="2"/>
      <c r="P103" s="2"/>
      <c r="Q103" s="2"/>
      <c r="R103" s="2"/>
      <c r="S103" s="2"/>
      <c r="T103" s="2"/>
      <c r="U103" s="2"/>
      <c r="V103" s="2"/>
      <c r="W103" s="2"/>
      <c r="X103" s="2"/>
      <c r="Y103" s="2"/>
      <c r="Z103" s="2"/>
      <c r="AA103" s="2"/>
    </row>
    <row r="104" spans="1:27" customFormat="1" x14ac:dyDescent="0.25">
      <c r="A104" s="45"/>
      <c r="O104" s="2"/>
      <c r="P104" s="2"/>
      <c r="Q104" s="2"/>
      <c r="R104" s="2"/>
      <c r="S104" s="2"/>
      <c r="T104" s="2"/>
      <c r="U104" s="2"/>
      <c r="V104" s="2"/>
      <c r="W104" s="2"/>
      <c r="X104" s="2"/>
      <c r="Y104" s="2"/>
      <c r="Z104" s="2"/>
      <c r="AA104" s="2"/>
    </row>
    <row r="105" spans="1:27" customFormat="1" x14ac:dyDescent="0.25">
      <c r="A105" s="45"/>
      <c r="O105" s="2"/>
      <c r="P105" s="2"/>
      <c r="Q105" s="2"/>
      <c r="R105" s="2"/>
      <c r="S105" s="2"/>
      <c r="T105" s="2"/>
      <c r="U105" s="2"/>
      <c r="V105" s="2"/>
      <c r="W105" s="2"/>
      <c r="X105" s="2"/>
      <c r="Y105" s="2"/>
      <c r="Z105" s="2"/>
      <c r="AA105" s="2"/>
    </row>
    <row r="106" spans="1:27" customFormat="1" x14ac:dyDescent="0.25">
      <c r="A106" s="45"/>
      <c r="O106" s="2"/>
      <c r="P106" s="2"/>
      <c r="Q106" s="2"/>
      <c r="R106" s="2"/>
      <c r="S106" s="2"/>
      <c r="T106" s="2"/>
      <c r="U106" s="2"/>
      <c r="V106" s="2"/>
      <c r="W106" s="2"/>
      <c r="X106" s="2"/>
      <c r="Y106" s="2"/>
      <c r="Z106" s="2"/>
      <c r="AA106" s="2"/>
    </row>
    <row r="107" spans="1:27" customFormat="1" x14ac:dyDescent="0.25">
      <c r="A107" s="45"/>
      <c r="O107" s="2"/>
      <c r="P107" s="2"/>
      <c r="Q107" s="2"/>
      <c r="R107" s="2"/>
      <c r="S107" s="2"/>
      <c r="T107" s="2"/>
      <c r="U107" s="2"/>
      <c r="V107" s="2"/>
      <c r="W107" s="2"/>
      <c r="X107" s="2"/>
      <c r="Y107" s="2"/>
      <c r="Z107" s="2"/>
      <c r="AA107" s="2"/>
    </row>
    <row r="108" spans="1:27" customFormat="1" x14ac:dyDescent="0.25">
      <c r="A108" s="45"/>
      <c r="O108" s="2"/>
      <c r="P108" s="2"/>
      <c r="Q108" s="2"/>
      <c r="R108" s="2"/>
      <c r="S108" s="2"/>
      <c r="T108" s="2"/>
      <c r="U108" s="2"/>
      <c r="V108" s="2"/>
      <c r="W108" s="2"/>
      <c r="X108" s="2"/>
      <c r="Y108" s="2"/>
      <c r="Z108" s="2"/>
      <c r="AA108" s="2"/>
    </row>
    <row r="109" spans="1:27" customFormat="1" x14ac:dyDescent="0.25">
      <c r="A109" s="45"/>
      <c r="O109" s="2"/>
      <c r="P109" s="2"/>
      <c r="Q109" s="2"/>
      <c r="R109" s="2"/>
      <c r="S109" s="2"/>
      <c r="T109" s="2"/>
      <c r="U109" s="2"/>
      <c r="V109" s="2"/>
      <c r="W109" s="2"/>
      <c r="X109" s="2"/>
      <c r="Y109" s="2"/>
      <c r="Z109" s="2"/>
      <c r="AA109" s="2"/>
    </row>
    <row r="110" spans="1:27" customFormat="1" x14ac:dyDescent="0.25">
      <c r="A110" s="45"/>
      <c r="O110" s="2"/>
      <c r="P110" s="2"/>
      <c r="Q110" s="2"/>
      <c r="R110" s="2"/>
      <c r="S110" s="2"/>
      <c r="T110" s="2"/>
      <c r="U110" s="2"/>
      <c r="V110" s="2"/>
      <c r="W110" s="2"/>
      <c r="X110" s="2"/>
      <c r="Y110" s="2"/>
      <c r="Z110" s="2"/>
      <c r="AA110" s="2"/>
    </row>
    <row r="111" spans="1:27" customFormat="1" x14ac:dyDescent="0.25">
      <c r="A111" s="45"/>
      <c r="O111" s="2"/>
      <c r="P111" s="2"/>
      <c r="Q111" s="2"/>
      <c r="R111" s="2"/>
      <c r="S111" s="2"/>
      <c r="T111" s="2"/>
      <c r="U111" s="2"/>
      <c r="V111" s="2"/>
      <c r="W111" s="2"/>
      <c r="X111" s="2"/>
      <c r="Y111" s="2"/>
      <c r="Z111" s="2"/>
      <c r="AA111" s="2"/>
    </row>
    <row r="112" spans="1:27" customFormat="1" x14ac:dyDescent="0.25">
      <c r="A112" s="45"/>
      <c r="O112" s="2"/>
      <c r="P112" s="2"/>
      <c r="Q112" s="2"/>
      <c r="R112" s="2"/>
      <c r="S112" s="2"/>
      <c r="T112" s="2"/>
      <c r="U112" s="2"/>
      <c r="V112" s="2"/>
      <c r="W112" s="2"/>
      <c r="X112" s="2"/>
      <c r="Y112" s="2"/>
      <c r="Z112" s="2"/>
      <c r="AA112" s="2"/>
    </row>
    <row r="113" spans="1:27" customFormat="1" x14ac:dyDescent="0.25">
      <c r="A113" s="45"/>
      <c r="O113" s="2"/>
      <c r="P113" s="2"/>
      <c r="Q113" s="2"/>
      <c r="R113" s="2"/>
      <c r="S113" s="2"/>
      <c r="T113" s="2"/>
      <c r="U113" s="2"/>
      <c r="V113" s="2"/>
      <c r="W113" s="2"/>
      <c r="X113" s="2"/>
      <c r="Y113" s="2"/>
      <c r="Z113" s="2"/>
      <c r="AA113" s="2"/>
    </row>
    <row r="114" spans="1:27" customFormat="1" x14ac:dyDescent="0.25">
      <c r="A114" s="45"/>
      <c r="O114" s="2"/>
      <c r="P114" s="2"/>
      <c r="Q114" s="2"/>
      <c r="R114" s="2"/>
      <c r="S114" s="2"/>
      <c r="T114" s="2"/>
      <c r="U114" s="2"/>
      <c r="V114" s="2"/>
      <c r="W114" s="2"/>
      <c r="X114" s="2"/>
      <c r="Y114" s="2"/>
      <c r="Z114" s="2"/>
      <c r="AA114" s="2"/>
    </row>
    <row r="115" spans="1:27" customFormat="1" x14ac:dyDescent="0.25">
      <c r="A115" s="45"/>
      <c r="O115" s="2"/>
      <c r="P115" s="2"/>
      <c r="Q115" s="2"/>
      <c r="R115" s="2"/>
      <c r="S115" s="2"/>
      <c r="T115" s="2"/>
      <c r="U115" s="2"/>
      <c r="V115" s="2"/>
      <c r="W115" s="2"/>
      <c r="X115" s="2"/>
      <c r="Y115" s="2"/>
      <c r="Z115" s="2"/>
      <c r="AA115" s="2"/>
    </row>
    <row r="116" spans="1:27" customFormat="1" x14ac:dyDescent="0.25">
      <c r="A116" s="45"/>
      <c r="O116" s="2"/>
      <c r="P116" s="2"/>
      <c r="Q116" s="2"/>
      <c r="R116" s="2"/>
      <c r="S116" s="2"/>
      <c r="T116" s="2"/>
      <c r="U116" s="2"/>
      <c r="V116" s="2"/>
      <c r="W116" s="2"/>
      <c r="X116" s="2"/>
      <c r="Y116" s="2"/>
      <c r="Z116" s="2"/>
      <c r="AA116" s="2"/>
    </row>
    <row r="117" spans="1:27" customFormat="1" x14ac:dyDescent="0.25">
      <c r="A117" s="45"/>
      <c r="O117" s="2"/>
      <c r="P117" s="2"/>
      <c r="Q117" s="2"/>
      <c r="R117" s="2"/>
      <c r="S117" s="2"/>
      <c r="T117" s="2"/>
      <c r="U117" s="2"/>
      <c r="V117" s="2"/>
      <c r="W117" s="2"/>
      <c r="X117" s="2"/>
      <c r="Y117" s="2"/>
      <c r="Z117" s="2"/>
      <c r="AA117" s="2"/>
    </row>
    <row r="118" spans="1:27" customFormat="1" x14ac:dyDescent="0.25">
      <c r="A118" s="45"/>
      <c r="O118" s="2"/>
      <c r="P118" s="2"/>
      <c r="Q118" s="2"/>
      <c r="R118" s="2"/>
      <c r="S118" s="2"/>
      <c r="T118" s="2"/>
      <c r="U118" s="2"/>
      <c r="V118" s="2"/>
      <c r="W118" s="2"/>
      <c r="X118" s="2"/>
      <c r="Y118" s="2"/>
      <c r="Z118" s="2"/>
      <c r="AA118" s="2"/>
    </row>
    <row r="119" spans="1:27" customFormat="1" x14ac:dyDescent="0.25">
      <c r="A119" s="45"/>
      <c r="O119" s="2"/>
      <c r="P119" s="2"/>
      <c r="Q119" s="2"/>
      <c r="R119" s="2"/>
      <c r="S119" s="2"/>
      <c r="T119" s="2"/>
      <c r="U119" s="2"/>
      <c r="V119" s="2"/>
      <c r="W119" s="2"/>
      <c r="X119" s="2"/>
      <c r="Y119" s="2"/>
      <c r="Z119" s="2"/>
      <c r="AA119" s="2"/>
    </row>
    <row r="120" spans="1:27" customFormat="1" x14ac:dyDescent="0.25">
      <c r="A120" s="45"/>
      <c r="O120" s="2"/>
      <c r="P120" s="2"/>
      <c r="Q120" s="2"/>
      <c r="R120" s="2"/>
      <c r="S120" s="2"/>
      <c r="T120" s="2"/>
      <c r="U120" s="2"/>
      <c r="V120" s="2"/>
      <c r="W120" s="2"/>
      <c r="X120" s="2"/>
      <c r="Y120" s="2"/>
      <c r="Z120" s="2"/>
      <c r="AA120" s="2"/>
    </row>
    <row r="121" spans="1:27" customFormat="1" x14ac:dyDescent="0.25">
      <c r="A121" s="45"/>
      <c r="O121" s="2"/>
      <c r="P121" s="2"/>
      <c r="Q121" s="2"/>
      <c r="R121" s="2"/>
      <c r="S121" s="2"/>
      <c r="T121" s="2"/>
      <c r="U121" s="2"/>
      <c r="V121" s="2"/>
      <c r="W121" s="2"/>
      <c r="X121" s="2"/>
      <c r="Y121" s="2"/>
      <c r="Z121" s="2"/>
      <c r="AA121" s="2"/>
    </row>
    <row r="122" spans="1:27" customFormat="1" x14ac:dyDescent="0.25">
      <c r="A122" s="45"/>
      <c r="O122" s="2"/>
      <c r="P122" s="2"/>
      <c r="Q122" s="2"/>
      <c r="R122" s="2"/>
      <c r="S122" s="2"/>
      <c r="T122" s="2"/>
      <c r="U122" s="2"/>
      <c r="V122" s="2"/>
      <c r="W122" s="2"/>
      <c r="X122" s="2"/>
      <c r="Y122" s="2"/>
      <c r="Z122" s="2"/>
      <c r="AA122" s="2"/>
    </row>
    <row r="123" spans="1:27" customFormat="1" x14ac:dyDescent="0.25">
      <c r="A123" s="45"/>
      <c r="O123" s="2"/>
      <c r="P123" s="2"/>
      <c r="Q123" s="2"/>
      <c r="R123" s="2"/>
      <c r="S123" s="2"/>
      <c r="T123" s="2"/>
      <c r="U123" s="2"/>
      <c r="V123" s="2"/>
      <c r="W123" s="2"/>
      <c r="X123" s="2"/>
      <c r="Y123" s="2"/>
      <c r="Z123" s="2"/>
      <c r="AA123" s="2"/>
    </row>
    <row r="124" spans="1:27" customFormat="1" x14ac:dyDescent="0.25">
      <c r="A124" s="45"/>
      <c r="O124" s="2"/>
      <c r="P124" s="2"/>
      <c r="Q124" s="2"/>
      <c r="R124" s="2"/>
      <c r="S124" s="2"/>
      <c r="T124" s="2"/>
      <c r="U124" s="2"/>
      <c r="V124" s="2"/>
      <c r="W124" s="2"/>
      <c r="X124" s="2"/>
      <c r="Y124" s="2"/>
      <c r="Z124" s="2"/>
      <c r="AA124" s="2"/>
    </row>
    <row r="125" spans="1:27" customFormat="1" x14ac:dyDescent="0.25">
      <c r="A125" s="45"/>
      <c r="O125" s="2"/>
      <c r="P125" s="2"/>
      <c r="Q125" s="2"/>
      <c r="R125" s="2"/>
      <c r="S125" s="2"/>
      <c r="T125" s="2"/>
      <c r="U125" s="2"/>
      <c r="V125" s="2"/>
      <c r="W125" s="2"/>
      <c r="X125" s="2"/>
      <c r="Y125" s="2"/>
      <c r="Z125" s="2"/>
      <c r="AA125" s="2"/>
    </row>
    <row r="126" spans="1:27" customFormat="1" x14ac:dyDescent="0.25">
      <c r="A126" s="45"/>
      <c r="O126" s="2"/>
      <c r="P126" s="2"/>
      <c r="Q126" s="2"/>
      <c r="R126" s="2"/>
      <c r="S126" s="2"/>
      <c r="T126" s="2"/>
      <c r="U126" s="2"/>
      <c r="V126" s="2"/>
      <c r="W126" s="2"/>
      <c r="X126" s="2"/>
      <c r="Y126" s="2"/>
      <c r="Z126" s="2"/>
      <c r="AA126" s="2"/>
    </row>
    <row r="127" spans="1:27" customFormat="1" x14ac:dyDescent="0.25">
      <c r="A127" s="45"/>
      <c r="O127" s="2"/>
      <c r="P127" s="2"/>
      <c r="Q127" s="2"/>
      <c r="R127" s="2"/>
      <c r="S127" s="2"/>
      <c r="T127" s="2"/>
      <c r="U127" s="2"/>
      <c r="V127" s="2"/>
      <c r="W127" s="2"/>
      <c r="X127" s="2"/>
      <c r="Y127" s="2"/>
      <c r="Z127" s="2"/>
      <c r="AA127" s="2"/>
    </row>
    <row r="128" spans="1:27" customFormat="1" x14ac:dyDescent="0.25">
      <c r="A128" s="45"/>
      <c r="O128" s="2"/>
      <c r="P128" s="2"/>
      <c r="Q128" s="2"/>
      <c r="R128" s="2"/>
      <c r="S128" s="2"/>
      <c r="T128" s="2"/>
      <c r="U128" s="2"/>
      <c r="V128" s="2"/>
      <c r="W128" s="2"/>
      <c r="X128" s="2"/>
      <c r="Y128" s="2"/>
      <c r="Z128" s="2"/>
      <c r="AA128" s="2"/>
    </row>
    <row r="129" spans="1:27" customFormat="1" x14ac:dyDescent="0.25">
      <c r="A129" s="45"/>
      <c r="O129" s="2"/>
      <c r="P129" s="2"/>
      <c r="Q129" s="2"/>
      <c r="R129" s="2"/>
      <c r="S129" s="2"/>
      <c r="T129" s="2"/>
      <c r="U129" s="2"/>
      <c r="V129" s="2"/>
      <c r="W129" s="2"/>
      <c r="X129" s="2"/>
      <c r="Y129" s="2"/>
      <c r="Z129" s="2"/>
      <c r="AA129" s="2"/>
    </row>
    <row r="130" spans="1:27" customFormat="1" x14ac:dyDescent="0.25">
      <c r="A130" s="45"/>
      <c r="O130" s="2"/>
      <c r="P130" s="2"/>
      <c r="Q130" s="2"/>
      <c r="R130" s="2"/>
      <c r="S130" s="2"/>
      <c r="T130" s="2"/>
      <c r="U130" s="2"/>
      <c r="V130" s="2"/>
      <c r="W130" s="2"/>
      <c r="X130" s="2"/>
      <c r="Y130" s="2"/>
      <c r="Z130" s="2"/>
      <c r="AA130" s="2"/>
    </row>
    <row r="131" spans="1:27" customFormat="1" x14ac:dyDescent="0.25">
      <c r="A131" s="45"/>
      <c r="O131" s="2"/>
      <c r="P131" s="2"/>
      <c r="Q131" s="2"/>
      <c r="R131" s="2"/>
      <c r="S131" s="2"/>
      <c r="T131" s="2"/>
      <c r="U131" s="2"/>
      <c r="V131" s="2"/>
      <c r="W131" s="2"/>
      <c r="X131" s="2"/>
      <c r="Y131" s="2"/>
      <c r="Z131" s="2"/>
      <c r="AA131" s="2"/>
    </row>
    <row r="132" spans="1:27" customFormat="1" x14ac:dyDescent="0.25">
      <c r="A132" s="45"/>
      <c r="O132" s="2"/>
      <c r="P132" s="2"/>
      <c r="Q132" s="2"/>
      <c r="R132" s="2"/>
      <c r="S132" s="2"/>
      <c r="T132" s="2"/>
      <c r="U132" s="2"/>
      <c r="V132" s="2"/>
      <c r="W132" s="2"/>
      <c r="X132" s="2"/>
      <c r="Y132" s="2"/>
      <c r="Z132" s="2"/>
      <c r="AA132" s="2"/>
    </row>
    <row r="133" spans="1:27" customFormat="1" x14ac:dyDescent="0.25">
      <c r="A133" s="45"/>
      <c r="O133" s="2"/>
      <c r="P133" s="2"/>
      <c r="Q133" s="2"/>
      <c r="R133" s="2"/>
      <c r="S133" s="2"/>
      <c r="T133" s="2"/>
      <c r="U133" s="2"/>
      <c r="V133" s="2"/>
      <c r="W133" s="2"/>
      <c r="X133" s="2"/>
      <c r="Y133" s="2"/>
      <c r="Z133" s="2"/>
      <c r="AA133" s="2"/>
    </row>
    <row r="134" spans="1:27" customFormat="1" x14ac:dyDescent="0.25">
      <c r="A134" s="45"/>
      <c r="O134" s="2"/>
      <c r="P134" s="2"/>
      <c r="Q134" s="2"/>
      <c r="R134" s="2"/>
      <c r="S134" s="2"/>
      <c r="T134" s="2"/>
      <c r="U134" s="2"/>
      <c r="V134" s="2"/>
      <c r="W134" s="2"/>
      <c r="X134" s="2"/>
      <c r="Y134" s="2"/>
      <c r="Z134" s="2"/>
      <c r="AA134" s="2"/>
    </row>
    <row r="135" spans="1:27" customFormat="1" x14ac:dyDescent="0.25">
      <c r="A135" s="45"/>
      <c r="O135" s="2"/>
      <c r="P135" s="2"/>
      <c r="Q135" s="2"/>
      <c r="R135" s="2"/>
      <c r="S135" s="2"/>
      <c r="T135" s="2"/>
      <c r="U135" s="2"/>
      <c r="V135" s="2"/>
      <c r="W135" s="2"/>
      <c r="X135" s="2"/>
      <c r="Y135" s="2"/>
      <c r="Z135" s="2"/>
      <c r="AA135" s="2"/>
    </row>
    <row r="136" spans="1:27" customFormat="1" x14ac:dyDescent="0.25">
      <c r="A136" s="45"/>
      <c r="O136" s="2"/>
      <c r="P136" s="2"/>
      <c r="Q136" s="2"/>
      <c r="R136" s="2"/>
      <c r="S136" s="2"/>
      <c r="T136" s="2"/>
      <c r="U136" s="2"/>
      <c r="V136" s="2"/>
      <c r="W136" s="2"/>
      <c r="X136" s="2"/>
      <c r="Y136" s="2"/>
      <c r="Z136" s="2"/>
      <c r="AA136" s="2"/>
    </row>
    <row r="137" spans="1:27" customFormat="1" x14ac:dyDescent="0.25">
      <c r="A137" s="45"/>
      <c r="O137" s="2"/>
      <c r="P137" s="2"/>
      <c r="Q137" s="2"/>
      <c r="R137" s="2"/>
      <c r="S137" s="2"/>
      <c r="T137" s="2"/>
      <c r="U137" s="2"/>
      <c r="V137" s="2"/>
      <c r="W137" s="2"/>
      <c r="X137" s="2"/>
      <c r="Y137" s="2"/>
      <c r="Z137" s="2"/>
      <c r="AA137" s="2"/>
    </row>
    <row r="138" spans="1:27" customFormat="1" x14ac:dyDescent="0.25">
      <c r="A138" s="45"/>
      <c r="O138" s="2"/>
      <c r="P138" s="2"/>
      <c r="Q138" s="2"/>
      <c r="R138" s="2"/>
      <c r="S138" s="2"/>
      <c r="T138" s="2"/>
      <c r="U138" s="2"/>
      <c r="V138" s="2"/>
      <c r="W138" s="2"/>
      <c r="X138" s="2"/>
      <c r="Y138" s="2"/>
      <c r="Z138" s="2"/>
      <c r="AA138" s="2"/>
    </row>
    <row r="139" spans="1:27" customFormat="1" x14ac:dyDescent="0.25">
      <c r="A139" s="45"/>
      <c r="O139" s="2"/>
      <c r="P139" s="2"/>
      <c r="Q139" s="2"/>
      <c r="R139" s="2"/>
      <c r="S139" s="2"/>
      <c r="T139" s="2"/>
      <c r="U139" s="2"/>
      <c r="V139" s="2"/>
      <c r="W139" s="2"/>
      <c r="X139" s="2"/>
      <c r="Y139" s="2"/>
      <c r="Z139" s="2"/>
      <c r="AA139" s="2"/>
    </row>
    <row r="140" spans="1:27" customFormat="1" x14ac:dyDescent="0.25">
      <c r="A140" s="45"/>
      <c r="O140" s="2"/>
      <c r="P140" s="2"/>
      <c r="Q140" s="2"/>
      <c r="R140" s="2"/>
      <c r="S140" s="2"/>
      <c r="T140" s="2"/>
      <c r="U140" s="2"/>
      <c r="V140" s="2"/>
      <c r="W140" s="2"/>
      <c r="X140" s="2"/>
      <c r="Y140" s="2"/>
      <c r="Z140" s="2"/>
      <c r="AA140" s="2"/>
    </row>
    <row r="141" spans="1:27" customFormat="1" x14ac:dyDescent="0.25">
      <c r="A141" s="45"/>
      <c r="O141" s="2"/>
      <c r="P141" s="2"/>
      <c r="Q141" s="2"/>
      <c r="R141" s="2"/>
      <c r="S141" s="2"/>
      <c r="T141" s="2"/>
      <c r="U141" s="2"/>
      <c r="V141" s="2"/>
      <c r="W141" s="2"/>
      <c r="X141" s="2"/>
      <c r="Y141" s="2"/>
      <c r="Z141" s="2"/>
      <c r="AA141" s="2"/>
    </row>
    <row r="142" spans="1:27" customFormat="1" x14ac:dyDescent="0.25">
      <c r="A142" s="45"/>
      <c r="O142" s="2"/>
      <c r="P142" s="2"/>
      <c r="Q142" s="2"/>
      <c r="R142" s="2"/>
      <c r="S142" s="2"/>
      <c r="T142" s="2"/>
      <c r="U142" s="2"/>
      <c r="V142" s="2"/>
      <c r="W142" s="2"/>
      <c r="X142" s="2"/>
      <c r="Y142" s="2"/>
      <c r="Z142" s="2"/>
      <c r="AA142" s="2"/>
    </row>
    <row r="143" spans="1:27" customFormat="1" x14ac:dyDescent="0.25">
      <c r="A143" s="45"/>
      <c r="O143" s="2"/>
      <c r="P143" s="2"/>
      <c r="Q143" s="2"/>
      <c r="R143" s="2"/>
      <c r="S143" s="2"/>
      <c r="T143" s="2"/>
      <c r="U143" s="2"/>
      <c r="V143" s="2"/>
      <c r="W143" s="2"/>
      <c r="X143" s="2"/>
      <c r="Y143" s="2"/>
      <c r="Z143" s="2"/>
      <c r="AA143" s="2"/>
    </row>
    <row r="144" spans="1:27" customFormat="1" x14ac:dyDescent="0.25">
      <c r="A144" s="45"/>
      <c r="O144" s="2"/>
      <c r="P144" s="2"/>
      <c r="Q144" s="2"/>
      <c r="R144" s="2"/>
      <c r="S144" s="2"/>
      <c r="T144" s="2"/>
      <c r="U144" s="2"/>
      <c r="V144" s="2"/>
      <c r="W144" s="2"/>
      <c r="X144" s="2"/>
      <c r="Y144" s="2"/>
      <c r="Z144" s="2"/>
      <c r="AA144" s="2"/>
    </row>
    <row r="145" spans="1:27" customFormat="1" x14ac:dyDescent="0.25">
      <c r="A145" s="45"/>
      <c r="O145" s="2"/>
      <c r="P145" s="2"/>
      <c r="Q145" s="2"/>
      <c r="R145" s="2"/>
      <c r="S145" s="2"/>
      <c r="T145" s="2"/>
      <c r="U145" s="2"/>
      <c r="V145" s="2"/>
      <c r="W145" s="2"/>
      <c r="X145" s="2"/>
      <c r="Y145" s="2"/>
      <c r="Z145" s="2"/>
      <c r="AA145" s="2"/>
    </row>
    <row r="146" spans="1:27" customFormat="1" x14ac:dyDescent="0.25">
      <c r="A146" s="45"/>
      <c r="O146" s="2"/>
      <c r="P146" s="2"/>
      <c r="Q146" s="2"/>
      <c r="R146" s="2"/>
      <c r="S146" s="2"/>
      <c r="T146" s="2"/>
      <c r="U146" s="2"/>
      <c r="V146" s="2"/>
      <c r="W146" s="2"/>
      <c r="X146" s="2"/>
      <c r="Y146" s="2"/>
      <c r="Z146" s="2"/>
      <c r="AA146" s="2"/>
    </row>
    <row r="147" spans="1:27" customFormat="1" x14ac:dyDescent="0.25">
      <c r="A147" s="45"/>
      <c r="O147" s="2"/>
      <c r="P147" s="2"/>
      <c r="Q147" s="2"/>
      <c r="R147" s="2"/>
      <c r="S147" s="2"/>
      <c r="T147" s="2"/>
      <c r="U147" s="2"/>
      <c r="V147" s="2"/>
      <c r="W147" s="2"/>
      <c r="X147" s="2"/>
      <c r="Y147" s="2"/>
      <c r="Z147" s="2"/>
      <c r="AA147" s="2"/>
    </row>
    <row r="148" spans="1:27" customFormat="1" x14ac:dyDescent="0.25">
      <c r="A148" s="45"/>
      <c r="O148" s="2"/>
      <c r="P148" s="2"/>
      <c r="Q148" s="2"/>
      <c r="R148" s="2"/>
      <c r="S148" s="2"/>
      <c r="T148" s="2"/>
      <c r="U148" s="2"/>
      <c r="V148" s="2"/>
      <c r="W148" s="2"/>
      <c r="X148" s="2"/>
      <c r="Y148" s="2"/>
      <c r="Z148" s="2"/>
      <c r="AA148" s="2"/>
    </row>
    <row r="149" spans="1:27" customFormat="1" x14ac:dyDescent="0.25">
      <c r="A149" s="45"/>
      <c r="O149" s="2"/>
      <c r="P149" s="2"/>
      <c r="Q149" s="2"/>
      <c r="R149" s="2"/>
      <c r="S149" s="2"/>
      <c r="T149" s="2"/>
      <c r="U149" s="2"/>
      <c r="V149" s="2"/>
      <c r="W149" s="2"/>
      <c r="X149" s="2"/>
      <c r="Y149" s="2"/>
      <c r="Z149" s="2"/>
      <c r="AA149" s="2"/>
    </row>
    <row r="150" spans="1:27" customFormat="1" x14ac:dyDescent="0.25">
      <c r="A150" s="45"/>
      <c r="O150" s="2"/>
      <c r="P150" s="2"/>
      <c r="Q150" s="2"/>
      <c r="R150" s="2"/>
      <c r="S150" s="2"/>
      <c r="T150" s="2"/>
      <c r="U150" s="2"/>
      <c r="V150" s="2"/>
      <c r="W150" s="2"/>
      <c r="X150" s="2"/>
      <c r="Y150" s="2"/>
      <c r="Z150" s="2"/>
      <c r="AA150" s="2"/>
    </row>
    <row r="151" spans="1:27" customFormat="1" x14ac:dyDescent="0.25">
      <c r="A151" s="45"/>
      <c r="O151" s="2"/>
      <c r="P151" s="2"/>
      <c r="Q151" s="2"/>
      <c r="R151" s="2"/>
      <c r="S151" s="2"/>
      <c r="T151" s="2"/>
      <c r="U151" s="2"/>
      <c r="V151" s="2"/>
      <c r="W151" s="2"/>
      <c r="X151" s="2"/>
      <c r="Y151" s="2"/>
      <c r="Z151" s="2"/>
      <c r="AA151" s="2"/>
    </row>
    <row r="152" spans="1:27" customFormat="1" x14ac:dyDescent="0.25">
      <c r="A152" s="45"/>
      <c r="O152" s="2"/>
      <c r="P152" s="2"/>
      <c r="Q152" s="2"/>
      <c r="R152" s="2"/>
      <c r="S152" s="2"/>
      <c r="T152" s="2"/>
      <c r="U152" s="2"/>
      <c r="V152" s="2"/>
      <c r="W152" s="2"/>
      <c r="X152" s="2"/>
      <c r="Y152" s="2"/>
      <c r="Z152" s="2"/>
      <c r="AA152" s="2"/>
    </row>
    <row r="153" spans="1:27" customFormat="1" x14ac:dyDescent="0.25">
      <c r="A153" s="45"/>
      <c r="O153" s="2"/>
      <c r="P153" s="2"/>
      <c r="Q153" s="2"/>
      <c r="R153" s="2"/>
      <c r="S153" s="2"/>
      <c r="T153" s="2"/>
      <c r="U153" s="2"/>
      <c r="V153" s="2"/>
      <c r="W153" s="2"/>
      <c r="X153" s="2"/>
      <c r="Y153" s="2"/>
      <c r="Z153" s="2"/>
      <c r="AA153" s="2"/>
    </row>
    <row r="154" spans="1:27" customFormat="1" x14ac:dyDescent="0.25">
      <c r="A154" s="45"/>
      <c r="O154" s="2"/>
      <c r="P154" s="2"/>
      <c r="Q154" s="2"/>
      <c r="R154" s="2"/>
      <c r="S154" s="2"/>
      <c r="T154" s="2"/>
      <c r="U154" s="2"/>
      <c r="V154" s="2"/>
      <c r="W154" s="2"/>
      <c r="X154" s="2"/>
      <c r="Y154" s="2"/>
      <c r="Z154" s="2"/>
      <c r="AA154" s="2"/>
    </row>
    <row r="155" spans="1:27" customFormat="1" x14ac:dyDescent="0.25">
      <c r="A155" s="45"/>
      <c r="O155" s="2"/>
      <c r="P155" s="2"/>
      <c r="Q155" s="2"/>
      <c r="R155" s="2"/>
      <c r="S155" s="2"/>
      <c r="T155" s="2"/>
      <c r="U155" s="2"/>
      <c r="V155" s="2"/>
      <c r="W155" s="2"/>
      <c r="X155" s="2"/>
      <c r="Y155" s="2"/>
      <c r="Z155" s="2"/>
      <c r="AA155" s="2"/>
    </row>
    <row r="156" spans="1:27" customFormat="1" x14ac:dyDescent="0.25">
      <c r="A156" s="45"/>
      <c r="O156" s="2"/>
      <c r="P156" s="2"/>
      <c r="Q156" s="2"/>
      <c r="R156" s="2"/>
      <c r="S156" s="2"/>
      <c r="T156" s="2"/>
      <c r="U156" s="2"/>
      <c r="V156" s="2"/>
      <c r="W156" s="2"/>
      <c r="X156" s="2"/>
      <c r="Y156" s="2"/>
      <c r="Z156" s="2"/>
      <c r="AA156" s="2"/>
    </row>
    <row r="157" spans="1:27" customFormat="1" x14ac:dyDescent="0.25">
      <c r="A157" s="45"/>
      <c r="O157" s="2"/>
      <c r="P157" s="2"/>
      <c r="Q157" s="2"/>
      <c r="R157" s="2"/>
      <c r="S157" s="2"/>
      <c r="T157" s="2"/>
      <c r="U157" s="2"/>
      <c r="V157" s="2"/>
      <c r="W157" s="2"/>
      <c r="X157" s="2"/>
      <c r="Y157" s="2"/>
      <c r="Z157" s="2"/>
      <c r="AA157" s="2"/>
    </row>
    <row r="158" spans="1:27" customFormat="1" x14ac:dyDescent="0.25">
      <c r="A158" s="45"/>
      <c r="O158" s="2"/>
      <c r="P158" s="2"/>
      <c r="Q158" s="2"/>
      <c r="R158" s="2"/>
      <c r="S158" s="2"/>
      <c r="T158" s="2"/>
      <c r="U158" s="2"/>
      <c r="V158" s="2"/>
      <c r="W158" s="2"/>
      <c r="X158" s="2"/>
      <c r="Y158" s="2"/>
      <c r="Z158" s="2"/>
      <c r="AA158" s="2"/>
    </row>
    <row r="159" spans="1:27" customFormat="1" x14ac:dyDescent="0.25">
      <c r="A159" s="45"/>
      <c r="O159" s="2"/>
      <c r="P159" s="2"/>
      <c r="Q159" s="2"/>
      <c r="R159" s="2"/>
      <c r="S159" s="2"/>
      <c r="T159" s="2"/>
      <c r="U159" s="2"/>
      <c r="V159" s="2"/>
      <c r="W159" s="2"/>
      <c r="X159" s="2"/>
      <c r="Y159" s="2"/>
      <c r="Z159" s="2"/>
      <c r="AA159" s="2"/>
    </row>
    <row r="160" spans="1:27" customFormat="1" x14ac:dyDescent="0.25">
      <c r="A160" s="45"/>
      <c r="O160" s="2"/>
      <c r="P160" s="2"/>
      <c r="Q160" s="2"/>
      <c r="R160" s="2"/>
      <c r="S160" s="2"/>
      <c r="T160" s="2"/>
      <c r="U160" s="2"/>
      <c r="V160" s="2"/>
      <c r="W160" s="2"/>
      <c r="X160" s="2"/>
      <c r="Y160" s="2"/>
      <c r="Z160" s="2"/>
      <c r="AA160" s="2"/>
    </row>
    <row r="161" spans="1:27" customFormat="1" x14ac:dyDescent="0.25">
      <c r="A161" s="45"/>
      <c r="O161" s="2"/>
      <c r="P161" s="2"/>
      <c r="Q161" s="2"/>
      <c r="R161" s="2"/>
      <c r="S161" s="2"/>
      <c r="T161" s="2"/>
      <c r="U161" s="2"/>
      <c r="V161" s="2"/>
      <c r="W161" s="2"/>
      <c r="X161" s="2"/>
      <c r="Y161" s="2"/>
      <c r="Z161" s="2"/>
      <c r="AA161" s="2"/>
    </row>
    <row r="162" spans="1:27" customFormat="1" x14ac:dyDescent="0.25">
      <c r="A162" s="45"/>
      <c r="O162" s="2"/>
      <c r="P162" s="2"/>
      <c r="Q162" s="2"/>
      <c r="R162" s="2"/>
      <c r="S162" s="2"/>
      <c r="T162" s="2"/>
      <c r="U162" s="2"/>
      <c r="V162" s="2"/>
      <c r="W162" s="2"/>
      <c r="X162" s="2"/>
      <c r="Y162" s="2"/>
      <c r="Z162" s="2"/>
      <c r="AA162" s="2"/>
    </row>
    <row r="163" spans="1:27" customFormat="1" x14ac:dyDescent="0.25">
      <c r="A163" s="45"/>
      <c r="O163" s="2"/>
      <c r="P163" s="2"/>
      <c r="Q163" s="2"/>
      <c r="R163" s="2"/>
      <c r="S163" s="2"/>
      <c r="T163" s="2"/>
      <c r="U163" s="2"/>
      <c r="V163" s="2"/>
      <c r="W163" s="2"/>
      <c r="X163" s="2"/>
      <c r="Y163" s="2"/>
      <c r="Z163" s="2"/>
      <c r="AA163" s="2"/>
    </row>
    <row r="164" spans="1:27" customFormat="1" x14ac:dyDescent="0.25">
      <c r="A164" s="45"/>
      <c r="O164" s="2"/>
      <c r="P164" s="2"/>
      <c r="Q164" s="2"/>
      <c r="R164" s="2"/>
      <c r="S164" s="2"/>
      <c r="T164" s="2"/>
      <c r="U164" s="2"/>
      <c r="V164" s="2"/>
      <c r="W164" s="2"/>
      <c r="X164" s="2"/>
      <c r="Y164" s="2"/>
      <c r="Z164" s="2"/>
      <c r="AA164" s="2"/>
    </row>
    <row r="165" spans="1:27" customFormat="1" x14ac:dyDescent="0.25">
      <c r="A165" s="45"/>
      <c r="O165" s="2"/>
      <c r="P165" s="2"/>
      <c r="Q165" s="2"/>
      <c r="R165" s="2"/>
      <c r="S165" s="2"/>
      <c r="T165" s="2"/>
      <c r="U165" s="2"/>
      <c r="V165" s="2"/>
      <c r="W165" s="2"/>
      <c r="X165" s="2"/>
      <c r="Y165" s="2"/>
      <c r="Z165" s="2"/>
      <c r="AA165" s="2"/>
    </row>
    <row r="166" spans="1:27" customFormat="1" x14ac:dyDescent="0.25">
      <c r="A166" s="45"/>
      <c r="O166" s="2"/>
      <c r="P166" s="2"/>
      <c r="Q166" s="2"/>
      <c r="R166" s="2"/>
      <c r="S166" s="2"/>
      <c r="T166" s="2"/>
      <c r="U166" s="2"/>
      <c r="V166" s="2"/>
      <c r="W166" s="2"/>
      <c r="X166" s="2"/>
      <c r="Y166" s="2"/>
      <c r="Z166" s="2"/>
      <c r="AA166" s="2"/>
    </row>
    <row r="167" spans="1:27" customFormat="1" x14ac:dyDescent="0.25">
      <c r="A167" s="45"/>
      <c r="O167" s="2"/>
      <c r="P167" s="2"/>
      <c r="Q167" s="2"/>
      <c r="R167" s="2"/>
      <c r="S167" s="2"/>
      <c r="T167" s="2"/>
      <c r="U167" s="2"/>
      <c r="V167" s="2"/>
      <c r="W167" s="2"/>
      <c r="X167" s="2"/>
      <c r="Y167" s="2"/>
      <c r="Z167" s="2"/>
      <c r="AA167" s="2"/>
    </row>
    <row r="168" spans="1:27" customFormat="1" x14ac:dyDescent="0.25">
      <c r="A168" s="45"/>
      <c r="O168" s="2"/>
      <c r="P168" s="2"/>
      <c r="Q168" s="2"/>
      <c r="R168" s="2"/>
      <c r="S168" s="2"/>
      <c r="T168" s="2"/>
      <c r="U168" s="2"/>
      <c r="V168" s="2"/>
      <c r="W168" s="2"/>
      <c r="X168" s="2"/>
      <c r="Y168" s="2"/>
      <c r="Z168" s="2"/>
      <c r="AA168" s="2"/>
    </row>
    <row r="169" spans="1:27" customFormat="1" x14ac:dyDescent="0.25">
      <c r="A169" s="45"/>
      <c r="O169" s="2"/>
      <c r="P169" s="2"/>
      <c r="Q169" s="2"/>
      <c r="R169" s="2"/>
      <c r="S169" s="2"/>
      <c r="T169" s="2"/>
      <c r="U169" s="2"/>
      <c r="V169" s="2"/>
      <c r="W169" s="2"/>
      <c r="X169" s="2"/>
      <c r="Y169" s="2"/>
      <c r="Z169" s="2"/>
      <c r="AA169" s="2"/>
    </row>
    <row r="170" spans="1:27" customFormat="1" x14ac:dyDescent="0.25">
      <c r="A170" s="45"/>
      <c r="O170" s="2"/>
      <c r="P170" s="2"/>
      <c r="Q170" s="2"/>
      <c r="R170" s="2"/>
      <c r="S170" s="2"/>
      <c r="T170" s="2"/>
      <c r="U170" s="2"/>
      <c r="V170" s="2"/>
      <c r="W170" s="2"/>
      <c r="X170" s="2"/>
      <c r="Y170" s="2"/>
      <c r="Z170" s="2"/>
      <c r="AA170" s="2"/>
    </row>
    <row r="171" spans="1:27" customFormat="1" x14ac:dyDescent="0.25">
      <c r="A171" s="45"/>
      <c r="O171" s="2"/>
      <c r="P171" s="2"/>
      <c r="Q171" s="2"/>
      <c r="R171" s="2"/>
      <c r="S171" s="2"/>
      <c r="T171" s="2"/>
      <c r="U171" s="2"/>
      <c r="V171" s="2"/>
      <c r="W171" s="2"/>
      <c r="X171" s="2"/>
      <c r="Y171" s="2"/>
      <c r="Z171" s="2"/>
      <c r="AA171" s="2"/>
    </row>
    <row r="172" spans="1:27" customFormat="1" x14ac:dyDescent="0.25">
      <c r="A172" s="45"/>
      <c r="O172" s="2"/>
      <c r="P172" s="2"/>
      <c r="Q172" s="2"/>
      <c r="R172" s="2"/>
      <c r="S172" s="2"/>
      <c r="T172" s="2"/>
      <c r="U172" s="2"/>
      <c r="V172" s="2"/>
      <c r="W172" s="2"/>
      <c r="X172" s="2"/>
      <c r="Y172" s="2"/>
      <c r="Z172" s="2"/>
      <c r="AA172" s="2"/>
    </row>
    <row r="173" spans="1:27" customFormat="1" x14ac:dyDescent="0.25">
      <c r="A173" s="45"/>
      <c r="O173" s="2"/>
      <c r="P173" s="2"/>
      <c r="Q173" s="2"/>
      <c r="R173" s="2"/>
      <c r="S173" s="2"/>
      <c r="T173" s="2"/>
      <c r="U173" s="2"/>
      <c r="V173" s="2"/>
      <c r="W173" s="2"/>
      <c r="X173" s="2"/>
      <c r="Y173" s="2"/>
      <c r="Z173" s="2"/>
      <c r="AA173" s="2"/>
    </row>
    <row r="174" spans="1:27" customFormat="1" x14ac:dyDescent="0.25">
      <c r="A174" s="45"/>
      <c r="O174" s="2"/>
      <c r="P174" s="2"/>
      <c r="Q174" s="2"/>
      <c r="R174" s="2"/>
      <c r="S174" s="2"/>
      <c r="T174" s="2"/>
      <c r="U174" s="2"/>
      <c r="V174" s="2"/>
      <c r="W174" s="2"/>
      <c r="X174" s="2"/>
      <c r="Y174" s="2"/>
      <c r="Z174" s="2"/>
      <c r="AA174" s="2"/>
    </row>
    <row r="175" spans="1:27" customFormat="1" x14ac:dyDescent="0.25">
      <c r="A175" s="45"/>
      <c r="O175" s="2"/>
      <c r="P175" s="2"/>
      <c r="Q175" s="2"/>
      <c r="R175" s="2"/>
      <c r="S175" s="2"/>
      <c r="T175" s="2"/>
      <c r="U175" s="2"/>
      <c r="V175" s="2"/>
      <c r="W175" s="2"/>
      <c r="X175" s="2"/>
      <c r="Y175" s="2"/>
      <c r="Z175" s="2"/>
      <c r="AA175" s="2"/>
    </row>
    <row r="176" spans="1:27" customFormat="1" x14ac:dyDescent="0.25">
      <c r="A176" s="45"/>
      <c r="O176" s="2"/>
      <c r="P176" s="2"/>
      <c r="Q176" s="2"/>
      <c r="R176" s="2"/>
      <c r="S176" s="2"/>
      <c r="T176" s="2"/>
      <c r="U176" s="2"/>
      <c r="V176" s="2"/>
      <c r="W176" s="2"/>
      <c r="X176" s="2"/>
      <c r="Y176" s="2"/>
      <c r="Z176" s="2"/>
      <c r="AA176" s="2"/>
    </row>
    <row r="177" spans="1:27" customFormat="1" x14ac:dyDescent="0.25">
      <c r="A177" s="45"/>
      <c r="O177" s="2"/>
      <c r="P177" s="2"/>
      <c r="Q177" s="2"/>
      <c r="R177" s="2"/>
      <c r="S177" s="2"/>
      <c r="T177" s="2"/>
      <c r="U177" s="2"/>
      <c r="V177" s="2"/>
      <c r="W177" s="2"/>
      <c r="X177" s="2"/>
      <c r="Y177" s="2"/>
      <c r="Z177" s="2"/>
      <c r="AA177" s="2"/>
    </row>
    <row r="178" spans="1:27" customFormat="1" x14ac:dyDescent="0.25">
      <c r="A178" s="45"/>
      <c r="O178" s="2"/>
      <c r="P178" s="2"/>
      <c r="Q178" s="2"/>
      <c r="R178" s="2"/>
      <c r="S178" s="2"/>
      <c r="T178" s="2"/>
      <c r="U178" s="2"/>
      <c r="V178" s="2"/>
      <c r="W178" s="2"/>
      <c r="X178" s="2"/>
      <c r="Y178" s="2"/>
      <c r="Z178" s="2"/>
      <c r="AA178" s="2"/>
    </row>
    <row r="179" spans="1:27" customFormat="1" x14ac:dyDescent="0.25">
      <c r="A179" s="45"/>
      <c r="O179" s="2"/>
      <c r="P179" s="2"/>
      <c r="Q179" s="2"/>
      <c r="R179" s="2"/>
      <c r="S179" s="2"/>
      <c r="T179" s="2"/>
      <c r="U179" s="2"/>
      <c r="V179" s="2"/>
      <c r="W179" s="2"/>
      <c r="X179" s="2"/>
      <c r="Y179" s="2"/>
      <c r="Z179" s="2"/>
      <c r="AA179" s="2"/>
    </row>
    <row r="180" spans="1:27" customFormat="1" x14ac:dyDescent="0.25">
      <c r="A180" s="45"/>
      <c r="O180" s="2"/>
      <c r="P180" s="2"/>
      <c r="Q180" s="2"/>
      <c r="R180" s="2"/>
      <c r="S180" s="2"/>
      <c r="T180" s="2"/>
      <c r="U180" s="2"/>
      <c r="V180" s="2"/>
      <c r="W180" s="2"/>
      <c r="X180" s="2"/>
      <c r="Y180" s="2"/>
      <c r="Z180" s="2"/>
      <c r="AA180" s="2"/>
    </row>
    <row r="181" spans="1:27" customFormat="1" x14ac:dyDescent="0.25">
      <c r="A181" s="45"/>
      <c r="O181" s="2"/>
      <c r="P181" s="2"/>
      <c r="Q181" s="2"/>
      <c r="R181" s="2"/>
      <c r="S181" s="2"/>
      <c r="T181" s="2"/>
      <c r="U181" s="2"/>
      <c r="V181" s="2"/>
      <c r="W181" s="2"/>
      <c r="X181" s="2"/>
      <c r="Y181" s="2"/>
      <c r="Z181" s="2"/>
      <c r="AA181" s="2"/>
    </row>
    <row r="182" spans="1:27" customFormat="1" x14ac:dyDescent="0.25">
      <c r="A182" s="45"/>
      <c r="O182" s="2"/>
      <c r="P182" s="2"/>
      <c r="Q182" s="2"/>
      <c r="R182" s="2"/>
      <c r="S182" s="2"/>
      <c r="T182" s="2"/>
      <c r="U182" s="2"/>
      <c r="V182" s="2"/>
      <c r="W182" s="2"/>
      <c r="X182" s="2"/>
      <c r="Y182" s="2"/>
      <c r="Z182" s="2"/>
      <c r="AA182" s="2"/>
    </row>
    <row r="183" spans="1:27" customFormat="1" x14ac:dyDescent="0.25">
      <c r="A183" s="45"/>
      <c r="O183" s="2"/>
      <c r="P183" s="2"/>
      <c r="Q183" s="2"/>
      <c r="R183" s="2"/>
      <c r="S183" s="2"/>
      <c r="T183" s="2"/>
      <c r="U183" s="2"/>
      <c r="V183" s="2"/>
      <c r="W183" s="2"/>
      <c r="X183" s="2"/>
      <c r="Y183" s="2"/>
      <c r="Z183" s="2"/>
      <c r="AA183" s="2"/>
    </row>
    <row r="184" spans="1:27" customFormat="1" x14ac:dyDescent="0.25">
      <c r="A184" s="45"/>
      <c r="O184" s="2"/>
      <c r="P184" s="2"/>
      <c r="Q184" s="2"/>
      <c r="R184" s="2"/>
      <c r="S184" s="2"/>
      <c r="T184" s="2"/>
      <c r="U184" s="2"/>
      <c r="V184" s="2"/>
      <c r="W184" s="2"/>
      <c r="X184" s="2"/>
      <c r="Y184" s="2"/>
      <c r="Z184" s="2"/>
      <c r="AA184" s="2"/>
    </row>
    <row r="185" spans="1:27" x14ac:dyDescent="0.25">
      <c r="A185" s="86"/>
      <c r="B185" s="86"/>
      <c r="C185" s="86"/>
    </row>
    <row r="186" spans="1:27" x14ac:dyDescent="0.25">
      <c r="A186" s="86"/>
      <c r="B186" s="86"/>
      <c r="C186" s="86"/>
    </row>
    <row r="187" spans="1:27" x14ac:dyDescent="0.25">
      <c r="A187" s="86"/>
      <c r="B187" s="86"/>
      <c r="C187" s="86"/>
    </row>
    <row r="188" spans="1:27" x14ac:dyDescent="0.25">
      <c r="A188" s="86"/>
      <c r="B188" s="86"/>
      <c r="C188" s="86"/>
    </row>
    <row r="189" spans="1:27" x14ac:dyDescent="0.25">
      <c r="A189" s="86"/>
      <c r="B189" s="86"/>
      <c r="C189" s="86"/>
    </row>
    <row r="190" spans="1:27" x14ac:dyDescent="0.25">
      <c r="A190" s="86"/>
      <c r="B190" s="86"/>
      <c r="C190" s="86"/>
    </row>
    <row r="191" spans="1:27" x14ac:dyDescent="0.25">
      <c r="A191" s="86"/>
      <c r="B191" s="86"/>
      <c r="C191" s="86"/>
    </row>
    <row r="192" spans="1:27" x14ac:dyDescent="0.25">
      <c r="A192" s="86"/>
      <c r="B192" s="86"/>
      <c r="C192" s="86"/>
    </row>
    <row r="193" spans="1:3" x14ac:dyDescent="0.25">
      <c r="A193" s="86"/>
      <c r="B193" s="86"/>
      <c r="C193" s="86"/>
    </row>
    <row r="194" spans="1:3" x14ac:dyDescent="0.25">
      <c r="A194" s="86"/>
      <c r="B194" s="86"/>
      <c r="C194" s="86"/>
    </row>
    <row r="195" spans="1:3" x14ac:dyDescent="0.25">
      <c r="A195" s="86"/>
      <c r="B195" s="86"/>
      <c r="C195" s="86"/>
    </row>
    <row r="196" spans="1:3" x14ac:dyDescent="0.25">
      <c r="A196" s="86"/>
      <c r="B196" s="86"/>
      <c r="C196" s="86"/>
    </row>
    <row r="197" spans="1:3" x14ac:dyDescent="0.25">
      <c r="A197" s="86"/>
      <c r="B197" s="86"/>
      <c r="C197" s="86"/>
    </row>
    <row r="198" spans="1:3" x14ac:dyDescent="0.25">
      <c r="A198" s="86"/>
      <c r="B198" s="86"/>
      <c r="C198" s="86"/>
    </row>
    <row r="199" spans="1:3" x14ac:dyDescent="0.25">
      <c r="A199" s="86"/>
      <c r="B199" s="86"/>
      <c r="C199" s="86"/>
    </row>
    <row r="200" spans="1:3" x14ac:dyDescent="0.25">
      <c r="A200" s="86"/>
      <c r="B200" s="86"/>
      <c r="C200" s="86"/>
    </row>
    <row r="201" spans="1:3" x14ac:dyDescent="0.25">
      <c r="A201" s="86"/>
      <c r="B201" s="86"/>
      <c r="C201" s="86"/>
    </row>
    <row r="202" spans="1:3" x14ac:dyDescent="0.25">
      <c r="A202" s="86"/>
      <c r="B202" s="86"/>
      <c r="C202" s="86"/>
    </row>
    <row r="203" spans="1:3" x14ac:dyDescent="0.25">
      <c r="A203" s="86"/>
      <c r="B203" s="86"/>
      <c r="C203" s="86"/>
    </row>
    <row r="204" spans="1:3" x14ac:dyDescent="0.25">
      <c r="A204" s="86"/>
      <c r="B204" s="86"/>
      <c r="C204" s="86"/>
    </row>
    <row r="205" spans="1:3" x14ac:dyDescent="0.25">
      <c r="A205" s="86"/>
      <c r="B205" s="86"/>
      <c r="C205" s="86"/>
    </row>
    <row r="206" spans="1:3" x14ac:dyDescent="0.25">
      <c r="A206" s="86"/>
      <c r="B206" s="86"/>
      <c r="C206" s="86"/>
    </row>
    <row r="207" spans="1:3" x14ac:dyDescent="0.25">
      <c r="A207" s="86"/>
      <c r="B207" s="86"/>
      <c r="C207" s="86"/>
    </row>
    <row r="208" spans="1:3" x14ac:dyDescent="0.25">
      <c r="A208" s="86"/>
      <c r="B208" s="86"/>
      <c r="C208" s="86"/>
    </row>
    <row r="209" spans="1:3" x14ac:dyDescent="0.25">
      <c r="A209" s="86"/>
      <c r="B209" s="86"/>
      <c r="C209" s="86"/>
    </row>
    <row r="210" spans="1:3" x14ac:dyDescent="0.25">
      <c r="A210" s="86"/>
      <c r="B210" s="86"/>
      <c r="C210" s="86"/>
    </row>
    <row r="211" spans="1:3" x14ac:dyDescent="0.25">
      <c r="A211" s="86"/>
      <c r="B211" s="86"/>
      <c r="C211" s="86"/>
    </row>
    <row r="212" spans="1:3" x14ac:dyDescent="0.25">
      <c r="A212" s="86"/>
      <c r="B212" s="86"/>
      <c r="C212" s="86"/>
    </row>
    <row r="213" spans="1:3" x14ac:dyDescent="0.25">
      <c r="A213" s="86"/>
      <c r="B213" s="86"/>
      <c r="C213" s="86"/>
    </row>
    <row r="214" spans="1:3" x14ac:dyDescent="0.25">
      <c r="A214" s="86"/>
      <c r="B214" s="86"/>
      <c r="C214" s="86"/>
    </row>
    <row r="215" spans="1:3" x14ac:dyDescent="0.25">
      <c r="A215" s="86"/>
      <c r="B215" s="86"/>
      <c r="C215" s="86"/>
    </row>
    <row r="216" spans="1:3" x14ac:dyDescent="0.25">
      <c r="A216" s="86"/>
      <c r="B216" s="86"/>
      <c r="C216" s="86"/>
    </row>
    <row r="217" spans="1:3" x14ac:dyDescent="0.25">
      <c r="A217" s="86"/>
      <c r="B217" s="86"/>
      <c r="C217" s="86"/>
    </row>
    <row r="218" spans="1:3" x14ac:dyDescent="0.25">
      <c r="A218" s="86"/>
      <c r="B218" s="86"/>
      <c r="C218" s="86"/>
    </row>
    <row r="219" spans="1:3" x14ac:dyDescent="0.25">
      <c r="A219" s="86"/>
      <c r="B219" s="86"/>
      <c r="C219" s="86"/>
    </row>
    <row r="220" spans="1:3" x14ac:dyDescent="0.25">
      <c r="A220" s="86"/>
      <c r="B220" s="86"/>
      <c r="C220" s="86"/>
    </row>
    <row r="221" spans="1:3" x14ac:dyDescent="0.25">
      <c r="A221" s="86"/>
      <c r="B221" s="86"/>
      <c r="C221" s="86"/>
    </row>
    <row r="222" spans="1:3" x14ac:dyDescent="0.25">
      <c r="A222" s="86"/>
      <c r="B222" s="86"/>
      <c r="C222" s="86"/>
    </row>
    <row r="223" spans="1:3" x14ac:dyDescent="0.25">
      <c r="A223" s="86"/>
      <c r="B223" s="86"/>
      <c r="C223" s="86"/>
    </row>
    <row r="224" spans="1:3" x14ac:dyDescent="0.25">
      <c r="A224" s="86"/>
      <c r="B224" s="86"/>
      <c r="C224" s="86"/>
    </row>
    <row r="225" spans="1:3" x14ac:dyDescent="0.25">
      <c r="A225" s="86"/>
      <c r="B225" s="86"/>
      <c r="C225" s="86"/>
    </row>
    <row r="226" spans="1:3" x14ac:dyDescent="0.25">
      <c r="A226" s="86"/>
      <c r="B226" s="86"/>
      <c r="C226" s="86"/>
    </row>
    <row r="227" spans="1:3" x14ac:dyDescent="0.25">
      <c r="A227" s="86"/>
      <c r="B227" s="86"/>
      <c r="C227" s="86"/>
    </row>
    <row r="228" spans="1:3" x14ac:dyDescent="0.25">
      <c r="A228" s="86"/>
      <c r="B228" s="86"/>
      <c r="C228" s="86"/>
    </row>
    <row r="229" spans="1:3" x14ac:dyDescent="0.25">
      <c r="A229" s="86"/>
      <c r="B229" s="86"/>
      <c r="C229" s="86"/>
    </row>
    <row r="230" spans="1:3" x14ac:dyDescent="0.25">
      <c r="A230" s="86"/>
      <c r="B230" s="86"/>
      <c r="C230" s="86"/>
    </row>
    <row r="231" spans="1:3" x14ac:dyDescent="0.25">
      <c r="A231" s="86"/>
      <c r="B231" s="86"/>
      <c r="C231" s="86"/>
    </row>
    <row r="232" spans="1:3" x14ac:dyDescent="0.25">
      <c r="A232" s="86"/>
      <c r="B232" s="86"/>
      <c r="C232" s="86"/>
    </row>
    <row r="233" spans="1:3" x14ac:dyDescent="0.25">
      <c r="A233" s="86"/>
      <c r="B233" s="86"/>
      <c r="C233" s="86"/>
    </row>
    <row r="234" spans="1:3" x14ac:dyDescent="0.25">
      <c r="A234" s="86"/>
      <c r="B234" s="86"/>
      <c r="C234" s="86"/>
    </row>
    <row r="235" spans="1:3" x14ac:dyDescent="0.25">
      <c r="A235" s="86"/>
      <c r="B235" s="86"/>
      <c r="C235" s="86"/>
    </row>
    <row r="236" spans="1:3" x14ac:dyDescent="0.25">
      <c r="A236" s="86"/>
      <c r="B236" s="86"/>
      <c r="C236" s="86"/>
    </row>
    <row r="237" spans="1:3" x14ac:dyDescent="0.25">
      <c r="A237" s="86"/>
      <c r="B237" s="86"/>
      <c r="C237" s="86"/>
    </row>
    <row r="238" spans="1:3" x14ac:dyDescent="0.25">
      <c r="A238" s="86"/>
      <c r="B238" s="86"/>
      <c r="C238" s="86"/>
    </row>
    <row r="239" spans="1:3" x14ac:dyDescent="0.25">
      <c r="A239" s="86"/>
      <c r="B239" s="86"/>
      <c r="C239" s="86"/>
    </row>
    <row r="240" spans="1:3" x14ac:dyDescent="0.25">
      <c r="A240" s="86"/>
      <c r="B240" s="86"/>
      <c r="C240" s="86"/>
    </row>
    <row r="241" spans="1:3" x14ac:dyDescent="0.25">
      <c r="A241" s="86"/>
      <c r="B241" s="86"/>
      <c r="C241" s="86"/>
    </row>
    <row r="242" spans="1:3" x14ac:dyDescent="0.25">
      <c r="A242" s="86"/>
      <c r="B242" s="86"/>
      <c r="C242" s="86"/>
    </row>
    <row r="243" spans="1:3" x14ac:dyDescent="0.25">
      <c r="A243" s="86"/>
      <c r="B243" s="86"/>
      <c r="C243" s="86"/>
    </row>
    <row r="244" spans="1:3" x14ac:dyDescent="0.25">
      <c r="A244" s="86"/>
      <c r="B244" s="86"/>
      <c r="C244" s="86"/>
    </row>
    <row r="245" spans="1:3" x14ac:dyDescent="0.25">
      <c r="A245" s="86"/>
      <c r="B245" s="86"/>
      <c r="C245" s="86"/>
    </row>
    <row r="246" spans="1:3" x14ac:dyDescent="0.25">
      <c r="A246" s="86"/>
      <c r="B246" s="86"/>
      <c r="C246" s="86"/>
    </row>
    <row r="247" spans="1:3" x14ac:dyDescent="0.25">
      <c r="A247" s="86"/>
      <c r="B247" s="86"/>
      <c r="C247" s="86"/>
    </row>
    <row r="248" spans="1:3" x14ac:dyDescent="0.25">
      <c r="A248" s="86"/>
      <c r="B248" s="86"/>
      <c r="C248" s="86"/>
    </row>
    <row r="249" spans="1:3" x14ac:dyDescent="0.25">
      <c r="A249" s="86"/>
      <c r="B249" s="86"/>
      <c r="C249" s="86"/>
    </row>
    <row r="250" spans="1:3" x14ac:dyDescent="0.25">
      <c r="A250" s="86"/>
      <c r="B250" s="86"/>
      <c r="C250" s="86"/>
    </row>
    <row r="251" spans="1:3" x14ac:dyDescent="0.25">
      <c r="A251" s="86"/>
      <c r="B251" s="86"/>
      <c r="C251" s="86"/>
    </row>
    <row r="252" spans="1:3" x14ac:dyDescent="0.25">
      <c r="A252" s="86"/>
      <c r="B252" s="86"/>
      <c r="C252" s="86"/>
    </row>
    <row r="253" spans="1:3" x14ac:dyDescent="0.25">
      <c r="A253" s="86"/>
      <c r="B253" s="86"/>
      <c r="C253" s="86"/>
    </row>
    <row r="254" spans="1:3" x14ac:dyDescent="0.25">
      <c r="A254" s="86"/>
      <c r="B254" s="86"/>
      <c r="C254" s="86"/>
    </row>
    <row r="255" spans="1:3" x14ac:dyDescent="0.25">
      <c r="A255" s="86"/>
      <c r="B255" s="86"/>
      <c r="C255" s="86"/>
    </row>
    <row r="256" spans="1:3" x14ac:dyDescent="0.25">
      <c r="A256" s="86"/>
      <c r="B256" s="86"/>
      <c r="C256" s="86"/>
    </row>
    <row r="257" spans="1:3" x14ac:dyDescent="0.25">
      <c r="A257" s="86"/>
      <c r="B257" s="86"/>
      <c r="C257" s="86"/>
    </row>
    <row r="258" spans="1:3" x14ac:dyDescent="0.25">
      <c r="A258" s="86"/>
      <c r="B258" s="86"/>
      <c r="C258" s="86"/>
    </row>
    <row r="259" spans="1:3" x14ac:dyDescent="0.25">
      <c r="A259" s="86"/>
      <c r="B259" s="86"/>
      <c r="C259" s="86"/>
    </row>
    <row r="260" spans="1:3" x14ac:dyDescent="0.25">
      <c r="A260" s="86"/>
      <c r="B260" s="86"/>
      <c r="C260" s="86"/>
    </row>
    <row r="261" spans="1:3" x14ac:dyDescent="0.25">
      <c r="A261" s="86"/>
      <c r="B261" s="86"/>
      <c r="C261" s="86"/>
    </row>
    <row r="262" spans="1:3" x14ac:dyDescent="0.25">
      <c r="A262" s="86"/>
      <c r="B262" s="86"/>
      <c r="C262" s="86"/>
    </row>
    <row r="263" spans="1:3" x14ac:dyDescent="0.25">
      <c r="A263" s="86"/>
      <c r="B263" s="86"/>
      <c r="C263" s="86"/>
    </row>
    <row r="264" spans="1:3" x14ac:dyDescent="0.25">
      <c r="A264" s="86"/>
      <c r="B264" s="86"/>
      <c r="C264" s="86"/>
    </row>
    <row r="265" spans="1:3" x14ac:dyDescent="0.25">
      <c r="A265" s="86"/>
      <c r="B265" s="86"/>
      <c r="C265" s="86"/>
    </row>
    <row r="266" spans="1:3" x14ac:dyDescent="0.25">
      <c r="A266" s="86"/>
      <c r="B266" s="86"/>
      <c r="C266" s="86"/>
    </row>
    <row r="267" spans="1:3" x14ac:dyDescent="0.25">
      <c r="A267" s="86"/>
      <c r="B267" s="86"/>
      <c r="C267" s="86"/>
    </row>
    <row r="268" spans="1:3" x14ac:dyDescent="0.25">
      <c r="A268" s="86"/>
      <c r="B268" s="86"/>
      <c r="C268" s="86"/>
    </row>
    <row r="269" spans="1:3" x14ac:dyDescent="0.25">
      <c r="A269" s="86"/>
      <c r="B269" s="86"/>
      <c r="C269" s="86"/>
    </row>
    <row r="270" spans="1:3" x14ac:dyDescent="0.25">
      <c r="A270" s="86"/>
      <c r="B270" s="86"/>
      <c r="C270" s="86"/>
    </row>
    <row r="271" spans="1:3" x14ac:dyDescent="0.25">
      <c r="A271" s="86"/>
      <c r="B271" s="86"/>
      <c r="C271" s="86"/>
    </row>
    <row r="272" spans="1:3" x14ac:dyDescent="0.25">
      <c r="A272" s="86"/>
      <c r="B272" s="86"/>
      <c r="C272" s="86"/>
    </row>
    <row r="273" spans="1:3" x14ac:dyDescent="0.25">
      <c r="A273" s="86"/>
      <c r="B273" s="86"/>
      <c r="C273" s="86"/>
    </row>
    <row r="274" spans="1:3" x14ac:dyDescent="0.25">
      <c r="A274" s="86"/>
      <c r="B274" s="86"/>
      <c r="C274" s="86"/>
    </row>
    <row r="275" spans="1:3" x14ac:dyDescent="0.25">
      <c r="A275" s="86"/>
      <c r="B275" s="86"/>
      <c r="C275" s="86"/>
    </row>
    <row r="276" spans="1:3" x14ac:dyDescent="0.25">
      <c r="A276" s="86"/>
      <c r="B276" s="86"/>
      <c r="C276" s="86"/>
    </row>
    <row r="277" spans="1:3" x14ac:dyDescent="0.25">
      <c r="A277" s="86"/>
      <c r="B277" s="86"/>
      <c r="C277" s="86"/>
    </row>
    <row r="278" spans="1:3" x14ac:dyDescent="0.25">
      <c r="A278" s="86"/>
      <c r="B278" s="86"/>
      <c r="C278" s="86"/>
    </row>
    <row r="279" spans="1:3" x14ac:dyDescent="0.25">
      <c r="A279" s="86"/>
      <c r="B279" s="86"/>
      <c r="C279" s="86"/>
    </row>
    <row r="280" spans="1:3" x14ac:dyDescent="0.25">
      <c r="A280" s="86"/>
      <c r="B280" s="86"/>
      <c r="C280" s="86"/>
    </row>
    <row r="281" spans="1:3" x14ac:dyDescent="0.25">
      <c r="A281" s="86"/>
      <c r="B281" s="86"/>
      <c r="C281" s="86"/>
    </row>
    <row r="282" spans="1:3" x14ac:dyDescent="0.25">
      <c r="A282" s="86"/>
      <c r="B282" s="86"/>
      <c r="C282" s="86"/>
    </row>
    <row r="283" spans="1:3" x14ac:dyDescent="0.25">
      <c r="A283" s="86"/>
      <c r="B283" s="86"/>
      <c r="C283" s="86"/>
    </row>
    <row r="284" spans="1:3" x14ac:dyDescent="0.25">
      <c r="A284" s="86"/>
      <c r="B284" s="86"/>
      <c r="C284" s="86"/>
    </row>
    <row r="285" spans="1:3" x14ac:dyDescent="0.25">
      <c r="A285" s="86"/>
      <c r="B285" s="86"/>
      <c r="C285" s="86"/>
    </row>
    <row r="286" spans="1:3" x14ac:dyDescent="0.25">
      <c r="A286" s="86"/>
      <c r="B286" s="86"/>
      <c r="C286" s="86"/>
    </row>
    <row r="287" spans="1:3" x14ac:dyDescent="0.25">
      <c r="A287" s="86"/>
      <c r="B287" s="86"/>
      <c r="C287" s="86"/>
    </row>
    <row r="288" spans="1:3" x14ac:dyDescent="0.25">
      <c r="A288" s="86"/>
      <c r="B288" s="86"/>
      <c r="C288" s="86"/>
    </row>
    <row r="289" spans="1:3" x14ac:dyDescent="0.25">
      <c r="A289" s="86"/>
      <c r="B289" s="86"/>
      <c r="C289" s="86"/>
    </row>
    <row r="290" spans="1:3" x14ac:dyDescent="0.25">
      <c r="A290" s="86"/>
      <c r="B290" s="86"/>
      <c r="C290" s="86"/>
    </row>
    <row r="291" spans="1:3" x14ac:dyDescent="0.25">
      <c r="A291" s="86"/>
      <c r="B291" s="86"/>
      <c r="C291" s="86"/>
    </row>
    <row r="292" spans="1:3" x14ac:dyDescent="0.25">
      <c r="A292" s="86"/>
      <c r="B292" s="86"/>
      <c r="C292" s="86"/>
    </row>
    <row r="293" spans="1:3" x14ac:dyDescent="0.25">
      <c r="A293" s="86"/>
      <c r="B293" s="86"/>
      <c r="C293" s="86"/>
    </row>
    <row r="294" spans="1:3" x14ac:dyDescent="0.25">
      <c r="A294" s="86"/>
      <c r="B294" s="86"/>
      <c r="C294" s="86"/>
    </row>
    <row r="295" spans="1:3" x14ac:dyDescent="0.25">
      <c r="A295" s="86"/>
      <c r="B295" s="86"/>
      <c r="C295" s="86"/>
    </row>
    <row r="296" spans="1:3" x14ac:dyDescent="0.25">
      <c r="A296" s="86"/>
      <c r="B296" s="86"/>
      <c r="C296" s="86"/>
    </row>
    <row r="297" spans="1:3" x14ac:dyDescent="0.25">
      <c r="A297" s="86"/>
      <c r="B297" s="86"/>
      <c r="C297" s="86"/>
    </row>
    <row r="298" spans="1:3" x14ac:dyDescent="0.25">
      <c r="A298" s="86"/>
      <c r="B298" s="86"/>
      <c r="C298" s="86"/>
    </row>
    <row r="299" spans="1:3" x14ac:dyDescent="0.25">
      <c r="A299" s="86"/>
      <c r="B299" s="86"/>
      <c r="C299" s="86"/>
    </row>
    <row r="300" spans="1:3" x14ac:dyDescent="0.25">
      <c r="A300" s="86"/>
      <c r="B300" s="86"/>
      <c r="C300" s="86"/>
    </row>
    <row r="301" spans="1:3" x14ac:dyDescent="0.25">
      <c r="A301" s="86"/>
      <c r="B301" s="86"/>
      <c r="C301" s="86"/>
    </row>
    <row r="302" spans="1:3" x14ac:dyDescent="0.25">
      <c r="A302" s="86"/>
      <c r="B302" s="86"/>
      <c r="C302" s="86"/>
    </row>
    <row r="303" spans="1:3" x14ac:dyDescent="0.25">
      <c r="A303" s="86"/>
      <c r="B303" s="86"/>
      <c r="C303" s="86"/>
    </row>
    <row r="304" spans="1:3" x14ac:dyDescent="0.25">
      <c r="A304" s="86"/>
      <c r="B304" s="86"/>
      <c r="C304" s="86"/>
    </row>
    <row r="305" spans="1:3" x14ac:dyDescent="0.25">
      <c r="A305" s="86"/>
      <c r="B305" s="86"/>
      <c r="C305" s="86"/>
    </row>
    <row r="306" spans="1:3" x14ac:dyDescent="0.25">
      <c r="A306" s="86"/>
      <c r="B306" s="86"/>
      <c r="C306" s="86"/>
    </row>
    <row r="307" spans="1:3" x14ac:dyDescent="0.25">
      <c r="A307" s="86"/>
      <c r="B307" s="86"/>
      <c r="C307" s="86"/>
    </row>
    <row r="308" spans="1:3" x14ac:dyDescent="0.25">
      <c r="A308" s="86"/>
      <c r="B308" s="86"/>
      <c r="C308" s="86"/>
    </row>
    <row r="309" spans="1:3" x14ac:dyDescent="0.25">
      <c r="A309" s="86"/>
      <c r="B309" s="86"/>
      <c r="C309" s="86"/>
    </row>
    <row r="310" spans="1:3" x14ac:dyDescent="0.25">
      <c r="A310" s="86"/>
      <c r="B310" s="86"/>
      <c r="C310" s="86"/>
    </row>
    <row r="311" spans="1:3" x14ac:dyDescent="0.25">
      <c r="A311" s="86"/>
      <c r="B311" s="86"/>
      <c r="C311" s="86"/>
    </row>
    <row r="312" spans="1:3" x14ac:dyDescent="0.25">
      <c r="A312" s="86"/>
      <c r="B312" s="86"/>
      <c r="C312" s="86"/>
    </row>
    <row r="313" spans="1:3" x14ac:dyDescent="0.25">
      <c r="A313" s="86"/>
      <c r="B313" s="86"/>
      <c r="C313" s="86"/>
    </row>
    <row r="314" spans="1:3" x14ac:dyDescent="0.25">
      <c r="A314" s="86"/>
      <c r="B314" s="86"/>
      <c r="C314" s="86"/>
    </row>
    <row r="315" spans="1:3" x14ac:dyDescent="0.25">
      <c r="A315" s="86"/>
      <c r="B315" s="86"/>
      <c r="C315" s="86"/>
    </row>
    <row r="316" spans="1:3" x14ac:dyDescent="0.25">
      <c r="A316" s="86"/>
      <c r="B316" s="86"/>
      <c r="C316" s="86"/>
    </row>
    <row r="317" spans="1:3" x14ac:dyDescent="0.25">
      <c r="A317" s="86"/>
      <c r="B317" s="86"/>
      <c r="C317" s="86"/>
    </row>
    <row r="318" spans="1:3" x14ac:dyDescent="0.25">
      <c r="A318" s="86"/>
      <c r="B318" s="86"/>
      <c r="C318" s="86"/>
    </row>
    <row r="319" spans="1:3" x14ac:dyDescent="0.25">
      <c r="A319" s="86"/>
      <c r="B319" s="86"/>
      <c r="C319" s="86"/>
    </row>
    <row r="320" spans="1:3" x14ac:dyDescent="0.25">
      <c r="A320" s="86"/>
      <c r="B320" s="86"/>
      <c r="C320" s="86"/>
    </row>
    <row r="321" spans="1:3" x14ac:dyDescent="0.25">
      <c r="A321" s="86"/>
      <c r="B321" s="86"/>
      <c r="C321" s="86"/>
    </row>
    <row r="322" spans="1:3" x14ac:dyDescent="0.25">
      <c r="A322" s="86"/>
      <c r="B322" s="86"/>
      <c r="C322" s="86"/>
    </row>
    <row r="323" spans="1:3" x14ac:dyDescent="0.25">
      <c r="A323" s="86"/>
      <c r="B323" s="86"/>
      <c r="C323" s="86"/>
    </row>
    <row r="324" spans="1:3" x14ac:dyDescent="0.25">
      <c r="A324" s="86"/>
      <c r="B324" s="86"/>
      <c r="C324" s="86"/>
    </row>
    <row r="325" spans="1:3" x14ac:dyDescent="0.25">
      <c r="A325" s="86"/>
      <c r="B325" s="86"/>
      <c r="C325" s="86"/>
    </row>
    <row r="326" spans="1:3" x14ac:dyDescent="0.25">
      <c r="A326" s="86"/>
      <c r="B326" s="86"/>
      <c r="C326" s="86"/>
    </row>
    <row r="327" spans="1:3" x14ac:dyDescent="0.25">
      <c r="A327" s="86"/>
      <c r="B327" s="86"/>
      <c r="C327" s="86"/>
    </row>
    <row r="328" spans="1:3" x14ac:dyDescent="0.25">
      <c r="A328" s="86"/>
      <c r="B328" s="86"/>
      <c r="C328" s="86"/>
    </row>
    <row r="329" spans="1:3" x14ac:dyDescent="0.25">
      <c r="A329" s="86"/>
      <c r="B329" s="86"/>
      <c r="C329" s="86"/>
    </row>
    <row r="330" spans="1:3" x14ac:dyDescent="0.25">
      <c r="A330" s="86"/>
      <c r="B330" s="86"/>
      <c r="C330" s="86"/>
    </row>
    <row r="331" spans="1:3" x14ac:dyDescent="0.25">
      <c r="A331" s="86"/>
      <c r="B331" s="86"/>
      <c r="C331" s="86"/>
    </row>
    <row r="332" spans="1:3" x14ac:dyDescent="0.25">
      <c r="A332" s="86"/>
      <c r="B332" s="86"/>
      <c r="C332" s="86"/>
    </row>
    <row r="333" spans="1:3" x14ac:dyDescent="0.25">
      <c r="A333" s="86"/>
      <c r="B333" s="86"/>
      <c r="C333" s="86"/>
    </row>
    <row r="334" spans="1:3" x14ac:dyDescent="0.25">
      <c r="A334" s="86"/>
      <c r="B334" s="86"/>
      <c r="C334" s="86"/>
    </row>
    <row r="335" spans="1:3" x14ac:dyDescent="0.25">
      <c r="A335" s="86"/>
      <c r="B335" s="86"/>
      <c r="C335" s="86"/>
    </row>
    <row r="336" spans="1:3" x14ac:dyDescent="0.25">
      <c r="A336" s="86"/>
      <c r="B336" s="86"/>
      <c r="C336" s="86"/>
    </row>
    <row r="337" spans="1:3" x14ac:dyDescent="0.25">
      <c r="A337" s="86"/>
      <c r="B337" s="86"/>
      <c r="C337" s="86"/>
    </row>
    <row r="338" spans="1:3" x14ac:dyDescent="0.25">
      <c r="A338" s="86"/>
      <c r="B338" s="86"/>
      <c r="C338" s="86"/>
    </row>
    <row r="339" spans="1:3" x14ac:dyDescent="0.25">
      <c r="A339" s="86"/>
      <c r="B339" s="86"/>
      <c r="C339" s="86"/>
    </row>
    <row r="340" spans="1:3" x14ac:dyDescent="0.25">
      <c r="A340" s="86"/>
      <c r="B340" s="86"/>
      <c r="C340" s="86"/>
    </row>
    <row r="341" spans="1:3" x14ac:dyDescent="0.25">
      <c r="A341" s="86"/>
      <c r="B341" s="86"/>
      <c r="C341" s="86"/>
    </row>
    <row r="342" spans="1:3" x14ac:dyDescent="0.25">
      <c r="A342" s="86"/>
      <c r="B342" s="86"/>
      <c r="C342" s="86"/>
    </row>
    <row r="343" spans="1:3" x14ac:dyDescent="0.25">
      <c r="A343" s="86"/>
      <c r="B343" s="86"/>
      <c r="C343" s="86"/>
    </row>
    <row r="344" spans="1:3" x14ac:dyDescent="0.25">
      <c r="A344" s="86"/>
      <c r="B344" s="86"/>
      <c r="C344" s="86"/>
    </row>
    <row r="345" spans="1:3" x14ac:dyDescent="0.25">
      <c r="A345" s="86"/>
      <c r="B345" s="86"/>
      <c r="C345" s="86"/>
    </row>
    <row r="346" spans="1:3" x14ac:dyDescent="0.25">
      <c r="A346" s="86"/>
      <c r="B346" s="86"/>
      <c r="C346" s="86"/>
    </row>
    <row r="347" spans="1:3" x14ac:dyDescent="0.25">
      <c r="A347" s="86"/>
      <c r="B347" s="86"/>
      <c r="C347" s="86"/>
    </row>
    <row r="348" spans="1:3" x14ac:dyDescent="0.25">
      <c r="A348" s="86"/>
      <c r="B348" s="86"/>
      <c r="C348" s="86"/>
    </row>
    <row r="349" spans="1:3" x14ac:dyDescent="0.25">
      <c r="A349" s="86"/>
      <c r="B349" s="86"/>
      <c r="C349" s="86"/>
    </row>
    <row r="350" spans="1:3" x14ac:dyDescent="0.25">
      <c r="A350" s="86"/>
      <c r="B350" s="86"/>
      <c r="C350" s="86"/>
    </row>
    <row r="351" spans="1:3" x14ac:dyDescent="0.25">
      <c r="A351" s="86"/>
      <c r="B351" s="86"/>
      <c r="C351" s="86"/>
    </row>
    <row r="352" spans="1:3" x14ac:dyDescent="0.25">
      <c r="A352" s="86"/>
      <c r="B352" s="86"/>
      <c r="C352" s="86"/>
    </row>
    <row r="353" spans="1:3" x14ac:dyDescent="0.25">
      <c r="A353" s="86"/>
      <c r="B353" s="86"/>
      <c r="C353" s="86"/>
    </row>
    <row r="354" spans="1:3" x14ac:dyDescent="0.25">
      <c r="A354" s="86"/>
      <c r="B354" s="86"/>
      <c r="C354" s="86"/>
    </row>
    <row r="355" spans="1:3" x14ac:dyDescent="0.25">
      <c r="A355" s="86"/>
      <c r="B355" s="86"/>
      <c r="C355" s="86"/>
    </row>
    <row r="356" spans="1:3" x14ac:dyDescent="0.25">
      <c r="A356" s="86"/>
      <c r="B356" s="86"/>
      <c r="C356" s="86"/>
    </row>
    <row r="357" spans="1:3" x14ac:dyDescent="0.25">
      <c r="A357" s="86"/>
      <c r="B357" s="86"/>
      <c r="C357" s="86"/>
    </row>
    <row r="358" spans="1:3" x14ac:dyDescent="0.25">
      <c r="A358" s="86"/>
      <c r="B358" s="86"/>
      <c r="C358" s="86"/>
    </row>
    <row r="359" spans="1:3" x14ac:dyDescent="0.25">
      <c r="A359" s="86"/>
      <c r="B359" s="86"/>
      <c r="C359" s="86"/>
    </row>
    <row r="360" spans="1:3" x14ac:dyDescent="0.25">
      <c r="A360" s="86"/>
      <c r="B360" s="86"/>
      <c r="C360" s="86"/>
    </row>
    <row r="361" spans="1:3" x14ac:dyDescent="0.25">
      <c r="A361" s="86"/>
      <c r="B361" s="86"/>
      <c r="C361" s="86"/>
    </row>
    <row r="362" spans="1:3" x14ac:dyDescent="0.25">
      <c r="A362" s="86"/>
      <c r="B362" s="86"/>
      <c r="C362" s="86"/>
    </row>
    <row r="363" spans="1:3" x14ac:dyDescent="0.25">
      <c r="A363" s="86"/>
      <c r="B363" s="86"/>
      <c r="C363" s="86"/>
    </row>
    <row r="364" spans="1:3" x14ac:dyDescent="0.25">
      <c r="A364" s="86"/>
      <c r="B364" s="86"/>
      <c r="C364" s="86"/>
    </row>
    <row r="365" spans="1:3" x14ac:dyDescent="0.25">
      <c r="A365" s="86"/>
      <c r="B365" s="86"/>
      <c r="C365" s="86"/>
    </row>
    <row r="366" spans="1:3" x14ac:dyDescent="0.25">
      <c r="A366" s="86"/>
      <c r="B366" s="86"/>
      <c r="C366" s="86"/>
    </row>
    <row r="367" spans="1:3" x14ac:dyDescent="0.25">
      <c r="A367" s="86"/>
      <c r="B367" s="86"/>
      <c r="C367" s="86"/>
    </row>
    <row r="368" spans="1:3" x14ac:dyDescent="0.25">
      <c r="A368" s="86"/>
      <c r="B368" s="86"/>
      <c r="C368" s="86"/>
    </row>
    <row r="369" spans="1:3" x14ac:dyDescent="0.25">
      <c r="A369" s="86"/>
      <c r="B369" s="86"/>
      <c r="C369" s="86"/>
    </row>
    <row r="370" spans="1:3" x14ac:dyDescent="0.25">
      <c r="A370" s="86"/>
      <c r="B370" s="86"/>
      <c r="C370" s="86"/>
    </row>
    <row r="371" spans="1:3" x14ac:dyDescent="0.25">
      <c r="A371" s="86"/>
      <c r="B371" s="86"/>
      <c r="C371" s="86"/>
    </row>
    <row r="372" spans="1:3" x14ac:dyDescent="0.25">
      <c r="A372" s="86"/>
      <c r="B372" s="86"/>
      <c r="C372" s="86"/>
    </row>
    <row r="373" spans="1:3" x14ac:dyDescent="0.25">
      <c r="A373" s="86"/>
      <c r="B373" s="86"/>
      <c r="C373" s="86"/>
    </row>
    <row r="374" spans="1:3" x14ac:dyDescent="0.25">
      <c r="A374" s="86"/>
      <c r="B374" s="86"/>
      <c r="C374" s="86"/>
    </row>
    <row r="375" spans="1:3" x14ac:dyDescent="0.25">
      <c r="A375" s="86"/>
      <c r="B375" s="86"/>
      <c r="C375" s="86"/>
    </row>
    <row r="376" spans="1:3" x14ac:dyDescent="0.25">
      <c r="A376" s="86"/>
      <c r="B376" s="86"/>
      <c r="C376" s="86"/>
    </row>
    <row r="377" spans="1:3" x14ac:dyDescent="0.25">
      <c r="A377" s="86"/>
      <c r="B377" s="86"/>
      <c r="C377" s="86"/>
    </row>
    <row r="378" spans="1:3" x14ac:dyDescent="0.25">
      <c r="A378" s="86"/>
      <c r="B378" s="86"/>
      <c r="C378" s="86"/>
    </row>
    <row r="379" spans="1:3" x14ac:dyDescent="0.25">
      <c r="A379" s="86"/>
      <c r="B379" s="86"/>
      <c r="C379" s="86"/>
    </row>
    <row r="380" spans="1:3" x14ac:dyDescent="0.25">
      <c r="A380" s="86"/>
      <c r="B380" s="86"/>
      <c r="C380" s="86"/>
    </row>
    <row r="381" spans="1:3" x14ac:dyDescent="0.25">
      <c r="A381" s="86"/>
      <c r="B381" s="86"/>
      <c r="C381" s="86"/>
    </row>
    <row r="382" spans="1:3" x14ac:dyDescent="0.25">
      <c r="A382" s="86"/>
      <c r="B382" s="86"/>
      <c r="C382" s="86"/>
    </row>
    <row r="383" spans="1:3" x14ac:dyDescent="0.25">
      <c r="A383" s="86"/>
      <c r="B383" s="86"/>
      <c r="C383" s="86"/>
    </row>
    <row r="384" spans="1:3" x14ac:dyDescent="0.25">
      <c r="A384" s="86"/>
      <c r="B384" s="86"/>
      <c r="C384" s="86"/>
    </row>
    <row r="385" spans="1:3" x14ac:dyDescent="0.25">
      <c r="A385" s="86"/>
      <c r="B385" s="86"/>
      <c r="C385" s="86"/>
    </row>
    <row r="386" spans="1:3" x14ac:dyDescent="0.25">
      <c r="A386" s="86"/>
      <c r="B386" s="86"/>
      <c r="C386" s="86"/>
    </row>
    <row r="387" spans="1:3" x14ac:dyDescent="0.25">
      <c r="A387" s="86"/>
      <c r="B387" s="86"/>
      <c r="C387" s="86"/>
    </row>
    <row r="388" spans="1:3" x14ac:dyDescent="0.25">
      <c r="A388" s="86"/>
      <c r="B388" s="86"/>
      <c r="C388" s="86"/>
    </row>
  </sheetData>
  <mergeCells count="209">
    <mergeCell ref="AV34:AV35"/>
    <mergeCell ref="AW34:AW35"/>
    <mergeCell ref="AX34:AX35"/>
    <mergeCell ref="AW26:AW27"/>
    <mergeCell ref="AX26:AX27"/>
    <mergeCell ref="AU30:AU31"/>
    <mergeCell ref="AV28:AV29"/>
    <mergeCell ref="AW28:AW29"/>
    <mergeCell ref="AX28:AX29"/>
    <mergeCell ref="AV30:AV31"/>
    <mergeCell ref="AW24:AW25"/>
    <mergeCell ref="AX24:AX25"/>
    <mergeCell ref="AV26:AV27"/>
    <mergeCell ref="AV32:AV33"/>
    <mergeCell ref="AW32:AW33"/>
    <mergeCell ref="AX32:AX33"/>
    <mergeCell ref="AW30:AW31"/>
    <mergeCell ref="AX30:AX31"/>
    <mergeCell ref="AT24:AT25"/>
    <mergeCell ref="AU24:AU25"/>
    <mergeCell ref="AV24:AV25"/>
    <mergeCell ref="AW12:AW13"/>
    <mergeCell ref="AX12:AX13"/>
    <mergeCell ref="AV14:AV15"/>
    <mergeCell ref="AW14:AW15"/>
    <mergeCell ref="AX14:AX15"/>
    <mergeCell ref="AU18:AU23"/>
    <mergeCell ref="AW16:AW17"/>
    <mergeCell ref="AX16:AX17"/>
    <mergeCell ref="AV12:AV13"/>
    <mergeCell ref="AV16:AV17"/>
    <mergeCell ref="AU16:AU17"/>
    <mergeCell ref="AX18:AX23"/>
    <mergeCell ref="AW18:AW23"/>
    <mergeCell ref="AV18:AV23"/>
    <mergeCell ref="AX7:AY7"/>
    <mergeCell ref="AW8:AW9"/>
    <mergeCell ref="AX8:AX9"/>
    <mergeCell ref="AV10:AV11"/>
    <mergeCell ref="AW10:AW11"/>
    <mergeCell ref="AX10:AX11"/>
    <mergeCell ref="AN10:AN11"/>
    <mergeCell ref="AO10:AO11"/>
    <mergeCell ref="AP10:AP11"/>
    <mergeCell ref="AQ10:AQ11"/>
    <mergeCell ref="AV8:AV9"/>
    <mergeCell ref="AU8:AU9"/>
    <mergeCell ref="AT8:AT9"/>
    <mergeCell ref="AS8:AS9"/>
    <mergeCell ref="AS10:AS11"/>
    <mergeCell ref="AT10:AT11"/>
    <mergeCell ref="AU10:AU11"/>
    <mergeCell ref="AN6:AN7"/>
    <mergeCell ref="AO6:AO7"/>
    <mergeCell ref="AP6:AP7"/>
    <mergeCell ref="AQ6:AQ7"/>
    <mergeCell ref="AO12:AO13"/>
    <mergeCell ref="AP12:AP13"/>
    <mergeCell ref="AN26:AN27"/>
    <mergeCell ref="AQ8:AQ9"/>
    <mergeCell ref="AP8:AP9"/>
    <mergeCell ref="AO8:AO9"/>
    <mergeCell ref="AN8:AN9"/>
    <mergeCell ref="AN18:AN23"/>
    <mergeCell ref="AO18:AO23"/>
    <mergeCell ref="AP18:AP23"/>
    <mergeCell ref="AQ18:AQ23"/>
    <mergeCell ref="AN12:AN13"/>
    <mergeCell ref="AN16:AN17"/>
    <mergeCell ref="AO16:AO17"/>
    <mergeCell ref="AQ12:AQ13"/>
    <mergeCell ref="AN14:AN15"/>
    <mergeCell ref="AO14:AO15"/>
    <mergeCell ref="AP14:AP15"/>
    <mergeCell ref="AQ14:AQ15"/>
    <mergeCell ref="AO26:AO27"/>
    <mergeCell ref="AP26:AP27"/>
    <mergeCell ref="AQ26:AQ27"/>
    <mergeCell ref="AS12:AS13"/>
    <mergeCell ref="AT12:AT13"/>
    <mergeCell ref="AU12:AU13"/>
    <mergeCell ref="AU6:AU7"/>
    <mergeCell ref="AR12:AR13"/>
    <mergeCell ref="AR8:AR9"/>
    <mergeCell ref="AR10:AR11"/>
    <mergeCell ref="AR16:AR17"/>
    <mergeCell ref="AR28:AR29"/>
    <mergeCell ref="AS28:AS29"/>
    <mergeCell ref="AT28:AT29"/>
    <mergeCell ref="AU28:AU29"/>
    <mergeCell ref="AT18:AT23"/>
    <mergeCell ref="AU26:AU27"/>
    <mergeCell ref="AR18:AR23"/>
    <mergeCell ref="AS18:AS23"/>
    <mergeCell ref="AR6:AR7"/>
    <mergeCell ref="AS6:AS7"/>
    <mergeCell ref="AT6:AT7"/>
    <mergeCell ref="AR14:AR15"/>
    <mergeCell ref="AS14:AS15"/>
    <mergeCell ref="AT14:AT15"/>
    <mergeCell ref="AU14:AU15"/>
    <mergeCell ref="AS16:AS17"/>
    <mergeCell ref="AQ30:AQ31"/>
    <mergeCell ref="AP34:AP35"/>
    <mergeCell ref="AT34:AT35"/>
    <mergeCell ref="AN24:AN25"/>
    <mergeCell ref="AP16:AP17"/>
    <mergeCell ref="AQ16:AQ17"/>
    <mergeCell ref="AN32:AN33"/>
    <mergeCell ref="AO32:AO33"/>
    <mergeCell ref="AP32:AP33"/>
    <mergeCell ref="AQ32:AQ33"/>
    <mergeCell ref="AN34:AN35"/>
    <mergeCell ref="AT26:AT27"/>
    <mergeCell ref="AR32:AR33"/>
    <mergeCell ref="AS32:AS33"/>
    <mergeCell ref="AT32:AT33"/>
    <mergeCell ref="AQ34:AQ35"/>
    <mergeCell ref="AR34:AR35"/>
    <mergeCell ref="AP28:AP29"/>
    <mergeCell ref="AQ28:AQ29"/>
    <mergeCell ref="AT16:AT17"/>
    <mergeCell ref="AR26:AR27"/>
    <mergeCell ref="AS26:AS27"/>
    <mergeCell ref="AS24:AS25"/>
    <mergeCell ref="J24:K24"/>
    <mergeCell ref="H24:I24"/>
    <mergeCell ref="AT36:AT37"/>
    <mergeCell ref="AU36:AU37"/>
    <mergeCell ref="AN38:AN39"/>
    <mergeCell ref="AO38:AO39"/>
    <mergeCell ref="AP38:AP39"/>
    <mergeCell ref="AQ38:AQ39"/>
    <mergeCell ref="AR38:AR39"/>
    <mergeCell ref="AS38:AS39"/>
    <mergeCell ref="AT38:AT39"/>
    <mergeCell ref="AU38:AU39"/>
    <mergeCell ref="AO34:AO35"/>
    <mergeCell ref="AS34:AS35"/>
    <mergeCell ref="AU34:AU35"/>
    <mergeCell ref="AU32:AU33"/>
    <mergeCell ref="AR30:AR31"/>
    <mergeCell ref="AS30:AS31"/>
    <mergeCell ref="AT30:AT31"/>
    <mergeCell ref="AN30:AN31"/>
    <mergeCell ref="AO30:AO31"/>
    <mergeCell ref="AP30:AP31"/>
    <mergeCell ref="AN28:AN29"/>
    <mergeCell ref="AO28:AO29"/>
    <mergeCell ref="AV40:AV41"/>
    <mergeCell ref="AV36:AV37"/>
    <mergeCell ref="AS40:AS41"/>
    <mergeCell ref="AU40:AU41"/>
    <mergeCell ref="AW36:AW37"/>
    <mergeCell ref="AX36:AX37"/>
    <mergeCell ref="AV38:AV39"/>
    <mergeCell ref="AW38:AW39"/>
    <mergeCell ref="AX38:AX39"/>
    <mergeCell ref="AS36:AS37"/>
    <mergeCell ref="AT40:AT41"/>
    <mergeCell ref="AN40:AN41"/>
    <mergeCell ref="AO40:AO41"/>
    <mergeCell ref="AP40:AP41"/>
    <mergeCell ref="AQ40:AQ41"/>
    <mergeCell ref="AR40:AR41"/>
    <mergeCell ref="AN36:AN37"/>
    <mergeCell ref="AO36:AO37"/>
    <mergeCell ref="AP36:AP37"/>
    <mergeCell ref="AQ36:AQ37"/>
    <mergeCell ref="AR36:AR37"/>
    <mergeCell ref="AR44:AR45"/>
    <mergeCell ref="AS44:AS45"/>
    <mergeCell ref="AT44:AT45"/>
    <mergeCell ref="AU44:AU45"/>
    <mergeCell ref="AV42:AV43"/>
    <mergeCell ref="AX44:AX45"/>
    <mergeCell ref="AN42:AN43"/>
    <mergeCell ref="AO42:AO43"/>
    <mergeCell ref="AP42:AP43"/>
    <mergeCell ref="AQ42:AQ43"/>
    <mergeCell ref="AR42:AR43"/>
    <mergeCell ref="AS42:AS43"/>
    <mergeCell ref="AT42:AT43"/>
    <mergeCell ref="AU42:AU43"/>
    <mergeCell ref="AP44:AP45"/>
    <mergeCell ref="AN46:AN47"/>
    <mergeCell ref="AO46:AO47"/>
    <mergeCell ref="AP46:AP47"/>
    <mergeCell ref="AQ46:AQ47"/>
    <mergeCell ref="AR46:AR47"/>
    <mergeCell ref="AS46:AS47"/>
    <mergeCell ref="AW46:AW47"/>
    <mergeCell ref="AX46:AX47"/>
    <mergeCell ref="AR24:AR25"/>
    <mergeCell ref="AQ24:AQ25"/>
    <mergeCell ref="AP24:AP25"/>
    <mergeCell ref="AO24:AO25"/>
    <mergeCell ref="AT46:AT47"/>
    <mergeCell ref="AU46:AU47"/>
    <mergeCell ref="AV44:AV45"/>
    <mergeCell ref="AV46:AV47"/>
    <mergeCell ref="AW44:AW45"/>
    <mergeCell ref="AW42:AW43"/>
    <mergeCell ref="AX42:AX43"/>
    <mergeCell ref="AN44:AN45"/>
    <mergeCell ref="AO44:AO45"/>
    <mergeCell ref="AW40:AW41"/>
    <mergeCell ref="AX40:AX41"/>
    <mergeCell ref="AQ44:AQ45"/>
  </mergeCells>
  <conditionalFormatting sqref="F60:F64">
    <cfRule type="expression" dxfId="0" priority="1">
      <formula>F60&gt;L60</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B4:C14"/>
  <sheetViews>
    <sheetView workbookViewId="0">
      <selection activeCell="C11" sqref="C11:C14"/>
    </sheetView>
  </sheetViews>
  <sheetFormatPr baseColWidth="10" defaultColWidth="11.42578125" defaultRowHeight="15" x14ac:dyDescent="0.25"/>
  <cols>
    <col min="2" max="2" width="24" customWidth="1"/>
  </cols>
  <sheetData>
    <row r="4" spans="2:3" x14ac:dyDescent="0.25">
      <c r="B4" s="1" t="s">
        <v>231</v>
      </c>
      <c r="C4" s="1" t="s">
        <v>232</v>
      </c>
    </row>
    <row r="5" spans="2:3" x14ac:dyDescent="0.25">
      <c r="B5" t="s">
        <v>233</v>
      </c>
      <c r="C5" t="s">
        <v>234</v>
      </c>
    </row>
    <row r="6" spans="2:3" x14ac:dyDescent="0.25">
      <c r="B6" t="s">
        <v>235</v>
      </c>
      <c r="C6" t="s">
        <v>236</v>
      </c>
    </row>
    <row r="7" spans="2:3" x14ac:dyDescent="0.25">
      <c r="B7" t="s">
        <v>237</v>
      </c>
      <c r="C7" t="s">
        <v>238</v>
      </c>
    </row>
    <row r="8" spans="2:3" x14ac:dyDescent="0.25">
      <c r="B8" t="s">
        <v>239</v>
      </c>
      <c r="C8" t="s">
        <v>240</v>
      </c>
    </row>
    <row r="9" spans="2:3" x14ac:dyDescent="0.25">
      <c r="B9" t="s">
        <v>241</v>
      </c>
      <c r="C9" t="s">
        <v>242</v>
      </c>
    </row>
    <row r="10" spans="2:3" x14ac:dyDescent="0.25">
      <c r="C10" t="s">
        <v>243</v>
      </c>
    </row>
    <row r="11" spans="2:3" x14ac:dyDescent="0.25">
      <c r="C11" t="s">
        <v>244</v>
      </c>
    </row>
    <row r="12" spans="2:3" x14ac:dyDescent="0.25">
      <c r="C12" t="s">
        <v>245</v>
      </c>
    </row>
    <row r="13" spans="2:3" x14ac:dyDescent="0.25">
      <c r="C13" t="s">
        <v>246</v>
      </c>
    </row>
    <row r="14" spans="2:3" x14ac:dyDescent="0.25">
      <c r="C14" t="s">
        <v>247</v>
      </c>
    </row>
  </sheetData>
  <phoneticPr fontId="2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1F72C46EF5FA4CAB549D8DDE7FF4A3" ma:contentTypeVersion="4" ma:contentTypeDescription="Crée un document." ma:contentTypeScope="" ma:versionID="527a17f91204d0d027ca72e083e2f197">
  <xsd:schema xmlns:xsd="http://www.w3.org/2001/XMLSchema" xmlns:xs="http://www.w3.org/2001/XMLSchema" xmlns:p="http://schemas.microsoft.com/office/2006/metadata/properties" xmlns:ns2="5632d01f-c2e7-4c0d-b0b7-f90363749bd2" targetNamespace="http://schemas.microsoft.com/office/2006/metadata/properties" ma:root="true" ma:fieldsID="d84afe0fed0e014c63c166627d62cc32" ns2:_="">
    <xsd:import namespace="5632d01f-c2e7-4c0d-b0b7-f90363749bd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32d01f-c2e7-4c0d-b0b7-f90363749b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641CB4-3276-49B4-8933-78DBFC7EA038}">
  <ds:schemaRefs>
    <ds:schemaRef ds:uri="http://schemas.microsoft.com/sharepoint/v3/contenttype/forms"/>
  </ds:schemaRefs>
</ds:datastoreItem>
</file>

<file path=customXml/itemProps2.xml><?xml version="1.0" encoding="utf-8"?>
<ds:datastoreItem xmlns:ds="http://schemas.openxmlformats.org/officeDocument/2006/customXml" ds:itemID="{66A4595C-A905-4447-BBE5-4109000E14A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59B5A8C-D932-4228-8C71-B1CD5AE34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32d01f-c2e7-4c0d-b0b7-f90363749b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Accueil</vt:lpstr>
      <vt:lpstr>Tableau 1 Besoins</vt:lpstr>
      <vt:lpstr>Tableau 2 Installation solaire</vt:lpstr>
      <vt:lpstr>Tableau 3 Production</vt:lpstr>
      <vt:lpstr>Tableau 4 Coûts</vt:lpstr>
      <vt:lpstr>Données efficacité energétique</vt:lpstr>
      <vt:lpstr>Choix multiples</vt:lpstr>
      <vt:lpstr>Fluide</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ADEME Agence de l Environnement et de la Maîtrise de l Energie</dc:creator>
  <cp:keywords/>
  <dc:description/>
  <cp:lastModifiedBy>BARAIS Claire</cp:lastModifiedBy>
  <cp:revision/>
  <dcterms:created xsi:type="dcterms:W3CDTF">2018-07-26T07:47:34Z</dcterms:created>
  <dcterms:modified xsi:type="dcterms:W3CDTF">2024-12-02T18:16:07Z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0x010100E61F72C46EF5FA4CAB549D8DDE7FF4A3</vt:lpwstr>
  </property>
</Properties>
</file>