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Géothermie profonde/"/>
    </mc:Choice>
  </mc:AlternateContent>
  <xr:revisionPtr revIDLastSave="9" documentId="13_ncr:1_{26F2B14C-8165-474F-A5A2-1A3A6E82414B}" xr6:coauthVersionLast="47" xr6:coauthVersionMax="47" xr10:uidLastSave="{C52C7D4A-C584-4AC2-8672-B964A3A1A80F}"/>
  <bookViews>
    <workbookView xWindow="20370" yWindow="-3255" windowWidth="29040" windowHeight="15840" xr2:uid="{00000000-000D-0000-FFFF-FFFF00000000}"/>
  </bookViews>
  <sheets>
    <sheet name="Accueil" sheetId="11" r:id="rId1"/>
    <sheet name="Tableau 1 Descrip Product et RC" sheetId="13" r:id="rId2"/>
    <sheet name="Tableau 2 Besoins" sheetId="24" r:id="rId3"/>
    <sheet name="Données efficacité énergétique" sheetId="23" state="hidden" r:id="rId4"/>
    <sheet name="zone climatique" sheetId="29" state="hidden" r:id="rId5"/>
    <sheet name="Tableau 3 Evolution besoins RC " sheetId="16" r:id="rId6"/>
    <sheet name="Tableau 4 Décomposition métrés" sheetId="17" r:id="rId7"/>
    <sheet name="Tableau 5 Coûts exploitation" sheetId="18" r:id="rId8"/>
    <sheet name="Tableau 6 Impact subvention" sheetId="25" r:id="rId9"/>
    <sheet name="Tableau 7.1 CEP" sheetId="26" r:id="rId10"/>
    <sheet name="Tableau 7.2 Déficit création" sheetId="27" r:id="rId11"/>
    <sheet name="Tableau 7.3 Déficit extension" sheetId="28" r:id="rId12"/>
    <sheet name="Tableau 8 Historique invest " sheetId="21" r:id="rId13"/>
    <sheet name="Choix multiples" sheetId="2" state="hidden" r:id="rId14"/>
  </sheets>
  <externalReferences>
    <externalReference r:id="rId15"/>
    <externalReference r:id="rId16"/>
    <externalReference r:id="rId17"/>
    <externalReference r:id="rId18"/>
  </externalReferences>
  <definedNames>
    <definedName name="_Toc527460541" localSheetId="1">'Tableau 1 Descrip Product et RC'!$A$1</definedName>
    <definedName name="appoint" localSheetId="3">#REF!</definedName>
    <definedName name="appoint" localSheetId="2">#REF!</definedName>
    <definedName name="appoint" localSheetId="8">#REF!</definedName>
    <definedName name="appoint" localSheetId="9">#REF!</definedName>
    <definedName name="appoint" localSheetId="12">#REF!</definedName>
    <definedName name="appoint">#REF!</definedName>
    <definedName name="Besoins_utiles_projet">'[1]caractéristiques projet'!$D$12</definedName>
    <definedName name="combustible" localSheetId="3">#REF!</definedName>
    <definedName name="combustible" localSheetId="2">#REF!</definedName>
    <definedName name="combustible" localSheetId="8">#REF!</definedName>
    <definedName name="combustible" localSheetId="9">#REF!</definedName>
    <definedName name="combustible" localSheetId="12">#REF!</definedName>
    <definedName name="combustible">#REF!</definedName>
    <definedName name="Création_chauff_app" localSheetId="3">'[1]caractéristiques projet'!#REF!</definedName>
    <definedName name="Création_chauff_app" localSheetId="2">'[1]caractéristiques projet'!#REF!</definedName>
    <definedName name="Création_chauff_app" localSheetId="8">'[1]caractéristiques projet'!#REF!</definedName>
    <definedName name="Création_chauff_app" localSheetId="9">'[1]caractéristiques projet'!#REF!</definedName>
    <definedName name="Création_chauff_app" localSheetId="12">'[1]caractéristiques projet'!#REF!</definedName>
    <definedName name="Création_chauff_app">'[1]caractéristiques projet'!#REF!</definedName>
    <definedName name="essai" localSheetId="3">#REF!</definedName>
    <definedName name="essai" localSheetId="2">#REF!</definedName>
    <definedName name="essai" localSheetId="8">#REF!</definedName>
    <definedName name="essai" localSheetId="9">#REF!</definedName>
    <definedName name="essai" localSheetId="12">#REF!</definedName>
    <definedName name="essai">#REF!</definedName>
    <definedName name="filtration" localSheetId="3">#REF!</definedName>
    <definedName name="filtration" localSheetId="2">#REF!</definedName>
    <definedName name="filtration" localSheetId="8">#REF!</definedName>
    <definedName name="filtration" localSheetId="9">#REF!</definedName>
    <definedName name="filtration" localSheetId="12">#REF!</definedName>
    <definedName name="filtration">#REF!</definedName>
    <definedName name="Fluide" localSheetId="1">'[2]Choix multiples'!$B$5:$B$9</definedName>
    <definedName name="Fluide">'Choix multiples'!$B$5:$B$9</definedName>
    <definedName name="Grande" localSheetId="3">#REF!</definedName>
    <definedName name="Grande" localSheetId="2">#REF!</definedName>
    <definedName name="Grande" localSheetId="8">#REF!</definedName>
    <definedName name="Grande" localSheetId="9">#REF!</definedName>
    <definedName name="Grande" localSheetId="12">#REF!</definedName>
    <definedName name="Grande">#REF!</definedName>
    <definedName name="nb_nvle_ss">'[1]caractéristiques projet'!$D$34</definedName>
    <definedName name="ouinon" localSheetId="3">#REF!</definedName>
    <definedName name="ouinon" localSheetId="2">#REF!</definedName>
    <definedName name="ouinon" localSheetId="8">#REF!</definedName>
    <definedName name="ouinon" localSheetId="9">#REF!</definedName>
    <definedName name="ouinon" localSheetId="12">#REF!</definedName>
    <definedName name="ouinon">#REF!</definedName>
    <definedName name="parametres" localSheetId="3">#REF!</definedName>
    <definedName name="parametres" localSheetId="2">#REF!</definedName>
    <definedName name="parametres" localSheetId="8">#REF!</definedName>
    <definedName name="parametres" localSheetId="9">#REF!</definedName>
    <definedName name="parametres" localSheetId="12">#REF!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2">'[1]caractéristiques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2">#REF!</definedName>
    <definedName name="reseau" localSheetId="8">#REF!</definedName>
    <definedName name="reseau" localSheetId="9">#REF!</definedName>
    <definedName name="reseau" localSheetId="12">#REF!</definedName>
    <definedName name="reseau">#REF!</definedName>
    <definedName name="Statut_investisseur">'[1]caractéristiques projet'!$D$10</definedName>
    <definedName name="type_de_projet" localSheetId="3">#REF!</definedName>
    <definedName name="type_de_projet" localSheetId="2">#REF!</definedName>
    <definedName name="type_de_projet" localSheetId="8">#REF!</definedName>
    <definedName name="type_de_projet" localSheetId="9">#REF!</definedName>
    <definedName name="type_de_projet" localSheetId="12">#REF!</definedName>
    <definedName name="type_de_projet">#REF!</definedName>
    <definedName name="type_investisseur" localSheetId="3">#REF!</definedName>
    <definedName name="type_investisseur" localSheetId="2">#REF!</definedName>
    <definedName name="type_investisseur" localSheetId="8">#REF!</definedName>
    <definedName name="type_investisseur" localSheetId="9">#REF!</definedName>
    <definedName name="type_investisseur" localSheetId="12">#REF!</definedName>
    <definedName name="type_investisseur">#REF!</definedName>
    <definedName name="Type_projet">'[1]caractéristiques projet'!$D$9</definedName>
    <definedName name="Ventes_clients" localSheetId="12">'[1]caractéristiques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3" l="1"/>
  <c r="G13" i="23"/>
  <c r="T2" i="24"/>
  <c r="E26" i="13" l="1"/>
  <c r="C10" i="27"/>
  <c r="D10" i="27"/>
  <c r="E10" i="27"/>
  <c r="F10" i="27"/>
  <c r="G10" i="27"/>
  <c r="H10" i="27"/>
  <c r="I10" i="27"/>
  <c r="J10" i="27"/>
  <c r="K10" i="27"/>
  <c r="L10" i="27"/>
  <c r="M10" i="27"/>
  <c r="N10" i="27"/>
  <c r="O10" i="27"/>
  <c r="P10" i="27"/>
  <c r="Q10" i="27"/>
  <c r="R10" i="27"/>
  <c r="S10" i="27"/>
  <c r="T10" i="27"/>
  <c r="B10" i="27"/>
  <c r="L42" i="24" l="1"/>
  <c r="L41" i="24"/>
  <c r="R7" i="24"/>
  <c r="R8" i="24"/>
  <c r="R9" i="24"/>
  <c r="R6" i="24"/>
  <c r="S22" i="24"/>
  <c r="S21" i="24"/>
  <c r="S20" i="24"/>
  <c r="S18" i="24"/>
  <c r="S17" i="24"/>
  <c r="D26" i="13" l="1"/>
  <c r="W36" i="28"/>
  <c r="U34" i="28"/>
  <c r="U38" i="28" s="1"/>
  <c r="U39" i="28" s="1"/>
  <c r="M34" i="28"/>
  <c r="M38" i="28" s="1"/>
  <c r="M39" i="28" s="1"/>
  <c r="E34" i="28"/>
  <c r="E38" i="28" s="1"/>
  <c r="E39" i="28" s="1"/>
  <c r="U32" i="28"/>
  <c r="R32" i="28"/>
  <c r="R34" i="28" s="1"/>
  <c r="R38" i="28" s="1"/>
  <c r="R39" i="28" s="1"/>
  <c r="Q32" i="28"/>
  <c r="Q34" i="28" s="1"/>
  <c r="M32" i="28"/>
  <c r="J32" i="28"/>
  <c r="J34" i="28" s="1"/>
  <c r="J38" i="28" s="1"/>
  <c r="J39" i="28" s="1"/>
  <c r="I32" i="28"/>
  <c r="I34" i="28" s="1"/>
  <c r="E32" i="28"/>
  <c r="W30" i="28"/>
  <c r="W28" i="28"/>
  <c r="W26" i="28"/>
  <c r="V21" i="28"/>
  <c r="V32" i="28" s="1"/>
  <c r="V34" i="28" s="1"/>
  <c r="V38" i="28" s="1"/>
  <c r="V39" i="28" s="1"/>
  <c r="U21" i="28"/>
  <c r="T21" i="28"/>
  <c r="S21" i="28"/>
  <c r="R21" i="28"/>
  <c r="Q21" i="28"/>
  <c r="P21" i="28"/>
  <c r="P32" i="28" s="1"/>
  <c r="P34" i="28" s="1"/>
  <c r="O21" i="28"/>
  <c r="O32" i="28" s="1"/>
  <c r="O34" i="28" s="1"/>
  <c r="N21" i="28"/>
  <c r="N32" i="28" s="1"/>
  <c r="N34" i="28" s="1"/>
  <c r="N38" i="28" s="1"/>
  <c r="N39" i="28" s="1"/>
  <c r="M21" i="28"/>
  <c r="L21" i="28"/>
  <c r="K21" i="28"/>
  <c r="J21" i="28"/>
  <c r="I21" i="28"/>
  <c r="I38" i="28" s="1"/>
  <c r="I39" i="28" s="1"/>
  <c r="H21" i="28"/>
  <c r="H32" i="28" s="1"/>
  <c r="H34" i="28" s="1"/>
  <c r="G21" i="28"/>
  <c r="G32" i="28" s="1"/>
  <c r="G34" i="28" s="1"/>
  <c r="F21" i="28"/>
  <c r="F32" i="28" s="1"/>
  <c r="F34" i="28" s="1"/>
  <c r="F38" i="28" s="1"/>
  <c r="F39" i="28" s="1"/>
  <c r="E21" i="28"/>
  <c r="D21" i="28"/>
  <c r="C21" i="28"/>
  <c r="U25" i="27"/>
  <c r="U19" i="27"/>
  <c r="U17" i="27"/>
  <c r="U15" i="27"/>
  <c r="S21" i="27"/>
  <c r="S23" i="27" s="1"/>
  <c r="R21" i="27"/>
  <c r="R23" i="27" s="1"/>
  <c r="R27" i="27" s="1"/>
  <c r="R28" i="27" s="1"/>
  <c r="Q21" i="27"/>
  <c r="Q23" i="27" s="1"/>
  <c r="N21" i="27"/>
  <c r="N23" i="27" s="1"/>
  <c r="M21" i="27"/>
  <c r="M23" i="27" s="1"/>
  <c r="K21" i="27"/>
  <c r="K23" i="27" s="1"/>
  <c r="J21" i="27"/>
  <c r="J23" i="27" s="1"/>
  <c r="J27" i="27" s="1"/>
  <c r="J28" i="27" s="1"/>
  <c r="G21" i="27"/>
  <c r="G23" i="27" s="1"/>
  <c r="F21" i="27"/>
  <c r="F23" i="27" s="1"/>
  <c r="E21" i="27"/>
  <c r="E23" i="27" s="1"/>
  <c r="D21" i="27"/>
  <c r="D23" i="27" s="1"/>
  <c r="C21" i="27"/>
  <c r="C23" i="27" s="1"/>
  <c r="B21" i="27"/>
  <c r="Z51" i="26"/>
  <c r="Y51" i="26"/>
  <c r="X51" i="26"/>
  <c r="W51" i="26"/>
  <c r="V51" i="26"/>
  <c r="U51" i="26"/>
  <c r="T51" i="26"/>
  <c r="S51" i="26"/>
  <c r="R51" i="26"/>
  <c r="Q51" i="26"/>
  <c r="P51" i="26"/>
  <c r="O51" i="26"/>
  <c r="N51" i="26"/>
  <c r="M51" i="26"/>
  <c r="L51" i="26"/>
  <c r="K51" i="26"/>
  <c r="J51" i="26"/>
  <c r="I51" i="26"/>
  <c r="H51" i="26"/>
  <c r="G51" i="26"/>
  <c r="F51" i="26"/>
  <c r="E51" i="26"/>
  <c r="D51" i="26"/>
  <c r="C51" i="26"/>
  <c r="B51"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Z45" i="26"/>
  <c r="Y45" i="26"/>
  <c r="Y61" i="26" s="1"/>
  <c r="X45" i="26"/>
  <c r="W45" i="26"/>
  <c r="V45" i="26"/>
  <c r="U45" i="26"/>
  <c r="T45" i="26"/>
  <c r="S45" i="26"/>
  <c r="R45" i="26"/>
  <c r="Q45" i="26"/>
  <c r="Q61" i="26" s="1"/>
  <c r="P45" i="26"/>
  <c r="O45" i="26"/>
  <c r="N45" i="26"/>
  <c r="M45" i="26"/>
  <c r="L45" i="26"/>
  <c r="K45" i="26"/>
  <c r="J45" i="26"/>
  <c r="I45" i="26"/>
  <c r="I61" i="26" s="1"/>
  <c r="H45" i="26"/>
  <c r="G45" i="26"/>
  <c r="F45" i="26"/>
  <c r="E45" i="26"/>
  <c r="D45" i="26"/>
  <c r="C45" i="26"/>
  <c r="B45" i="26"/>
  <c r="E37"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Z20" i="26"/>
  <c r="Y20" i="26"/>
  <c r="Y37" i="26" s="1"/>
  <c r="Y62" i="26" s="1"/>
  <c r="X20" i="26"/>
  <c r="W20" i="26"/>
  <c r="W37" i="26" s="1"/>
  <c r="V20" i="26"/>
  <c r="U20" i="26"/>
  <c r="U37" i="26" s="1"/>
  <c r="T20" i="26"/>
  <c r="T37" i="26" s="1"/>
  <c r="S20" i="26"/>
  <c r="S37" i="26" s="1"/>
  <c r="R20" i="26"/>
  <c r="Q20" i="26"/>
  <c r="Q37" i="26" s="1"/>
  <c r="P20" i="26"/>
  <c r="O20" i="26"/>
  <c r="O37" i="26" s="1"/>
  <c r="N20" i="26"/>
  <c r="M20" i="26"/>
  <c r="M37" i="26" s="1"/>
  <c r="L20" i="26"/>
  <c r="L37" i="26" s="1"/>
  <c r="K20" i="26"/>
  <c r="K37" i="26" s="1"/>
  <c r="J20" i="26"/>
  <c r="I20" i="26"/>
  <c r="I37" i="26" s="1"/>
  <c r="H20" i="26"/>
  <c r="G20" i="26"/>
  <c r="G37" i="26" s="1"/>
  <c r="F20" i="26"/>
  <c r="E20" i="26"/>
  <c r="D20" i="26"/>
  <c r="D37" i="26" s="1"/>
  <c r="C20" i="26"/>
  <c r="C37" i="26" s="1"/>
  <c r="B20" i="26"/>
  <c r="M44" i="24"/>
  <c r="M43" i="24"/>
  <c r="K43" i="24"/>
  <c r="J43" i="24"/>
  <c r="M42" i="24"/>
  <c r="M41" i="24"/>
  <c r="R23" i="24"/>
  <c r="Q23" i="24"/>
  <c r="N23" i="24"/>
  <c r="M23" i="24"/>
  <c r="L23" i="24"/>
  <c r="K23" i="24"/>
  <c r="J23" i="24"/>
  <c r="I23" i="24"/>
  <c r="H23" i="24"/>
  <c r="T22" i="24"/>
  <c r="O22" i="24"/>
  <c r="T21" i="24"/>
  <c r="O21" i="24"/>
  <c r="S23" i="24"/>
  <c r="O20" i="24"/>
  <c r="R19" i="24"/>
  <c r="Q19" i="24"/>
  <c r="N19" i="24"/>
  <c r="M19" i="24"/>
  <c r="L19" i="24"/>
  <c r="K19" i="24"/>
  <c r="J19" i="24"/>
  <c r="I19" i="24"/>
  <c r="H19" i="24"/>
  <c r="T18" i="24"/>
  <c r="O18" i="24"/>
  <c r="S19" i="24"/>
  <c r="O17" i="24"/>
  <c r="Q11" i="24"/>
  <c r="P11" i="24"/>
  <c r="K11" i="24"/>
  <c r="N10" i="24"/>
  <c r="S9" i="24"/>
  <c r="N9" i="24"/>
  <c r="S8" i="24"/>
  <c r="N8" i="24"/>
  <c r="S7" i="24"/>
  <c r="S6" i="24"/>
  <c r="AX50" i="23"/>
  <c r="AW50" i="23"/>
  <c r="AV50" i="23"/>
  <c r="AU50" i="23"/>
  <c r="AT50" i="23"/>
  <c r="AS50" i="23"/>
  <c r="AR50" i="23"/>
  <c r="AQ50" i="23"/>
  <c r="AP50" i="23"/>
  <c r="AO50" i="23"/>
  <c r="AN50" i="23"/>
  <c r="P49" i="23"/>
  <c r="N49" i="23"/>
  <c r="O32" i="23"/>
  <c r="G32" i="23"/>
  <c r="F32" i="23"/>
  <c r="E32" i="23"/>
  <c r="O31" i="23"/>
  <c r="O30" i="23"/>
  <c r="Q29" i="23"/>
  <c r="O29" i="23"/>
  <c r="O28" i="23"/>
  <c r="O27" i="23"/>
  <c r="F27" i="23"/>
  <c r="E27" i="23"/>
  <c r="F26" i="23"/>
  <c r="E26" i="23"/>
  <c r="F25" i="23"/>
  <c r="E25" i="23"/>
  <c r="R10" i="24"/>
  <c r="S10" i="24" s="1"/>
  <c r="M61" i="26" l="1"/>
  <c r="N61" i="26"/>
  <c r="H61" i="26"/>
  <c r="P61" i="26"/>
  <c r="X61" i="26"/>
  <c r="O61" i="26"/>
  <c r="O62" i="26" s="1"/>
  <c r="U62" i="26"/>
  <c r="F61" i="26"/>
  <c r="G61" i="26"/>
  <c r="U61" i="26"/>
  <c r="V61" i="26"/>
  <c r="E61" i="26"/>
  <c r="Q24" i="24"/>
  <c r="R24" i="24"/>
  <c r="H24" i="24"/>
  <c r="L24" i="24"/>
  <c r="N24" i="24"/>
  <c r="I24" i="24"/>
  <c r="O23" i="24"/>
  <c r="J24" i="24"/>
  <c r="O19" i="24"/>
  <c r="Q27" i="27"/>
  <c r="Q28" i="27" s="1"/>
  <c r="I21" i="27"/>
  <c r="I23" i="27" s="1"/>
  <c r="I27" i="27" s="1"/>
  <c r="I28" i="27" s="1"/>
  <c r="L21" i="27"/>
  <c r="L23" i="27" s="1"/>
  <c r="L27" i="27" s="1"/>
  <c r="L28" i="27" s="1"/>
  <c r="G27" i="27"/>
  <c r="G28" i="27" s="1"/>
  <c r="O21" i="27"/>
  <c r="O23" i="27" s="1"/>
  <c r="O27" i="27" s="1"/>
  <c r="O28" i="27" s="1"/>
  <c r="T21" i="27"/>
  <c r="T23" i="27" s="1"/>
  <c r="T27" i="27" s="1"/>
  <c r="T28" i="27" s="1"/>
  <c r="B23" i="27"/>
  <c r="B27" i="27" s="1"/>
  <c r="B28" i="27" s="1"/>
  <c r="Q38" i="28"/>
  <c r="Q39" i="28" s="1"/>
  <c r="D27" i="27"/>
  <c r="D28" i="27" s="1"/>
  <c r="E27" i="27"/>
  <c r="E28" i="27" s="1"/>
  <c r="M27" i="27"/>
  <c r="M28" i="27" s="1"/>
  <c r="F27" i="27"/>
  <c r="F28" i="27" s="1"/>
  <c r="N27" i="27"/>
  <c r="N28" i="27" s="1"/>
  <c r="L38" i="28"/>
  <c r="L39" i="28" s="1"/>
  <c r="T38" i="28"/>
  <c r="T39" i="28" s="1"/>
  <c r="C27" i="27"/>
  <c r="C28" i="27" s="1"/>
  <c r="G38" i="28"/>
  <c r="G39" i="28" s="1"/>
  <c r="C32" i="28"/>
  <c r="K32" i="28"/>
  <c r="K34" i="28" s="1"/>
  <c r="K38" i="28" s="1"/>
  <c r="K39" i="28" s="1"/>
  <c r="S32" i="28"/>
  <c r="S34" i="28" s="1"/>
  <c r="S38" i="28" s="1"/>
  <c r="S39" i="28" s="1"/>
  <c r="H38" i="28"/>
  <c r="H39" i="28" s="1"/>
  <c r="P38" i="28"/>
  <c r="P39" i="28" s="1"/>
  <c r="S27" i="27"/>
  <c r="S28" i="27" s="1"/>
  <c r="O38" i="28"/>
  <c r="O39" i="28" s="1"/>
  <c r="H21" i="27"/>
  <c r="H23" i="27" s="1"/>
  <c r="H27" i="27" s="1"/>
  <c r="P21" i="27"/>
  <c r="P23" i="27" s="1"/>
  <c r="P27" i="27" s="1"/>
  <c r="P28" i="27" s="1"/>
  <c r="D32" i="28"/>
  <c r="D34" i="28" s="1"/>
  <c r="D38" i="28" s="1"/>
  <c r="D39" i="28" s="1"/>
  <c r="L32" i="28"/>
  <c r="L34" i="28" s="1"/>
  <c r="T32" i="28"/>
  <c r="T34" i="28" s="1"/>
  <c r="K27" i="27"/>
  <c r="K28" i="27" s="1"/>
  <c r="M62" i="26"/>
  <c r="H37" i="26"/>
  <c r="H62" i="26" s="1"/>
  <c r="P37" i="26"/>
  <c r="P62" i="26" s="1"/>
  <c r="X37" i="26"/>
  <c r="X62" i="26" s="1"/>
  <c r="W61" i="26"/>
  <c r="B37" i="26"/>
  <c r="B62" i="26" s="1"/>
  <c r="J37" i="26"/>
  <c r="J62" i="26" s="1"/>
  <c r="R37" i="26"/>
  <c r="Z37" i="26"/>
  <c r="T62" i="26"/>
  <c r="E62" i="26"/>
  <c r="B61" i="26"/>
  <c r="J61" i="26"/>
  <c r="R61" i="26"/>
  <c r="Z61" i="26"/>
  <c r="C61" i="26"/>
  <c r="C62" i="26" s="1"/>
  <c r="K61" i="26"/>
  <c r="K62" i="26" s="1"/>
  <c r="S61" i="26"/>
  <c r="S62" i="26" s="1"/>
  <c r="F37" i="26"/>
  <c r="F62" i="26" s="1"/>
  <c r="N37" i="26"/>
  <c r="V37" i="26"/>
  <c r="D61" i="26"/>
  <c r="D62" i="26" s="1"/>
  <c r="L61" i="26"/>
  <c r="L62" i="26" s="1"/>
  <c r="T61" i="26"/>
  <c r="I62" i="26"/>
  <c r="N62" i="26"/>
  <c r="G62" i="26"/>
  <c r="W62" i="26"/>
  <c r="Q62" i="26"/>
  <c r="T19" i="24"/>
  <c r="S24" i="24"/>
  <c r="T23" i="24"/>
  <c r="T17" i="24"/>
  <c r="K24" i="24"/>
  <c r="T20" i="24"/>
  <c r="M24" i="24"/>
  <c r="R11" i="24"/>
  <c r="V62" i="26" l="1"/>
  <c r="O24" i="24"/>
  <c r="H28" i="27"/>
  <c r="A33" i="27" s="1"/>
  <c r="A31" i="27"/>
  <c r="U27" i="27"/>
  <c r="C34" i="28"/>
  <c r="W32" i="28"/>
  <c r="U21" i="27"/>
  <c r="U23" i="27"/>
  <c r="Z62" i="26"/>
  <c r="R62" i="26"/>
  <c r="T24" i="24"/>
  <c r="U28" i="27" l="1"/>
  <c r="W34" i="28"/>
  <c r="C38" i="28"/>
  <c r="A42" i="28" l="1"/>
  <c r="W38" i="28"/>
  <c r="C39" i="28"/>
  <c r="F26" i="13"/>
  <c r="A44" i="28" l="1"/>
  <c r="W39" i="28"/>
  <c r="D20" i="17"/>
  <c r="D17" i="17"/>
  <c r="D14" i="17"/>
  <c r="D6" i="17"/>
  <c r="D27" i="17" s="1"/>
  <c r="D45" i="13" l="1"/>
  <c r="E45" i="13"/>
  <c r="F45" i="13" s="1"/>
  <c r="D43" i="13"/>
  <c r="E43" i="13"/>
  <c r="E24" i="13"/>
  <c r="D24" i="13"/>
  <c r="E21" i="13"/>
  <c r="E20" i="13" s="1"/>
  <c r="D21" i="13"/>
  <c r="D20" i="13" s="1"/>
  <c r="E22" i="13"/>
  <c r="D22" i="13"/>
  <c r="D13" i="13"/>
  <c r="F4" i="13"/>
  <c r="F19" i="13"/>
  <c r="E18" i="13"/>
  <c r="D18" i="13"/>
  <c r="F17" i="13"/>
  <c r="F16" i="13"/>
  <c r="F14" i="13"/>
  <c r="E13" i="13"/>
  <c r="F12" i="13"/>
  <c r="F11" i="13"/>
  <c r="F5" i="13"/>
  <c r="F42" i="13"/>
  <c r="F40" i="13"/>
  <c r="F39" i="13"/>
  <c r="F36" i="13"/>
  <c r="F32" i="13"/>
  <c r="D46" i="13" l="1"/>
  <c r="F43" i="13"/>
  <c r="E46" i="13"/>
  <c r="F22" i="13"/>
  <c r="D15" i="13"/>
  <c r="D10" i="13"/>
  <c r="D25" i="13"/>
  <c r="D6" i="13"/>
  <c r="E25" i="13"/>
  <c r="E10" i="13"/>
  <c r="E6" i="13"/>
  <c r="E15" i="13"/>
  <c r="F21" i="13"/>
  <c r="F2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tc={7DEF0683-EC7E-4427-8222-71214C6F6184}</author>
    <author>tc={883C2DAC-E742-4870-B86B-05331B7C2935}</author>
    <author>tc={5D3A272C-DDE4-471B-A0E6-295B31D2EA0C}</author>
    <author>tc={78916114-5EE9-4B05-9421-34ED8B792CD3}</author>
    <author>tc={8950A470-FA65-4932-BC38-B4A4DE52649D}</author>
    <author>tc={9797C578-AA83-4583-BD73-9A1EC99E8007}</author>
    <author>tc={BD029EC7-816E-4E4A-AECA-4F8E8F781D32}</author>
    <author>tc={AFE13214-7E87-4D97-B5A8-25BAAEC2F68E}</author>
  </authors>
  <commentList>
    <comment ref="F5" authorId="0" shapeId="0" xr:uid="{7DEF0683-EC7E-4427-8222-71214C6F618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R5" authorId="1" shapeId="0" xr:uid="{883C2DAC-E742-4870-B86B-05331B7C293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S5" authorId="2" shapeId="0" xr:uid="{5D3A272C-DDE4-471B-A0E6-295B31D2EA0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S16" authorId="3" shapeId="0" xr:uid="{78916114-5EE9-4B05-9421-34ED8B792CD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T16" authorId="4" shapeId="0" xr:uid="{8950A470-FA65-4932-BC38-B4A4DE52649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B40" authorId="5" shapeId="0" xr:uid="{9797C578-AA83-4583-BD73-9A1EC99E800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L40" authorId="6" shapeId="0" xr:uid="{BD029EC7-816E-4E4A-AECA-4F8E8F781D3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40" authorId="7" shapeId="0" xr:uid="{AFE13214-7E87-4D97-B5A8-25BAAEC2F68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tc={841EA2E5-82EA-4305-BFCC-93BB4030E11B}</author>
  </authors>
  <commentList>
    <comment ref="B4" authorId="0" shapeId="0" xr:uid="{841EA2E5-82EA-4305-BFCC-93BB4030E11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<sst xmlns="http://schemas.openxmlformats.org/spreadsheetml/2006/main" count="1010" uniqueCount="532">
  <si>
    <t>fiche_CEF_géothermie profonde_fds_chal_2025</t>
  </si>
  <si>
    <t>TABLEAUX INSTRUCTION DOSSIER FONDS CHALEUR GEOTHERMIE PROFONDE ET RESEAU DE CHALEUR (le cas échéant)</t>
  </si>
  <si>
    <t>Ile de France</t>
  </si>
  <si>
    <t>Languedoc-Roussillon</t>
  </si>
  <si>
    <t>Tableau 1 : Description Production et réseau de chaleur</t>
  </si>
  <si>
    <t>Limousin</t>
  </si>
  <si>
    <t>Tableau 2 : Besoins</t>
  </si>
  <si>
    <t>Midi-Pyrénées</t>
  </si>
  <si>
    <t>Tableau 3 : Evolutions besoins du réseau de chaleur</t>
  </si>
  <si>
    <t>=&gt; uniquement si Réseau de Chaleur</t>
  </si>
  <si>
    <t>Nord-Pas de Calais</t>
  </si>
  <si>
    <t>Tableau 4 : Décomposition métrés</t>
  </si>
  <si>
    <t>Pays de la Loire</t>
  </si>
  <si>
    <t>Tableau 5 : Coûts d'exploitation</t>
  </si>
  <si>
    <t>Tableau 6 : Impact de la subvention sur prix de la chaleur</t>
  </si>
  <si>
    <t>Provence-Alpes-Côte d'Azur</t>
  </si>
  <si>
    <t>Tableau 7.1 : Compte d'Exploitation Prévisionnel (CEP)</t>
  </si>
  <si>
    <t>Tableau 7.2 : Déficit de financement création réseau</t>
  </si>
  <si>
    <t>Tableau 7.3 : Déficit de financement extension réseau</t>
  </si>
  <si>
    <t>Rhône-Alpes</t>
  </si>
  <si>
    <t>Tableau 8 : Historique des investissements</t>
  </si>
  <si>
    <t>=&gt; uniquement si Réseau de chaleur et &gt; 20 GWh EnR&amp;R</t>
  </si>
  <si>
    <t>France</t>
  </si>
  <si>
    <r>
      <rPr>
        <b/>
        <sz val="10"/>
        <rFont val="Arial"/>
      </rPr>
      <t xml:space="preserve">NOM du projet </t>
    </r>
    <r>
      <rPr>
        <sz val="10"/>
        <rFont val="Arial"/>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</si>
  <si>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</si>
  <si>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</si>
  <si>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</si>
  <si>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</si>
  <si>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</si>
  <si>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</si>
  <si>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</si>
  <si>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Géothermie</t>
  </si>
  <si>
    <t>Production Géothermie MWh</t>
  </si>
  <si>
    <t>Puissance géothermie MW</t>
  </si>
  <si>
    <t>mixité MWh/an %</t>
  </si>
  <si>
    <t>PAC</t>
  </si>
  <si>
    <t>Production chaleur PAC MWh</t>
  </si>
  <si>
    <t>Puissance Condenseur MW</t>
  </si>
  <si>
    <t>Consommation électricité en MWh</t>
  </si>
  <si>
    <t>Combustible Appoint</t>
  </si>
  <si>
    <t>Production GN MWh</t>
  </si>
  <si>
    <t>Consommation MWh entrée chaudière</t>
  </si>
  <si>
    <t>Rendement chaudière GN</t>
  </si>
  <si>
    <t>Puissance GN  MW</t>
  </si>
  <si>
    <t>Combustible 3</t>
  </si>
  <si>
    <t>Production YY MWh</t>
  </si>
  <si>
    <t>Rendement production YY</t>
  </si>
  <si>
    <t>Puissance YY MW</t>
  </si>
  <si>
    <t>Total</t>
  </si>
  <si>
    <r>
      <t xml:space="preserve">Total production MWh
</t>
    </r>
    <r>
      <rPr>
        <i/>
        <sz val="8"/>
        <color theme="1"/>
        <rFont val="Arial"/>
        <family val="2"/>
      </rPr>
      <t>(</t>
    </r>
    <r>
      <rPr>
        <b/>
        <i/>
        <sz val="8"/>
        <color rgb="FFFF0000"/>
        <rFont val="Arial"/>
        <family val="2"/>
      </rPr>
      <t>chaleur injectée dans le RC</t>
    </r>
    <r>
      <rPr>
        <i/>
        <sz val="8"/>
        <color theme="1"/>
        <rFont val="Arial"/>
        <family val="2"/>
      </rPr>
      <t>)</t>
    </r>
  </si>
  <si>
    <r>
      <t xml:space="preserve">Total production EnR&amp;R MWh
</t>
    </r>
    <r>
      <rPr>
        <i/>
        <sz val="8"/>
        <color theme="1"/>
        <rFont val="Arial"/>
        <family val="2"/>
      </rPr>
      <t>(chaleur EnR&amp;R injectée dans le RC)</t>
    </r>
  </si>
  <si>
    <t>Dont 
: +…MWh EnR&amp;R injecté dans l'extension
+…MWhEnR&amp;R injecté dans l'existant</t>
  </si>
  <si>
    <t>Puissance totale MW</t>
  </si>
  <si>
    <r>
      <t xml:space="preserve">Taux EnR&amp;R 
</t>
    </r>
    <r>
      <rPr>
        <i/>
        <sz val="7"/>
        <color theme="1"/>
        <rFont val="Arial"/>
        <family val="2"/>
      </rPr>
      <t>(</t>
    </r>
    <r>
      <rPr>
        <b/>
        <i/>
        <sz val="7"/>
        <color rgb="FFFF0000"/>
        <rFont val="Arial"/>
        <family val="2"/>
      </rPr>
      <t>Taux EnR&amp;R injecté dans le RC, Eligibilité &gt; 65%</t>
    </r>
    <r>
      <rPr>
        <i/>
        <sz val="8"/>
        <color theme="1"/>
        <rFont val="Arial"/>
        <family val="2"/>
      </rPr>
      <t>)</t>
    </r>
  </si>
  <si>
    <r>
      <rPr>
        <b/>
        <sz val="8"/>
        <color rgb="FF000000"/>
        <rFont val="Calibri"/>
        <scheme val="minor"/>
      </rPr>
      <t xml:space="preserve">CO2 évité (tonnes) :
</t>
    </r>
    <r>
      <rPr>
        <i/>
        <sz val="8"/>
        <color rgb="FF000000"/>
        <rFont val="Calibri"/>
        <scheme val="minor"/>
      </rPr>
      <t>réf. Combustion (base carbone ADEME) 
GN : 0,201 tCO2/MWh PCI
fioul : 0,272 tCO2/MWh PCI
charbon : 0,345 tCO2/MWh PCI
réf Electricité : 0,0394 tCO2/MWh élec</t>
    </r>
  </si>
  <si>
    <t>=&gt;</t>
  </si>
  <si>
    <t>Energie substituée</t>
  </si>
  <si>
    <t>Gaz naturel</t>
  </si>
  <si>
    <t>Fioul</t>
  </si>
  <si>
    <t>Charbon</t>
  </si>
  <si>
    <t>Part</t>
  </si>
  <si>
    <t>Commentaires - détails complémentaires</t>
  </si>
  <si>
    <t>RESEAU DE CHALEUR</t>
  </si>
  <si>
    <t>Projet Fonds Chaleur
(et données extension RC)</t>
  </si>
  <si>
    <t>←</t>
  </si>
  <si>
    <t>A compléter uniquement si Réseau de Chaleur</t>
  </si>
  <si>
    <t>Type de fluide caloporteur</t>
  </si>
  <si>
    <t>Longueur Réseau de chaleur (ml)</t>
  </si>
  <si>
    <t>Longueur Basse Pression (ml)</t>
  </si>
  <si>
    <t>Longueur Haute Pression (ml)</t>
  </si>
  <si>
    <t>Dimaètre nominale maxi</t>
  </si>
  <si>
    <t>Chaleur vendue en sous-stations MWh/an</t>
  </si>
  <si>
    <t>En cas d'extension :</t>
  </si>
  <si>
    <t>dont réseau existant</t>
  </si>
  <si>
    <t>dont extension</t>
  </si>
  <si>
    <t>Chaleur EnR&amp;R vendue en sous-stations MWh/an</t>
  </si>
  <si>
    <t>Nombre de sous-stations</t>
  </si>
  <si>
    <t>Puissance totale souscrite (MW)</t>
  </si>
  <si>
    <t>Nombre d'équivalent logement</t>
  </si>
  <si>
    <t>Densité Réseau de chaleur 
(MWh vendus en ss / ml)</t>
  </si>
  <si>
    <t>Valeur mini admissible Fonds Chaleur = 1,5 MWh/ml</t>
  </si>
  <si>
    <t>Densité EnR&amp;R Réseau de chaleur
(MWh EnR&amp;R vendus en ss / ml)</t>
  </si>
  <si>
    <t>Rendement Réseau de chaleur</t>
  </si>
  <si>
    <t>Date du schéma directeur</t>
  </si>
  <si>
    <t>Commentaires</t>
  </si>
  <si>
    <t>Tableau 2.1 : Réseau de chaleur</t>
  </si>
  <si>
    <t>sélectionner le département du projet</t>
  </si>
  <si>
    <t>01 ― Ain</t>
  </si>
  <si>
    <t xml:space="preserve">A compléter uniquement si création Réseau de Chaleur </t>
  </si>
  <si>
    <t>→ Zone climatique (automatique)</t>
  </si>
  <si>
    <t>Insérer un graphique de répartition des besoins (camembert) par type d'usager (tertiaire, santé, éducation logement… colonne F en fonction de la colonne J)</t>
  </si>
  <si>
    <t>Altitude (m)</t>
  </si>
  <si>
    <t>&gt;800</t>
  </si>
  <si>
    <t>N° Sous station</t>
  </si>
  <si>
    <t>Maître d'ouvrage</t>
  </si>
  <si>
    <t>Bâtiment</t>
  </si>
  <si>
    <t>Neuf/ existant</t>
  </si>
  <si>
    <t>Date de raccordement prévue</t>
  </si>
  <si>
    <t>Type de bâtiment</t>
  </si>
  <si>
    <t>Eq. Logement</t>
  </si>
  <si>
    <t>Surface chauffée (m2)</t>
  </si>
  <si>
    <t xml:space="preserve">Besoins actuels
MWh </t>
  </si>
  <si>
    <t>Besoins après réhabilitation / démarches énergétiques à l'issue des travaux
 MWh
pris en compte pour le dimensionnement</t>
  </si>
  <si>
    <t>dont Besoins chauffage</t>
  </si>
  <si>
    <t>dont Besoins ECS</t>
  </si>
  <si>
    <t>P Souscrite
kW</t>
  </si>
  <si>
    <t>Besoins kWh/m2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</si>
  <si>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</si>
  <si>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</si>
  <si>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</si>
  <si>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</si>
  <si>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Commentaire (automatique)</t>
  </si>
  <si>
    <t>1.1</t>
  </si>
  <si>
    <t>O. HLM xxx</t>
  </si>
  <si>
    <t>Les xxx</t>
  </si>
  <si>
    <t>Existant</t>
  </si>
  <si>
    <t>Log. sociaux</t>
  </si>
  <si>
    <t>1.2</t>
  </si>
  <si>
    <t>Copropriétés</t>
  </si>
  <si>
    <t>2.1</t>
  </si>
  <si>
    <t>Ville de Y</t>
  </si>
  <si>
    <t>CHU X</t>
  </si>
  <si>
    <t>Tertiaire - Commerce</t>
  </si>
  <si>
    <t>CG</t>
  </si>
  <si>
    <t>Collège</t>
  </si>
  <si>
    <t>Neuf</t>
  </si>
  <si>
    <t>Tertiaire - Autres</t>
  </si>
  <si>
    <t>TOTAUX</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</si>
  <si>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</si>
  <si>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</si>
  <si>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</si>
  <si>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Puissance souscrite
kW</t>
  </si>
  <si>
    <t>Besoins / m2</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</si>
  <si>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</si>
  <si>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</si>
  <si>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Abonné actuel</t>
  </si>
  <si>
    <t>Total abonnés actuels</t>
  </si>
  <si>
    <t>Extension phase 1</t>
  </si>
  <si>
    <t>Extension phase 2</t>
  </si>
  <si>
    <t>Extension phase 3</t>
  </si>
  <si>
    <t>Total extensions</t>
  </si>
  <si>
    <t xml:space="preserve">A remplir </t>
  </si>
  <si>
    <t>Bâtiments existants (MWh/an)</t>
  </si>
  <si>
    <t>Nouveaux raccordements prévus dans le cadre du projet (MWh/an)</t>
  </si>
  <si>
    <t>TOTAL (MWh/an)</t>
  </si>
  <si>
    <t>Tertiaire</t>
  </si>
  <si>
    <t>Résidentiel</t>
  </si>
  <si>
    <t>Tertiaire (*)</t>
  </si>
  <si>
    <t>Consommation avant projet Fonds Chaleur (MWh)</t>
  </si>
  <si>
    <t>Consommation après projet Fonds Chaleur  (MWh)</t>
  </si>
  <si>
    <t>Différence avant projet (%)</t>
  </si>
  <si>
    <t>Consommation estimative 2030  (MWh)</t>
  </si>
  <si>
    <t>Différence avant projet</t>
  </si>
  <si>
    <t>Consommation estimative 2040  (MWh)</t>
  </si>
  <si>
    <t>(*) Pour rappel : pour les bâtiments tertiaires qui vont être raccordés au réseau, la conformité au décret éco-énergie tertiaire nécessite d'atteindre une réduction de concommation d'énergie finale d'au moins 27% en 2040 (par rapport à l'année de référence)</t>
  </si>
  <si>
    <t>Tableau 2.2 : Chaufferie dédiée</t>
  </si>
  <si>
    <t>A compléter uniquement si Chaufferie dédiée</t>
  </si>
  <si>
    <t>Activités 
(process, chauffage/ECS, …)</t>
  </si>
  <si>
    <t>Besoins après réhabilitation / démarches énergétique à l'issue des travaux
 MWh
pris en compte pour le dimensionnement</t>
  </si>
  <si>
    <t>Tertiaire - Bureaux</t>
  </si>
  <si>
    <t>Tertiaire - Enseignement</t>
  </si>
  <si>
    <t>H1a</t>
  </si>
  <si>
    <t>H1b</t>
  </si>
  <si>
    <t>H1c</t>
  </si>
  <si>
    <t>H2a</t>
  </si>
  <si>
    <t>H2b</t>
  </si>
  <si>
    <t>H2c</t>
  </si>
  <si>
    <t>H2d</t>
  </si>
  <si>
    <t>H3</t>
  </si>
  <si>
    <t>&lt;400</t>
  </si>
  <si>
    <t>400-800</t>
  </si>
  <si>
    <t>Typologie bâtiments:</t>
  </si>
  <si>
    <t>Plafond standard (H2b&lt;400m) (kWh/m² e finale)</t>
  </si>
  <si>
    <t>0 à 400 m</t>
  </si>
  <si>
    <t>401 à 800 m</t>
  </si>
  <si>
    <t>801 m et plus</t>
  </si>
  <si>
    <t>https://www.legifrance.gouv.fr/loda/id/JORFTEXT000026871753</t>
  </si>
  <si>
    <t>RT 2012 (reprise hotellerie 2 étoiles)</t>
  </si>
  <si>
    <t>Coffs Bbio</t>
  </si>
  <si>
    <t>RT 2012 (reprise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</si>
  <si>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</si>
  <si>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</si>
  <si>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</si>
  <si>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</si>
  <si>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</si>
  <si>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</si>
  <si>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Industries</t>
  </si>
  <si>
    <t>hotels 0-1etoiles CE1 (nuit pr tt les hotels)</t>
  </si>
  <si>
    <t>RT 2012 (reprise valeurs min tertiaire))</t>
  </si>
  <si>
    <t>Serres</t>
  </si>
  <si>
    <t>Industrie -Chauffage de locaux</t>
  </si>
  <si>
    <t>hotels 0-1etoiles CE2</t>
  </si>
  <si>
    <t>Industries - Process</t>
  </si>
  <si>
    <t>hotels 2 etoiles CE1</t>
  </si>
  <si>
    <t>hotels 2 etoiles CE2</t>
  </si>
  <si>
    <t>Catégorie</t>
  </si>
  <si>
    <t>Valeur minimale  (kWh/m²/an)</t>
  </si>
  <si>
    <t>Valeur maximales  (kWh/m²/an)</t>
  </si>
  <si>
    <t>biomasse (eff = 0,85)</t>
  </si>
  <si>
    <t>part chauffage bâtiment (résidentiel)</t>
  </si>
  <si>
    <t>EF chauffage</t>
  </si>
  <si>
    <t>hotels 3 etoiles CE1</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</si>
  <si>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</si>
  <si>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</si>
  <si>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</si>
  <si>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</si>
  <si>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</si>
  <si>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</si>
  <si>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</si>
  <si>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</si>
  <si>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</si>
  <si>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</si>
  <si>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</si>
  <si>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</si>
  <si>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</si>
  <si>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</si>
  <si>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</si>
  <si>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</si>
  <si>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</si>
  <si>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</si>
  <si>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</si>
  <si>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</si>
  <si>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</si>
  <si>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</si>
  <si>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</si>
  <si>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</si>
  <si>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</si>
  <si>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</si>
  <si>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</si>
  <si>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CVC</t>
  </si>
  <si>
    <t>N/A</t>
  </si>
  <si>
    <t>800-1200</t>
  </si>
  <si>
    <t>1200-1600</t>
  </si>
  <si>
    <t>&gt;1600</t>
  </si>
  <si>
    <t>DÉPARTEMENT</t>
  </si>
  <si>
    <t>Zone climatique</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</si>
  <si>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</si>
  <si>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</si>
  <si>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</si>
  <si>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</si>
  <si>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</si>
  <si>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</si>
  <si>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</si>
  <si>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</si>
  <si>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</si>
  <si>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</si>
  <si>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</si>
  <si>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</si>
  <si>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</si>
  <si>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</si>
  <si>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</si>
  <si>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</si>
  <si>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</si>
  <si>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</si>
  <si>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</si>
  <si>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</si>
  <si>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</si>
  <si>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</si>
  <si>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</si>
  <si>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</si>
  <si>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</si>
  <si>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</si>
  <si>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</si>
  <si>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</si>
  <si>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</si>
  <si>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</si>
  <si>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</si>
  <si>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</si>
  <si>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</si>
  <si>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</si>
  <si>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</si>
  <si>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</si>
  <si>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</si>
  <si>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</si>
  <si>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</si>
  <si>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</si>
  <si>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</si>
  <si>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</si>
  <si>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</si>
  <si>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</si>
  <si>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</si>
  <si>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</si>
  <si>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</si>
  <si>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</si>
  <si>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</si>
  <si>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</si>
  <si>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</si>
  <si>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</si>
  <si>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</si>
  <si>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</si>
  <si>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</si>
  <si>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</si>
  <si>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</si>
  <si>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</si>
  <si>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</si>
  <si>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</si>
  <si>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</si>
  <si>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</si>
  <si>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</si>
  <si>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</si>
  <si>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</si>
  <si>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</si>
  <si>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</si>
  <si>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</si>
  <si>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</si>
  <si>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</si>
  <si>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</si>
  <si>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</si>
  <si>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</si>
  <si>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</si>
  <si>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</si>
  <si>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</si>
  <si>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</si>
  <si>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</si>
  <si>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</si>
  <si>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</si>
  <si>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</si>
  <si>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</si>
  <si>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</si>
  <si>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</si>
  <si>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</si>
  <si>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</si>
  <si>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</si>
  <si>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</si>
  <si>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</si>
  <si>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</si>
  <si>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</si>
  <si>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</si>
  <si>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</si>
  <si>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</si>
  <si>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</si>
  <si>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Tableau 3 : Développement Evolution RC</t>
  </si>
  <si>
    <t xml:space="preserve">Année </t>
  </si>
  <si>
    <t>Energie vendue en sous-station (MWh)</t>
  </si>
  <si>
    <t>Nombre de Ss stations</t>
  </si>
  <si>
    <t>Puissance souscrite (kW)</t>
  </si>
  <si>
    <t>Mixité EnR &amp;R</t>
  </si>
  <si>
    <t>Quantités d’EnR&amp;R injectées</t>
  </si>
  <si>
    <t>…</t>
  </si>
  <si>
    <t>Tableau 4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</si>
  <si>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</si>
  <si>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</si>
  <si>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</si>
  <si>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</si>
  <si>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</si>
  <si>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</si>
  <si>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</si>
  <si>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</si>
  <si>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</si>
  <si>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</si>
  <si>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</si>
  <si>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</si>
  <si>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</si>
  <si>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</si>
  <si>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</si>
  <si>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</si>
  <si>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</si>
  <si>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</si>
  <si>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</si>
  <si>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</si>
  <si>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</si>
  <si>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</si>
  <si>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</si>
  <si>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</si>
  <si>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</si>
  <si>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</si>
  <si>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</si>
  <si>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</si>
  <si>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</si>
  <si>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</si>
  <si>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</si>
  <si>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</si>
  <si>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</si>
  <si>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</si>
  <si>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</si>
  <si>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Tableau 6 : Impact subvention sur prix de la chaleur</t>
  </si>
  <si>
    <t>A compléter si vente de chaleur</t>
  </si>
  <si>
    <t>Tableau 6.1 : Impact de l'aide sur le prix de vente de la chaleur</t>
  </si>
  <si>
    <t>Taux d'aide</t>
  </si>
  <si>
    <t>Montant de l'aide</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</si>
  <si>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</si>
  <si>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</si>
  <si>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</si>
  <si>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</si>
  <si>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</si>
  <si>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</si>
  <si>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</si>
  <si>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</si>
  <si>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</si>
  <si>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</si>
  <si>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Cas des extensions</t>
  </si>
  <si>
    <t>Prix de vente avant opération sur le réseau existant</t>
  </si>
  <si>
    <t>Tableau 6.2.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</si>
  <si>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</si>
  <si>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</si>
  <si>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</si>
  <si>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</si>
  <si>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</si>
  <si>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</si>
  <si>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</si>
  <si>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</si>
  <si>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</si>
  <si>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</si>
  <si>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</si>
  <si>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</si>
  <si>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</si>
  <si>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</si>
  <si>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</si>
  <si>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</si>
  <si>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t>Prix vente après opération avec subvention, sans CEE</t>
  </si>
  <si>
    <t>Tableau 6.3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</si>
  <si>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</si>
  <si>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</si>
  <si>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</si>
  <si>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</si>
  <si>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</si>
  <si>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</si>
  <si>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</si>
  <si>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</si>
  <si>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</si>
  <si>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CEP : Présentation type fonds chaleur, Réseaux de chaleur.</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</si>
  <si>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</si>
  <si>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</si>
  <si>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</si>
  <si>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</si>
  <si>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</si>
  <si>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</si>
  <si>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</si>
  <si>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Si projet d'extension de réseau de chaleur, le CEP a pour périmètre [le réseau initial + l'extension]</t>
  </si>
  <si>
    <t>Années</t>
  </si>
  <si>
    <t xml:space="preserve">Chiffre d'affaire en milliers de k€ (à détailler) </t>
  </si>
  <si>
    <r>
      <t xml:space="preserve">Avec un prix de vente envisagé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puissances souscrites ...</t>
    </r>
  </si>
  <si>
    <t>MWh utiles livrés en sous station éventuellement par zone</t>
  </si>
  <si>
    <t>dont réseau existant en 2023</t>
  </si>
  <si>
    <t>dont raccordements prévus et restants</t>
  </si>
  <si>
    <t>dont projet d'extension</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</si>
  <si>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</si>
  <si>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</si>
  <si>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</si>
  <si>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</si>
  <si>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</si>
  <si>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</si>
  <si>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</si>
  <si>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</si>
  <si>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</si>
  <si>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Pour des besoins de contrôle :
- isoler et quantifier sur cette ligne la part du tarif qui répercute l'aide Fonds Chaleur , en €/MWh (même si déjà intégrée à R24 ou R25 ou autre)</t>
  </si>
  <si>
    <t>- isoler et quantifier sur cette ligne la part du tarif qui répercute l'aide CEE, le cas échéant, en €/MWh (même si déjà intégrée à R24 ou R25 ou autre)</t>
  </si>
  <si>
    <t>sous total R2</t>
  </si>
  <si>
    <t>Recettes CEE (si collectés par l'opérateur réseau)</t>
  </si>
  <si>
    <t>Recettes de raccordement (type et valeur des recettes à préciser)</t>
  </si>
  <si>
    <t>autres recettes…</t>
  </si>
  <si>
    <t>TOTAL chiffre d'affaire</t>
  </si>
  <si>
    <t>Charges d’exploitation P1 (à détailler)</t>
  </si>
  <si>
    <t>Charges de combustibles détaillées</t>
  </si>
  <si>
    <t>Electricité (P'1)</t>
  </si>
  <si>
    <t>Charges de combustible gaz</t>
  </si>
  <si>
    <t>Ces charges doivent tenir compte des recommandations de l'ADEME concernant le prix de référence du gaz : contacter le référent régional ADEME pour en prendre connaissance</t>
  </si>
  <si>
    <t>(…)</t>
  </si>
  <si>
    <t>Sous total Combustible (P1)</t>
  </si>
  <si>
    <t>coûts de P2 à détailler</t>
  </si>
  <si>
    <t>Sous total petit entretien /divers (P2)</t>
  </si>
  <si>
    <t>Sous total Charges de gros entretien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</si>
  <si>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</si>
  <si>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</si>
  <si>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</si>
  <si>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</si>
  <si>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</si>
  <si>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</si>
  <si>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</si>
  <si>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</si>
  <si>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Détails concernant les charges</t>
  </si>
  <si>
    <t>MWh élec consommés</t>
  </si>
  <si>
    <t>MWh gaz consommés</t>
  </si>
  <si>
    <t>MWh de chaleur de récupération consommés</t>
  </si>
  <si>
    <r>
      <t xml:space="preserve">Onglet à compléter pour toute création avec injection EnR&amp;R supérieure à 12 GWh par an, quelle que soit la méthode de calcul de l'aide, hormis dans les cas où le porteur de projet demande une aide inférieure aux taux d'aide autorisés par les points 7 et 8 de l'article 46 du RGEC (*)
(*)
</t>
    </r>
    <r>
      <rPr>
        <b/>
        <i/>
        <sz val="11"/>
        <color rgb="FFFF0000"/>
        <rFont val="Arial"/>
        <family val="2"/>
      </rPr>
      <t>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</si>
  <si>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VALEURS EN €</t>
  </si>
  <si>
    <t>Ne pas remplir</t>
  </si>
  <si>
    <t>Remplir</t>
  </si>
  <si>
    <t>Investissements totaux (€)</t>
  </si>
  <si>
    <t>Excédent Brut d'Exploitation (EBE) en € (REPRISE DES ELEMENTS DU CEP)</t>
  </si>
  <si>
    <t>Calcul du déficit de financement</t>
  </si>
  <si>
    <t>La valeur résiduelle est ajoutée par défaut au cash flow de 2044 (à corriger le cas échéant)</t>
  </si>
  <si>
    <t>Valeur résiduelle des nouveaux investissements (soulte)</t>
  </si>
  <si>
    <t>Sommes</t>
  </si>
  <si>
    <t>Flux des investissements (-)</t>
  </si>
  <si>
    <t>Amortissement des investissements (-)</t>
  </si>
  <si>
    <r>
      <t xml:space="preserve">Amortissement des subventions prévisionnelles </t>
    </r>
    <r>
      <rPr>
        <b/>
        <sz val="10"/>
        <color theme="1"/>
        <rFont val="Arial"/>
        <family val="2"/>
      </rPr>
      <t>totales</t>
    </r>
    <r>
      <rPr>
        <sz val="10"/>
        <color theme="1"/>
        <rFont val="Arial"/>
        <family val="2"/>
      </rPr>
      <t xml:space="preserve"> (Fonds Chaleur et autres, hors CEE), sur 20 ans, avec par défaut une aide à 30% (+)</t>
    </r>
  </si>
  <si>
    <t>Résultat imposable (méthode FC)</t>
  </si>
  <si>
    <t>IS prévisionnel  (méthode FC) (-)</t>
  </si>
  <si>
    <t>Flux des subventions prévisionnelles totales (Fonds Chaleur et autres, hors CEE) (+)</t>
  </si>
  <si>
    <t>Cash flow après IS prévisionnel sans aide (méthode FC)</t>
  </si>
  <si>
    <t>Cash flow après IS prévisionnel avec aide (méthode FC)</t>
  </si>
  <si>
    <r>
      <t>Déficit de financement (année 202</t>
    </r>
    <r>
      <rPr>
        <b/>
        <sz val="11"/>
        <color rgb="FFFF0000"/>
        <rFont val="Arial"/>
        <family val="2"/>
      </rPr>
      <t>5</t>
    </r>
    <r>
      <rPr>
        <b/>
        <sz val="11"/>
        <color theme="1"/>
        <rFont val="Arial"/>
        <family val="2"/>
      </rPr>
      <t>) &lt;=&gt; aide maximale autorisée
(la valeur  ci-dessous doit être positive)</t>
    </r>
  </si>
  <si>
    <t>TRI prévisionnel du projet après aide</t>
  </si>
  <si>
    <r>
      <t xml:space="preserve">Onglet à compléter pour toute extension avec injection EnR&amp;R supérieure à 12 GWh par an, quelle que soit la méthode de calcul de l'aide, hormis dans les cas où le porteur de projet demande une aide inférieure aux taux d'aide autorisés par les points 7 et 8 de l'article 46 du RGEC (*)
</t>
    </r>
    <r>
      <rPr>
        <b/>
        <sz val="11"/>
        <color rgb="FFFF0000"/>
        <rFont val="Arial"/>
        <family val="2"/>
      </rPr>
      <t>(*)
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</si>
  <si>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Investissements totaux du projet d'extension (€)</t>
  </si>
  <si>
    <r>
      <t xml:space="preserve">Dans les cases ci-dessous, l'ADEME attend des commentaires succincts sur la façon dont la répartition a été faite entre les valeurs relatives au réseau existant et celles, demandées ici, relatives à l'extension exclusivement ; et ce, </t>
    </r>
    <r>
      <rPr>
        <b/>
        <u/>
        <sz val="11"/>
        <color theme="1"/>
        <rFont val="Arial"/>
        <family val="2"/>
      </rPr>
      <t>en particulier pour les charges.</t>
    </r>
  </si>
  <si>
    <t>Sous-total R1 exclusivement lié à l'extension (k€)</t>
  </si>
  <si>
    <t>Sous-total R2 exclusivement lié à l'extension  (k€)</t>
  </si>
  <si>
    <t>Recettes CEE exclusivement liées à l'extension  (k€)</t>
  </si>
  <si>
    <t>Recettes raccordement exclusivement liées à l'extension  (k€)</t>
  </si>
  <si>
    <t>Charges combustible exclusivement liées à l'extension  (k€)</t>
  </si>
  <si>
    <t>Charges petit entretien / divers exclusivement liées à l'extension  (k€)</t>
  </si>
  <si>
    <t>Charges gros entretien et renouvellement exclusivement liées à l'extension  (k€)</t>
  </si>
  <si>
    <t>Charges diverses exclusivement liées à l'extension  (k€)</t>
  </si>
  <si>
    <t>EBE exclusivement lié à l'extension  (k€)</t>
  </si>
  <si>
    <t>Flux des investissements de l'extension (-)</t>
  </si>
  <si>
    <t>Amortissement des investissements de l'extension (-)</t>
  </si>
  <si>
    <r>
      <t>Amortissement des subventions</t>
    </r>
    <r>
      <rPr>
        <b/>
        <sz val="10"/>
        <color theme="1"/>
        <rFont val="Arial"/>
        <family val="2"/>
      </rPr>
      <t xml:space="preserve"> </t>
    </r>
    <r>
      <rPr>
        <sz val="10"/>
        <color theme="1"/>
        <rFont val="Arial"/>
        <family val="2"/>
      </rPr>
      <t xml:space="preserve">prévisionnelles </t>
    </r>
    <r>
      <rPr>
        <b/>
        <sz val="10"/>
        <color theme="1"/>
        <rFont val="Arial"/>
        <family val="2"/>
      </rPr>
      <t>totales</t>
    </r>
    <r>
      <rPr>
        <sz val="10"/>
        <color theme="1"/>
        <rFont val="Arial"/>
        <family val="2"/>
      </rPr>
      <t xml:space="preserve"> pour l'extension (Fonds Chaleur et autres dispositifs, hors CEE), avec par défaut une aide Fonds Chaleur à 30% (+)</t>
    </r>
  </si>
  <si>
    <t>Résultat imposable (méthode FC) associé à l'extension</t>
  </si>
  <si>
    <t xml:space="preserve">IS prévisionnel  (méthode FC) associé à l'extension (-) </t>
  </si>
  <si>
    <r>
      <t xml:space="preserve">Flux des subventions prévisionnelles </t>
    </r>
    <r>
      <rPr>
        <b/>
        <sz val="11"/>
        <color theme="1"/>
        <rFont val="Arial"/>
        <family val="2"/>
      </rPr>
      <t>totales</t>
    </r>
    <r>
      <rPr>
        <sz val="11"/>
        <color theme="1"/>
        <rFont val="Arial"/>
        <family val="2"/>
      </rPr>
      <t xml:space="preserve"> (Fonds Chaleur et autres, hors CEE) pour l'extension</t>
    </r>
    <r>
      <rPr>
        <sz val="10"/>
        <color theme="1"/>
        <rFont val="Arial"/>
        <family val="2"/>
      </rPr>
      <t xml:space="preserve"> (+)</t>
    </r>
  </si>
  <si>
    <t>Cash flow après IS prévisionnel sans aide (méthode FC) associé à l'extension</t>
  </si>
  <si>
    <t>Cash flow après IS prévisionnel avec aide (méthode FC) associé à l'extension</t>
  </si>
  <si>
    <r>
      <t>Déficit de financement (année 202</t>
    </r>
    <r>
      <rPr>
        <b/>
        <sz val="11"/>
        <color rgb="FFFF0000"/>
        <rFont val="Arial"/>
        <family val="2"/>
      </rPr>
      <t>5</t>
    </r>
    <r>
      <rPr>
        <b/>
        <sz val="11"/>
        <color theme="1"/>
        <rFont val="Arial"/>
        <family val="2"/>
      </rPr>
      <t>) &lt;=&gt; aide maximale autorisée
(la valeur ci-dessous doit être positive)</t>
    </r>
  </si>
  <si>
    <t>A remplir si production de plus de 20 GWh d'EnR&amp;R supplémentaires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</si>
  <si>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</si>
  <si>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</si>
  <si>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</si>
  <si>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</si>
  <si>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</si>
  <si>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</si>
  <si>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</si>
  <si>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</si>
  <si>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</si>
  <si>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Fluide</t>
  </si>
  <si>
    <t>Eau chaude</t>
  </si>
  <si>
    <t>Eau surchauffée (T&gt;105°C)</t>
  </si>
  <si>
    <t>Vapeur</t>
  </si>
  <si>
    <t>Eau glacée</t>
  </si>
  <si>
    <t>Autres</t>
  </si>
  <si>
    <t>Ces tarifs doivent tenir compte des recommandations de l'ADEME concernant le prix de référence du gaz : voir exemple ci-contre pour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</si>
</sst>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00&quot; points&quot;"/>
    <numFmt numFmtId="169" formatCode="0&quot; MWh EnR&amp;R sup. produits&quot;"/>
  </numFmts>
  <fonts count="7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8"/>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b/>
      <i/>
      <sz val="8"/>
      <color rgb="FFFF0000"/>
      <name val="Arial"/>
      <family val="2"/>
    </font>
    <font>
      <i/>
      <sz val="9"/>
      <color theme="1"/>
      <name val="Arial"/>
      <family val="2"/>
    </font>
    <font>
      <sz val="9"/>
      <color theme="1"/>
      <name val="Arial"/>
      <family val="2"/>
    </font>
    <font>
      <b/>
      <i/>
      <sz val="7"/>
      <color rgb="FFFF0000"/>
      <name val="Arial"/>
      <family val="2"/>
    </font>
    <font>
      <sz val="8"/>
      <color rgb="FF000000"/>
      <name val="Arial"/>
      <family val="2"/>
    </font>
    <font>
      <i/>
      <sz val="8"/>
      <color rgb="FF000000"/>
      <name val="Arial"/>
      <family val="2"/>
    </font>
    <font>
      <sz val="8"/>
      <color theme="1"/>
      <name val="Calibri"/>
      <family val="2"/>
      <scheme val="minor"/>
    </font>
    <font>
      <b/>
      <i/>
      <sz val="12"/>
      <color rgb="FFFF0000"/>
      <name val="Calibri"/>
      <family val="2"/>
      <scheme val="minor"/>
    </font>
    <font>
      <b/>
      <i/>
      <sz val="8"/>
      <color theme="1"/>
      <name val="Calibri"/>
      <family val="2"/>
      <scheme val="minor"/>
    </font>
    <font>
      <u/>
      <sz val="9"/>
      <color theme="1"/>
      <name val="Arial"/>
      <family val="2"/>
    </font>
    <font>
      <i/>
      <u/>
      <sz val="9"/>
      <color theme="1"/>
      <name val="Arial"/>
      <family val="2"/>
    </font>
    <font>
      <b/>
      <sz val="8"/>
      <color theme="1"/>
      <name val="Calibri"/>
      <family val="2"/>
      <scheme val="minor"/>
    </font>
    <font>
      <i/>
      <sz val="8"/>
      <color theme="1"/>
      <name val="Calibri"/>
      <family val="2"/>
      <scheme val="minor"/>
    </font>
    <font>
      <b/>
      <sz val="26"/>
      <color rgb="FFFF0000"/>
      <name val="Calibri"/>
      <family val="2"/>
    </font>
    <font>
      <b/>
      <sz val="14"/>
      <color rgb="FFFF0000"/>
      <name val="Calibri"/>
      <family val="2"/>
      <scheme val="minor"/>
    </font>
    <font>
      <b/>
      <sz val="8"/>
      <color rgb="FFC00000"/>
      <name val="Arial"/>
      <family val="2"/>
    </font>
    <font>
      <sz val="7"/>
      <color rgb="FF000000"/>
      <name val="Arial"/>
      <family val="2"/>
    </font>
    <font>
      <i/>
      <sz val="10"/>
      <color theme="1"/>
      <name val="Arial"/>
      <family val="2"/>
    </font>
    <font>
      <b/>
      <i/>
      <sz val="10"/>
      <color theme="1"/>
      <name val="Arial"/>
      <family val="2"/>
    </font>
    <font>
      <sz val="11"/>
      <color rgb="FFFF0000"/>
      <name val="Arial"/>
      <family val="2"/>
    </font>
    <font>
      <b/>
      <sz val="14"/>
      <color rgb="FFFF0000"/>
      <name val="Arial"/>
      <family val="2"/>
    </font>
    <font>
      <b/>
      <i/>
      <sz val="11"/>
      <color rgb="FFFF0000"/>
      <name val="Arial"/>
      <family val="2"/>
    </font>
    <font>
      <b/>
      <sz val="14"/>
      <color theme="1"/>
      <name val="Calibri"/>
      <family val="2"/>
      <scheme val="minor"/>
    </font>
    <font>
      <b/>
      <sz val="10"/>
      <color theme="1"/>
      <name val="Arial"/>
      <family val="2"/>
    </font>
    <font>
      <b/>
      <sz val="11"/>
      <color rgb="FFFF0000"/>
      <name val="Arial"/>
      <family val="2"/>
    </font>
    <font>
      <b/>
      <u/>
      <sz val="11"/>
      <color theme="1"/>
      <name val="Arial"/>
      <family val="2"/>
    </font>
    <font>
      <b/>
      <sz val="8"/>
      <color rgb="FF000000"/>
      <name val="Calibri"/>
      <scheme val="minor"/>
    </font>
    <font>
      <i/>
      <sz val="8"/>
      <color rgb="FF000000"/>
      <name val="Calibri"/>
      <scheme val="minor"/>
    </font>
    <font>
      <b/>
      <i/>
      <sz val="12"/>
      <color rgb="FFFF0000"/>
      <name val="Arial"/>
      <family val="2"/>
    </font>
    <font>
      <sz val="8"/>
      <color rgb="FFFF0000"/>
      <name val="Arial"/>
      <family val="2"/>
    </font>
    <font>
      <b/>
      <sz val="9"/>
      <color theme="1"/>
      <name val="Arial"/>
      <family val="2"/>
    </font>
    <font>
      <b/>
      <i/>
      <sz val="11"/>
      <color rgb="FFFF0000"/>
      <name val="Calibri"/>
      <family val="2"/>
      <scheme val="minor"/>
    </font>
    <font>
      <b/>
      <sz val="12"/>
      <color theme="1"/>
      <name val="Arial"/>
      <family val="2"/>
    </font>
    <font>
      <sz val="10"/>
      <name val="Arial"/>
    </font>
    <font>
      <u/>
      <sz val="11"/>
      <color theme="10"/>
      <name val="Arial"/>
    </font>
    <font>
      <b/>
      <sz val="10"/>
      <color rgb="FFFF0000"/>
      <name val="Arial"/>
    </font>
    <font>
      <b/>
      <sz val="10"/>
      <name val="Arial"/>
    </font>
    <font>
      <sz val="10"/>
      <color theme="1"/>
      <name val="Calibri"/>
      <family val="2"/>
      <scheme val="minor"/>
    </font>
    <font>
      <i/>
      <sz val="10"/>
      <color rgb="FF000000"/>
      <name val="Abadi"/>
      <family val="2"/>
    </font>
    <font>
      <sz val="10"/>
      <color rgb="FF000000"/>
      <name val="Abadi"/>
      <family val="2"/>
    </font>
    <font>
      <b/>
      <i/>
      <sz val="10"/>
      <color rgb="FF000000"/>
      <name val="Abadi"/>
      <family val="2"/>
    </font>
    <font>
      <b/>
      <i/>
      <sz val="10"/>
      <color rgb="FFFF0000"/>
      <name val="Abadi"/>
      <family val="2"/>
    </font>
    <font>
      <sz val="10"/>
      <color rgb="FF000000"/>
      <name val="Calibri"/>
      <family val="2"/>
    </font>
    <font>
      <b/>
      <sz val="10"/>
      <color rgb="FFFF0000"/>
      <name val="Abadi"/>
      <family val="2"/>
    </font>
    <font>
      <b/>
      <i/>
      <sz val="10"/>
      <color rgb="FFC00000"/>
      <name val="Arial"/>
      <family val="2"/>
    </font>
    <font>
      <b/>
      <sz val="12"/>
      <color rgb="FFFF0000"/>
      <name val="Arial"/>
      <family val="2"/>
    </font>
    <font>
      <sz val="11"/>
      <color rgb="FF000000"/>
      <name val="Aptos Narrow"/>
      <family val="2"/>
    </font>
    <font>
      <sz val="11"/>
      <color rgb="FF242424"/>
      <name val="Aptos Narrow"/>
      <family val="2"/>
    </font>
    <font>
      <sz val="11"/>
      <name val="Arial"/>
      <family val="2"/>
    </font>
  </fonts>
  <fills count="35">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EBF1DE"/>
        <bgColor rgb="FF000000"/>
      </patternFill>
    </fill>
    <fill>
      <patternFill patternType="solid">
        <fgColor theme="9" tint="0.79998168889431442"/>
        <bgColor indexed="64"/>
      </patternFill>
    </fill>
    <fill>
      <patternFill patternType="solid">
        <fgColor rgb="FFEEEEEE"/>
        <bgColor indexed="64"/>
      </patternFill>
    </fill>
    <fill>
      <patternFill patternType="solid">
        <fgColor rgb="FFF5F5F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0CECE"/>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2" fillId="0" borderId="0" applyNumberForma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54">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0" fillId="0" borderId="0" xfId="0" applyAlignment="1">
      <alignment wrapText="1"/>
    </xf>
    <xf numFmtId="0" fontId="8" fillId="0" borderId="0" xfId="3" applyFont="1"/>
    <xf numFmtId="0" fontId="9" fillId="0" borderId="0" xfId="3" applyFont="1"/>
    <xf numFmtId="0" fontId="3" fillId="0" borderId="0" xfId="3"/>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4" fillId="16"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30"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5" fillId="4" borderId="0" xfId="0" applyFont="1" applyFill="1" applyAlignment="1">
      <alignment wrapText="1"/>
    </xf>
    <xf numFmtId="0" fontId="5" fillId="4" borderId="0" xfId="0" applyFont="1" applyFill="1"/>
    <xf numFmtId="0" fontId="17" fillId="0" borderId="0" xfId="0" applyFont="1"/>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19"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19"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19"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19"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19"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3" fillId="4" borderId="26" xfId="0" applyFont="1" applyFill="1" applyBorder="1"/>
    <xf numFmtId="0" fontId="3" fillId="4" borderId="46" xfId="0" applyFont="1" applyFill="1" applyBorder="1"/>
    <xf numFmtId="0" fontId="21" fillId="15" borderId="27"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3" fillId="4" borderId="47" xfId="0" applyFont="1" applyFill="1" applyBorder="1" applyAlignment="1">
      <alignment horizontal="left" vertical="center"/>
    </xf>
    <xf numFmtId="1" fontId="3" fillId="4" borderId="40"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166" fontId="3" fillId="4" borderId="6" xfId="0" applyNumberFormat="1" applyFont="1" applyFill="1" applyBorder="1" applyAlignment="1">
      <alignment horizontal="center"/>
    </xf>
    <xf numFmtId="0" fontId="3" fillId="4" borderId="48" xfId="0" applyFont="1" applyFill="1" applyBorder="1" applyAlignment="1">
      <alignment horizontal="left" vertical="center"/>
    </xf>
    <xf numFmtId="167" fontId="4" fillId="4" borderId="21" xfId="2" applyNumberFormat="1" applyFont="1" applyFill="1" applyBorder="1" applyAlignment="1">
      <alignment horizontal="center"/>
    </xf>
    <xf numFmtId="168" fontId="4" fillId="15" borderId="8" xfId="0" applyNumberFormat="1" applyFont="1" applyFill="1" applyBorder="1" applyAlignment="1">
      <alignment horizontal="center"/>
    </xf>
    <xf numFmtId="168" fontId="4" fillId="0" borderId="43" xfId="0" applyNumberFormat="1" applyFont="1" applyBorder="1" applyAlignment="1">
      <alignment horizontal="center"/>
    </xf>
    <xf numFmtId="168" fontId="4" fillId="0" borderId="6" xfId="0" applyNumberFormat="1" applyFont="1" applyBorder="1" applyAlignment="1">
      <alignment horizontal="center"/>
    </xf>
    <xf numFmtId="0" fontId="3" fillId="4" borderId="51"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168" fontId="4" fillId="18" borderId="6" xfId="0" applyNumberFormat="1" applyFont="1" applyFill="1" applyBorder="1" applyAlignment="1">
      <alignment horizontal="center"/>
    </xf>
    <xf numFmtId="0" fontId="13" fillId="4" borderId="47"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5" borderId="6" xfId="0" applyNumberFormat="1" applyFont="1" applyFill="1" applyBorder="1" applyAlignment="1">
      <alignment horizontal="center"/>
    </xf>
    <xf numFmtId="0" fontId="13" fillId="4" borderId="3" xfId="0" applyFont="1" applyFill="1" applyBorder="1" applyAlignment="1">
      <alignment horizontal="left" vertical="center" wrapText="1"/>
    </xf>
    <xf numFmtId="1" fontId="13" fillId="4" borderId="40"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169" fontId="23" fillId="4" borderId="6" xfId="0" applyNumberFormat="1" applyFont="1" applyFill="1" applyBorder="1" applyAlignment="1">
      <alignment horizontal="center" vertical="center"/>
    </xf>
    <xf numFmtId="1" fontId="24" fillId="4" borderId="6" xfId="0" applyNumberFormat="1" applyFont="1" applyFill="1" applyBorder="1" applyAlignment="1">
      <alignment horizontal="center" vertical="center" wrapText="1"/>
    </xf>
    <xf numFmtId="0" fontId="13" fillId="4" borderId="5" xfId="0" applyFont="1" applyFill="1" applyBorder="1" applyAlignment="1">
      <alignment horizontal="left" wrapText="1"/>
    </xf>
    <xf numFmtId="1" fontId="13" fillId="4" borderId="50" xfId="0" applyNumberFormat="1" applyFont="1" applyFill="1" applyBorder="1" applyAlignment="1">
      <alignment horizontal="center" vertical="center"/>
    </xf>
    <xf numFmtId="1" fontId="4" fillId="4" borderId="6" xfId="0" applyNumberFormat="1" applyFont="1" applyFill="1" applyBorder="1" applyAlignment="1">
      <alignment horizontal="center" vertical="center"/>
    </xf>
    <xf numFmtId="0" fontId="13" fillId="4" borderId="5" xfId="0" applyFont="1" applyFill="1" applyBorder="1" applyAlignment="1">
      <alignment horizontal="left" vertical="center" wrapText="1"/>
    </xf>
    <xf numFmtId="167" fontId="13" fillId="4" borderId="50" xfId="2" applyNumberFormat="1" applyFont="1" applyFill="1" applyBorder="1" applyAlignment="1">
      <alignment horizontal="center" vertical="center"/>
    </xf>
    <xf numFmtId="167" fontId="13" fillId="4" borderId="53" xfId="2" applyNumberFormat="1" applyFont="1" applyFill="1" applyBorder="1" applyAlignment="1">
      <alignment horizontal="center" vertical="center"/>
    </xf>
    <xf numFmtId="0" fontId="13" fillId="4" borderId="30" xfId="0" applyFont="1" applyFill="1" applyBorder="1" applyAlignment="1">
      <alignment horizontal="left" vertical="center" wrapText="1"/>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0"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3"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3" fillId="4" borderId="5" xfId="0" applyFont="1" applyFill="1" applyBorder="1" applyAlignment="1">
      <alignment horizontal="left" vertical="center"/>
    </xf>
    <xf numFmtId="1" fontId="13"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3"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3" fillId="4" borderId="1" xfId="2" applyFont="1" applyFill="1" applyBorder="1" applyAlignment="1">
      <alignment horizontal="center"/>
    </xf>
    <xf numFmtId="1" fontId="4" fillId="18" borderId="6" xfId="0" applyNumberFormat="1" applyFont="1" applyFill="1" applyBorder="1" applyAlignment="1">
      <alignment horizontal="center" vertical="center"/>
    </xf>
    <xf numFmtId="0" fontId="13" fillId="4" borderId="30" xfId="0" applyFont="1" applyFill="1" applyBorder="1" applyAlignment="1">
      <alignment horizontal="left" vertical="center"/>
    </xf>
    <xf numFmtId="0" fontId="20" fillId="4" borderId="27" xfId="0" applyFont="1" applyFill="1" applyBorder="1" applyAlignment="1">
      <alignment vertical="center" wrapText="1"/>
    </xf>
    <xf numFmtId="0" fontId="28" fillId="4" borderId="0" xfId="0" applyFont="1" applyFill="1"/>
    <xf numFmtId="0" fontId="29" fillId="4" borderId="0" xfId="0" applyFont="1" applyFill="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10" fillId="0" borderId="0" xfId="3" applyFont="1" applyAlignment="1">
      <alignment horizontal="right" wrapText="1"/>
    </xf>
    <xf numFmtId="0" fontId="11" fillId="20" borderId="0" xfId="3" applyFont="1" applyFill="1" applyAlignment="1">
      <alignment horizontal="center" vertical="center" wrapText="1"/>
    </xf>
    <xf numFmtId="0" fontId="31" fillId="0" borderId="54" xfId="0" applyFont="1" applyBorder="1" applyAlignment="1">
      <alignment horizontal="justify" vertical="center" wrapText="1"/>
    </xf>
    <xf numFmtId="0" fontId="31" fillId="0" borderId="55" xfId="0" applyFont="1" applyBorder="1" applyAlignment="1">
      <alignment horizontal="justify" vertical="center" wrapText="1"/>
    </xf>
    <xf numFmtId="0" fontId="32" fillId="0" borderId="0" xfId="0" applyFont="1" applyAlignment="1">
      <alignment horizontal="left" vertical="center"/>
    </xf>
    <xf numFmtId="0" fontId="0" fillId="0" borderId="0" xfId="0" quotePrefix="1" applyAlignment="1">
      <alignment vertical="center"/>
    </xf>
    <xf numFmtId="0" fontId="30"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8" fillId="4" borderId="0" xfId="0" applyFont="1" applyFill="1" applyAlignment="1">
      <alignment vertical="center" wrapText="1"/>
    </xf>
    <xf numFmtId="9" fontId="28" fillId="4" borderId="1" xfId="2" applyFont="1" applyFill="1" applyBorder="1" applyAlignment="1">
      <alignment horizontal="center" vertical="center" wrapText="1"/>
    </xf>
    <xf numFmtId="9" fontId="3" fillId="0" borderId="12" xfId="0" applyNumberFormat="1" applyFont="1" applyBorder="1" applyAlignment="1">
      <alignment horizontal="center" vertical="center"/>
    </xf>
    <xf numFmtId="164" fontId="3" fillId="0" borderId="13" xfId="1" applyNumberFormat="1" applyFont="1" applyBorder="1" applyAlignment="1">
      <alignment horizontal="center" vertical="center"/>
    </xf>
    <xf numFmtId="0" fontId="3" fillId="0" borderId="13" xfId="0" applyFont="1" applyBorder="1" applyAlignment="1">
      <alignment horizontal="center" vertical="center"/>
    </xf>
    <xf numFmtId="0" fontId="19" fillId="10" borderId="24" xfId="0" applyFont="1" applyFill="1" applyBorder="1" applyAlignment="1">
      <alignment vertical="center" wrapText="1"/>
    </xf>
    <xf numFmtId="0" fontId="19" fillId="10" borderId="11" xfId="0" applyFont="1" applyFill="1" applyBorder="1" applyAlignment="1">
      <alignment vertical="center" wrapText="1"/>
    </xf>
    <xf numFmtId="0" fontId="4" fillId="0" borderId="13" xfId="0" applyFont="1" applyBorder="1" applyAlignment="1">
      <alignment horizontal="center" vertical="center"/>
    </xf>
    <xf numFmtId="0" fontId="19" fillId="10" borderId="23" xfId="0" applyFont="1" applyFill="1" applyBorder="1" applyAlignment="1">
      <alignment vertical="center"/>
    </xf>
    <xf numFmtId="0" fontId="5" fillId="21" borderId="0" xfId="0" applyFont="1" applyFill="1" applyAlignment="1">
      <alignment vertical="center" wrapText="1"/>
    </xf>
    <xf numFmtId="0" fontId="5" fillId="0" borderId="0" xfId="0" applyFont="1" applyAlignment="1">
      <alignment vertical="center" wrapText="1"/>
    </xf>
    <xf numFmtId="0" fontId="5" fillId="22" borderId="60" xfId="0" applyFont="1" applyFill="1" applyBorder="1" applyAlignment="1">
      <alignment vertical="center" wrapText="1"/>
    </xf>
    <xf numFmtId="0" fontId="5" fillId="22" borderId="56" xfId="0" applyFont="1" applyFill="1" applyBorder="1" applyAlignment="1">
      <alignment vertical="center" wrapText="1"/>
    </xf>
    <xf numFmtId="0" fontId="5" fillId="22" borderId="23" xfId="0" applyFont="1" applyFill="1" applyBorder="1" applyAlignment="1">
      <alignment vertical="center" wrapText="1"/>
    </xf>
    <xf numFmtId="0" fontId="5" fillId="22" borderId="24" xfId="0" applyFont="1" applyFill="1" applyBorder="1" applyAlignment="1">
      <alignment vertical="center" wrapText="1"/>
    </xf>
    <xf numFmtId="0" fontId="5" fillId="22" borderId="11" xfId="0" applyFont="1" applyFill="1" applyBorder="1" applyAlignment="1">
      <alignment vertical="center" wrapText="1"/>
    </xf>
    <xf numFmtId="0" fontId="5" fillId="4" borderId="26" xfId="0" applyFont="1" applyFill="1" applyBorder="1" applyAlignment="1">
      <alignment vertical="center" wrapText="1"/>
    </xf>
    <xf numFmtId="0" fontId="5" fillId="4" borderId="16" xfId="0" applyFont="1" applyFill="1" applyBorder="1" applyAlignment="1">
      <alignment vertical="center" wrapText="1"/>
    </xf>
    <xf numFmtId="0" fontId="27" fillId="24" borderId="1" xfId="0" applyFont="1" applyFill="1" applyBorder="1" applyAlignment="1">
      <alignment horizontal="right" vertical="center" wrapText="1"/>
    </xf>
    <xf numFmtId="0" fontId="27" fillId="24" borderId="1" xfId="0" applyFont="1" applyFill="1" applyBorder="1" applyAlignment="1">
      <alignment horizontal="center" vertical="center"/>
    </xf>
    <xf numFmtId="0" fontId="27" fillId="24" borderId="6" xfId="0" applyFont="1" applyFill="1" applyBorder="1" applyAlignment="1">
      <alignment horizontal="center" vertical="center"/>
    </xf>
    <xf numFmtId="0" fontId="27" fillId="24" borderId="1" xfId="0" applyFont="1" applyFill="1" applyBorder="1" applyAlignment="1">
      <alignment horizontal="right" vertical="center"/>
    </xf>
    <xf numFmtId="0" fontId="37" fillId="25"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26" fillId="0" borderId="0" xfId="0" applyFont="1" applyAlignment="1">
      <alignment horizontal="center" vertical="center" wrapText="1"/>
    </xf>
    <xf numFmtId="0" fontId="26" fillId="0" borderId="50" xfId="0" applyFont="1" applyBorder="1" applyAlignment="1">
      <alignment horizontal="center" vertical="center" wrapText="1"/>
    </xf>
    <xf numFmtId="0" fontId="38" fillId="26" borderId="1" xfId="0" applyFont="1" applyFill="1" applyBorder="1" applyAlignment="1">
      <alignment horizontal="center" vertical="center" wrapText="1"/>
    </xf>
    <xf numFmtId="0" fontId="38" fillId="0" borderId="0" xfId="0" applyFont="1"/>
    <xf numFmtId="0" fontId="38" fillId="27" borderId="69" xfId="0" applyFont="1" applyFill="1" applyBorder="1" applyAlignment="1">
      <alignment vertical="center" wrapText="1"/>
    </xf>
    <xf numFmtId="0" fontId="26" fillId="0" borderId="0" xfId="0" applyFont="1" applyAlignment="1">
      <alignment wrapText="1"/>
    </xf>
    <xf numFmtId="1" fontId="26" fillId="0" borderId="1" xfId="0" applyNumberFormat="1" applyFont="1" applyBorder="1" applyAlignment="1">
      <alignment horizontal="center" vertical="center" wrapText="1"/>
    </xf>
    <xf numFmtId="0" fontId="39" fillId="21" borderId="5" xfId="0" applyFont="1" applyFill="1" applyBorder="1" applyAlignment="1">
      <alignment horizontal="right" wrapText="1"/>
    </xf>
    <xf numFmtId="0" fontId="6" fillId="21" borderId="1" xfId="0" applyFont="1" applyFill="1" applyBorder="1" applyAlignment="1">
      <alignment horizontal="center" vertical="center"/>
    </xf>
    <xf numFmtId="0" fontId="5" fillId="21" borderId="1" xfId="0" applyFont="1" applyFill="1" applyBorder="1" applyAlignment="1">
      <alignment horizontal="center"/>
    </xf>
    <xf numFmtId="0" fontId="5" fillId="21" borderId="6" xfId="0" applyFont="1" applyFill="1" applyBorder="1" applyAlignment="1">
      <alignment horizontal="center"/>
    </xf>
    <xf numFmtId="0" fontId="39" fillId="21" borderId="5" xfId="0" applyFont="1" applyFill="1" applyBorder="1" applyAlignment="1">
      <alignment horizontal="left" wrapText="1"/>
    </xf>
    <xf numFmtId="0" fontId="39" fillId="21" borderId="5" xfId="0" quotePrefix="1" applyFont="1" applyFill="1" applyBorder="1" applyAlignment="1">
      <alignment horizontal="left" wrapText="1"/>
    </xf>
    <xf numFmtId="0" fontId="14" fillId="0" borderId="5" xfId="0" applyFont="1" applyBorder="1" applyAlignment="1">
      <alignment horizontal="left" vertical="center" wrapText="1"/>
    </xf>
    <xf numFmtId="0" fontId="5" fillId="0" borderId="1" xfId="0" applyFont="1" applyBorder="1" applyAlignment="1">
      <alignment horizontal="center"/>
    </xf>
    <xf numFmtId="0" fontId="5" fillId="0" borderId="6" xfId="0" applyFont="1" applyBorder="1" applyAlignment="1">
      <alignment horizontal="center"/>
    </xf>
    <xf numFmtId="0" fontId="40" fillId="25" borderId="10" xfId="0" applyFont="1" applyFill="1" applyBorder="1" applyAlignment="1">
      <alignment horizontal="left" wrapText="1"/>
    </xf>
    <xf numFmtId="0" fontId="39" fillId="25" borderId="10" xfId="0" applyFont="1" applyFill="1" applyBorder="1" applyAlignment="1">
      <alignment horizontal="right" wrapText="1"/>
    </xf>
    <xf numFmtId="0" fontId="6" fillId="25" borderId="1" xfId="0" applyFont="1" applyFill="1" applyBorder="1" applyAlignment="1">
      <alignment horizontal="center" vertical="center"/>
    </xf>
    <xf numFmtId="0" fontId="5" fillId="25" borderId="1" xfId="0" applyFont="1" applyFill="1" applyBorder="1" applyAlignment="1">
      <alignment horizontal="center"/>
    </xf>
    <xf numFmtId="0" fontId="6" fillId="5" borderId="19" xfId="0" applyFont="1" applyFill="1" applyBorder="1" applyAlignment="1">
      <alignment vertical="center"/>
    </xf>
    <xf numFmtId="0" fontId="6" fillId="5" borderId="20" xfId="0" applyFont="1" applyFill="1" applyBorder="1" applyAlignment="1">
      <alignment vertical="center"/>
    </xf>
    <xf numFmtId="0" fontId="5" fillId="4" borderId="0" xfId="0" applyFont="1" applyFill="1" applyAlignment="1">
      <alignment horizontal="center"/>
    </xf>
    <xf numFmtId="0" fontId="6" fillId="4" borderId="40" xfId="0" applyFont="1" applyFill="1" applyBorder="1" applyAlignment="1">
      <alignment vertical="center"/>
    </xf>
    <xf numFmtId="0" fontId="5" fillId="4" borderId="40" xfId="0" applyFont="1" applyFill="1" applyBorder="1"/>
    <xf numFmtId="0" fontId="5" fillId="4" borderId="4" xfId="0" applyFont="1" applyFill="1" applyBorder="1"/>
    <xf numFmtId="0" fontId="6" fillId="4" borderId="1" xfId="0" applyFont="1" applyFill="1" applyBorder="1" applyAlignment="1">
      <alignment vertical="center"/>
    </xf>
    <xf numFmtId="0" fontId="5" fillId="4" borderId="1" xfId="0" applyFont="1" applyFill="1" applyBorder="1"/>
    <xf numFmtId="0" fontId="5" fillId="4" borderId="6" xfId="0" applyFont="1" applyFill="1" applyBorder="1"/>
    <xf numFmtId="0" fontId="14" fillId="0" borderId="30" xfId="0" applyFont="1" applyBorder="1" applyAlignment="1">
      <alignment horizontal="left" vertical="center" wrapText="1"/>
    </xf>
    <xf numFmtId="0" fontId="5" fillId="0" borderId="1" xfId="0" applyFont="1" applyBorder="1"/>
    <xf numFmtId="0" fontId="5" fillId="0" borderId="6" xfId="0" applyFont="1" applyBorder="1"/>
    <xf numFmtId="0" fontId="5" fillId="4" borderId="25" xfId="0" applyFont="1" applyFill="1" applyBorder="1"/>
    <xf numFmtId="0" fontId="5" fillId="4" borderId="31" xfId="0" applyFont="1" applyFill="1" applyBorder="1"/>
    <xf numFmtId="0" fontId="5" fillId="5" borderId="19" xfId="0" applyFont="1" applyFill="1" applyBorder="1"/>
    <xf numFmtId="0" fontId="5" fillId="5" borderId="20" xfId="0" applyFont="1" applyFill="1" applyBorder="1"/>
    <xf numFmtId="0" fontId="5" fillId="16" borderId="1" xfId="0" applyFont="1" applyFill="1" applyBorder="1"/>
    <xf numFmtId="0" fontId="5" fillId="16" borderId="6" xfId="0" applyFont="1" applyFill="1" applyBorder="1"/>
    <xf numFmtId="0" fontId="5" fillId="4" borderId="42" xfId="0" applyFont="1" applyFill="1" applyBorder="1"/>
    <xf numFmtId="0" fontId="5" fillId="4" borderId="43" xfId="0" applyFont="1" applyFill="1" applyBorder="1"/>
    <xf numFmtId="0" fontId="6" fillId="4" borderId="45" xfId="0" applyFont="1" applyFill="1" applyBorder="1" applyAlignment="1">
      <alignment vertical="center"/>
    </xf>
    <xf numFmtId="0" fontId="6" fillId="4" borderId="75" xfId="0" applyFont="1" applyFill="1" applyBorder="1" applyAlignment="1">
      <alignment vertical="center"/>
    </xf>
    <xf numFmtId="0" fontId="44" fillId="0" borderId="0" xfId="0" applyFont="1"/>
    <xf numFmtId="0" fontId="5" fillId="4" borderId="0" xfId="0" applyFont="1" applyFill="1" applyAlignment="1">
      <alignment horizontal="right" wrapText="1"/>
    </xf>
    <xf numFmtId="0" fontId="5" fillId="31" borderId="10" xfId="0" applyFont="1" applyFill="1" applyBorder="1"/>
    <xf numFmtId="0" fontId="6" fillId="5" borderId="76" xfId="0" applyFont="1" applyFill="1" applyBorder="1" applyAlignment="1">
      <alignment horizontal="center" vertical="center" wrapText="1"/>
    </xf>
    <xf numFmtId="0" fontId="6" fillId="5" borderId="44" xfId="0" applyFont="1" applyFill="1" applyBorder="1" applyAlignment="1">
      <alignment horizontal="left" vertical="center" wrapText="1"/>
    </xf>
    <xf numFmtId="0" fontId="6" fillId="5" borderId="77" xfId="0" applyFont="1" applyFill="1" applyBorder="1" applyAlignment="1">
      <alignment horizontal="center" vertical="center"/>
    </xf>
    <xf numFmtId="0" fontId="6" fillId="0" borderId="0" xfId="0" applyFont="1" applyAlignment="1">
      <alignment wrapText="1"/>
    </xf>
    <xf numFmtId="0" fontId="5" fillId="0" borderId="0" xfId="0" applyFont="1" applyAlignment="1">
      <alignment horizontal="right"/>
    </xf>
    <xf numFmtId="0" fontId="5" fillId="5" borderId="23" xfId="0" applyFont="1" applyFill="1" applyBorder="1"/>
    <xf numFmtId="0" fontId="5" fillId="5" borderId="24" xfId="0" applyFont="1" applyFill="1" applyBorder="1"/>
    <xf numFmtId="0" fontId="5" fillId="5" borderId="24" xfId="0" applyFont="1" applyFill="1" applyBorder="1" applyAlignment="1">
      <alignment horizontal="right"/>
    </xf>
    <xf numFmtId="0" fontId="5" fillId="31" borderId="2" xfId="0" applyFont="1" applyFill="1" applyBorder="1"/>
    <xf numFmtId="0" fontId="6" fillId="0" borderId="0" xfId="0" applyFont="1" applyAlignment="1">
      <alignment horizontal="center"/>
    </xf>
    <xf numFmtId="0" fontId="5" fillId="5" borderId="1" xfId="0" applyFont="1" applyFill="1" applyBorder="1" applyAlignment="1">
      <alignment wrapText="1"/>
    </xf>
    <xf numFmtId="0" fontId="5" fillId="31" borderId="1" xfId="0" applyFont="1" applyFill="1" applyBorder="1"/>
    <xf numFmtId="0" fontId="5" fillId="32" borderId="0" xfId="0" applyFont="1" applyFill="1" applyAlignment="1">
      <alignment horizontal="center"/>
    </xf>
    <xf numFmtId="0" fontId="19"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16" borderId="1" xfId="0" applyFont="1" applyFill="1" applyBorder="1" applyAlignment="1">
      <alignment wrapText="1"/>
    </xf>
    <xf numFmtId="0" fontId="5" fillId="16" borderId="10" xfId="0" applyFont="1" applyFill="1" applyBorder="1"/>
    <xf numFmtId="0" fontId="6" fillId="0" borderId="0" xfId="0" applyFont="1" applyAlignment="1">
      <alignment horizontal="center" wrapText="1"/>
    </xf>
    <xf numFmtId="43" fontId="6" fillId="16" borderId="0" xfId="6" applyFont="1" applyFill="1" applyAlignment="1">
      <alignment horizontal="center" wrapText="1"/>
    </xf>
    <xf numFmtId="9" fontId="6" fillId="16" borderId="0" xfId="0" applyNumberFormat="1" applyFont="1" applyFill="1" applyAlignment="1">
      <alignment horizontal="center" wrapText="1"/>
    </xf>
    <xf numFmtId="0" fontId="6" fillId="4" borderId="0" xfId="0" applyFont="1" applyFill="1" applyAlignment="1">
      <alignment horizontal="right" wrapText="1"/>
    </xf>
    <xf numFmtId="0" fontId="6" fillId="30" borderId="1" xfId="0" applyFont="1" applyFill="1" applyBorder="1" applyAlignment="1">
      <alignment wrapText="1"/>
    </xf>
    <xf numFmtId="0" fontId="6" fillId="16" borderId="1" xfId="0" applyFont="1" applyFill="1" applyBorder="1"/>
    <xf numFmtId="0" fontId="6" fillId="31" borderId="50" xfId="0" applyFont="1" applyFill="1" applyBorder="1" applyAlignment="1">
      <alignment wrapText="1"/>
    </xf>
    <xf numFmtId="0" fontId="6" fillId="8" borderId="2" xfId="0" applyFont="1" applyFill="1" applyBorder="1" applyAlignment="1">
      <alignment vertical="center" wrapText="1"/>
    </xf>
    <xf numFmtId="0" fontId="0" fillId="4" borderId="0" xfId="0" applyFill="1" applyAlignment="1">
      <alignment horizontal="center"/>
    </xf>
    <xf numFmtId="0" fontId="6" fillId="23" borderId="76"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31" borderId="2" xfId="0" applyFont="1" applyFill="1" applyBorder="1" applyAlignment="1">
      <alignment horizontal="center" vertical="center" wrapText="1"/>
    </xf>
    <xf numFmtId="0" fontId="6" fillId="31" borderId="77" xfId="0" applyFont="1" applyFill="1" applyBorder="1" applyAlignment="1">
      <alignment horizontal="center" vertical="center" wrapText="1"/>
    </xf>
    <xf numFmtId="0" fontId="6" fillId="31" borderId="12"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7" xfId="0" applyFont="1" applyBorder="1" applyAlignment="1">
      <alignment horizontal="center" vertical="center" wrapText="1"/>
    </xf>
    <xf numFmtId="0" fontId="6" fillId="5" borderId="44" xfId="0" applyFont="1" applyFill="1" applyBorder="1" applyAlignment="1">
      <alignment horizontal="center" vertical="center" wrapText="1"/>
    </xf>
    <xf numFmtId="0" fontId="5" fillId="5" borderId="75" xfId="0" applyFont="1" applyFill="1" applyBorder="1" applyAlignment="1">
      <alignment horizontal="center" vertical="center"/>
    </xf>
    <xf numFmtId="0" fontId="6" fillId="4" borderId="77" xfId="0" applyFont="1" applyFill="1" applyBorder="1" applyAlignment="1">
      <alignment horizontal="center" vertical="center"/>
    </xf>
    <xf numFmtId="0" fontId="5" fillId="5" borderId="11" xfId="0" applyFont="1" applyFill="1" applyBorder="1" applyAlignment="1">
      <alignment horizontal="right"/>
    </xf>
    <xf numFmtId="0" fontId="5" fillId="5" borderId="6" xfId="0" applyFont="1" applyFill="1" applyBorder="1"/>
    <xf numFmtId="0" fontId="14" fillId="5" borderId="6" xfId="0" applyFont="1" applyFill="1" applyBorder="1"/>
    <xf numFmtId="0" fontId="14" fillId="0" borderId="0" xfId="0" applyFont="1"/>
    <xf numFmtId="0" fontId="7" fillId="25" borderId="50" xfId="0" applyFont="1" applyFill="1" applyBorder="1" applyAlignment="1">
      <alignment horizontal="center" vertical="center" wrapText="1"/>
    </xf>
    <xf numFmtId="0" fontId="17" fillId="4" borderId="0" xfId="0" applyFont="1" applyFill="1"/>
    <xf numFmtId="0" fontId="3" fillId="4" borderId="0" xfId="0" applyFont="1" applyFill="1"/>
    <xf numFmtId="0" fontId="5" fillId="28" borderId="1" xfId="0" applyFont="1" applyFill="1" applyBorder="1"/>
    <xf numFmtId="0" fontId="50" fillId="4" borderId="0" xfId="0" applyFont="1" applyFill="1"/>
    <xf numFmtId="0" fontId="19" fillId="0" borderId="0" xfId="0" applyFont="1"/>
    <xf numFmtId="0" fontId="19" fillId="4" borderId="0" xfId="0" applyFont="1" applyFill="1"/>
    <xf numFmtId="0" fontId="43" fillId="4" borderId="0" xfId="0" applyFont="1" applyFill="1"/>
    <xf numFmtId="0" fontId="13" fillId="6"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13" fillId="22"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1" fillId="4" borderId="0" xfId="0" applyFont="1" applyFill="1"/>
    <xf numFmtId="0" fontId="13" fillId="17" borderId="1" xfId="0" applyFont="1" applyFill="1" applyBorder="1" applyAlignment="1">
      <alignment horizontal="center" vertical="center" wrapText="1"/>
    </xf>
    <xf numFmtId="0" fontId="13" fillId="6" borderId="1" xfId="0" applyFont="1" applyFill="1" applyBorder="1" applyAlignment="1">
      <alignment vertical="center" wrapText="1"/>
    </xf>
    <xf numFmtId="0" fontId="13" fillId="19" borderId="1" xfId="0" applyFont="1" applyFill="1" applyBorder="1" applyAlignment="1">
      <alignment vertical="center" wrapText="1"/>
    </xf>
    <xf numFmtId="0" fontId="13" fillId="17" borderId="1" xfId="0" applyFont="1" applyFill="1" applyBorder="1" applyAlignment="1">
      <alignment vertical="center" wrapText="1"/>
    </xf>
    <xf numFmtId="0" fontId="52" fillId="4" borderId="1" xfId="0" applyFont="1" applyFill="1" applyBorder="1" applyAlignment="1">
      <alignment wrapText="1"/>
    </xf>
    <xf numFmtId="1" fontId="5" fillId="0" borderId="1" xfId="0" applyNumberFormat="1" applyFont="1" applyBorder="1"/>
    <xf numFmtId="1" fontId="5" fillId="0" borderId="0" xfId="0" applyNumberFormat="1" applyFont="1"/>
    <xf numFmtId="0" fontId="6" fillId="0" borderId="0" xfId="0" applyFont="1"/>
    <xf numFmtId="0" fontId="5" fillId="0" borderId="1" xfId="0" applyFont="1" applyBorder="1" applyAlignment="1">
      <alignment wrapText="1"/>
    </xf>
    <xf numFmtId="0" fontId="52" fillId="4" borderId="0" xfId="0" applyFont="1" applyFill="1" applyAlignment="1">
      <alignment wrapText="1"/>
    </xf>
    <xf numFmtId="0" fontId="52" fillId="4" borderId="9" xfId="0" applyFont="1" applyFill="1" applyBorder="1"/>
    <xf numFmtId="0" fontId="52" fillId="4" borderId="33" xfId="0" applyFont="1" applyFill="1" applyBorder="1" applyAlignment="1">
      <alignment wrapText="1"/>
    </xf>
    <xf numFmtId="0" fontId="52"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6" fontId="5" fillId="0" borderId="0" xfId="0" applyNumberFormat="1" applyFont="1"/>
    <xf numFmtId="0" fontId="6" fillId="0" borderId="1" xfId="0" applyFont="1" applyBorder="1"/>
    <xf numFmtId="0" fontId="21" fillId="5" borderId="1" xfId="0" applyFont="1" applyFill="1" applyBorder="1" applyAlignment="1">
      <alignment horizontal="center" vertical="center" wrapText="1"/>
    </xf>
    <xf numFmtId="0" fontId="39" fillId="0" borderId="1" xfId="0" applyFont="1" applyBorder="1" applyAlignment="1">
      <alignment horizontal="center" vertical="center"/>
    </xf>
    <xf numFmtId="3" fontId="39"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53" fillId="0" borderId="0" xfId="0" applyFont="1"/>
    <xf numFmtId="0" fontId="3" fillId="0" borderId="0" xfId="0" applyFont="1"/>
    <xf numFmtId="0" fontId="5" fillId="21" borderId="0" xfId="0" applyFont="1" applyFill="1"/>
    <xf numFmtId="0" fontId="43" fillId="0" borderId="0" xfId="0" applyFont="1"/>
    <xf numFmtId="0" fontId="6" fillId="21" borderId="0" xfId="0" applyFont="1" applyFill="1"/>
    <xf numFmtId="0" fontId="4" fillId="0" borderId="0" xfId="0" applyFont="1"/>
    <xf numFmtId="0" fontId="6" fillId="22" borderId="57" xfId="0" applyFont="1" applyFill="1" applyBorder="1" applyAlignment="1">
      <alignment vertical="center"/>
    </xf>
    <xf numFmtId="0" fontId="6" fillId="22" borderId="52" xfId="0" applyFont="1" applyFill="1" applyBorder="1" applyAlignment="1">
      <alignment vertical="center"/>
    </xf>
    <xf numFmtId="0" fontId="6" fillId="22" borderId="58" xfId="0" applyFont="1" applyFill="1" applyBorder="1" applyAlignment="1">
      <alignment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6" fillId="21" borderId="0" xfId="0" applyFont="1" applyFill="1" applyAlignment="1">
      <alignment vertical="center"/>
    </xf>
    <xf numFmtId="0" fontId="45" fillId="0" borderId="0" xfId="0" applyFont="1" applyAlignment="1">
      <alignment vertical="center"/>
    </xf>
    <xf numFmtId="0" fontId="54" fillId="0" borderId="0" xfId="0" applyFont="1" applyAlignment="1">
      <alignment vertical="center"/>
    </xf>
    <xf numFmtId="0" fontId="6" fillId="0" borderId="0" xfId="0" applyFont="1" applyAlignment="1">
      <alignment vertical="center"/>
    </xf>
    <xf numFmtId="0" fontId="6" fillId="0" borderId="59" xfId="0" applyFont="1" applyBorder="1" applyAlignment="1">
      <alignment vertical="center"/>
    </xf>
    <xf numFmtId="0" fontId="5" fillId="4" borderId="49" xfId="0" applyFont="1" applyFill="1" applyBorder="1" applyAlignment="1">
      <alignment horizontal="center" vertical="center" wrapText="1"/>
    </xf>
    <xf numFmtId="0" fontId="5" fillId="23" borderId="26" xfId="0" applyFont="1" applyFill="1" applyBorder="1"/>
    <xf numFmtId="0" fontId="5" fillId="23" borderId="46" xfId="0" applyFont="1" applyFill="1" applyBorder="1"/>
    <xf numFmtId="0" fontId="5" fillId="23" borderId="16" xfId="0" applyFont="1" applyFill="1" applyBorder="1"/>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23" borderId="29" xfId="0" applyFont="1" applyFill="1" applyBorder="1"/>
    <xf numFmtId="0" fontId="5" fillId="23" borderId="0" xfId="0" applyFont="1" applyFill="1"/>
    <xf numFmtId="0" fontId="5" fillId="23" borderId="17" xfId="0" applyFont="1" applyFill="1" applyBorder="1"/>
    <xf numFmtId="0" fontId="5" fillId="0" borderId="8" xfId="0" applyFont="1" applyBorder="1" applyAlignment="1">
      <alignment horizontal="center" vertical="center" wrapText="1"/>
    </xf>
    <xf numFmtId="0" fontId="41" fillId="0" borderId="0" xfId="0" applyFont="1"/>
    <xf numFmtId="0" fontId="6" fillId="16" borderId="0" xfId="0" applyFont="1" applyFill="1"/>
    <xf numFmtId="0" fontId="54" fillId="0" borderId="0" xfId="0" applyFont="1"/>
    <xf numFmtId="0" fontId="46" fillId="0" borderId="0" xfId="0" applyFont="1"/>
    <xf numFmtId="0" fontId="55" fillId="0" borderId="0" xfId="3" applyFont="1"/>
    <xf numFmtId="0" fontId="56" fillId="0" borderId="1" xfId="4" applyFont="1" applyBorder="1" applyAlignment="1">
      <alignment horizontal="left" vertical="center"/>
    </xf>
    <xf numFmtId="0" fontId="57" fillId="0" borderId="0" xfId="3" quotePrefix="1" applyFont="1" applyAlignment="1">
      <alignment vertical="center"/>
    </xf>
    <xf numFmtId="0" fontId="58" fillId="0" borderId="0" xfId="3" applyFont="1"/>
    <xf numFmtId="0" fontId="60" fillId="33" borderId="14" xfId="0" applyFont="1" applyFill="1" applyBorder="1" applyAlignment="1">
      <alignment horizontal="left" vertical="center" wrapText="1"/>
    </xf>
    <xf numFmtId="0" fontId="59" fillId="0" borderId="0" xfId="0" applyFont="1"/>
    <xf numFmtId="0" fontId="61" fillId="33" borderId="2" xfId="0" applyFont="1" applyFill="1" applyBorder="1" applyAlignment="1">
      <alignment horizontal="left" vertical="center" wrapText="1"/>
    </xf>
    <xf numFmtId="0" fontId="61" fillId="0" borderId="11" xfId="0" applyFont="1" applyBorder="1" applyAlignment="1">
      <alignment horizontal="center" vertical="center" wrapText="1"/>
    </xf>
    <xf numFmtId="0" fontId="61" fillId="33" borderId="12" xfId="0" applyFont="1" applyFill="1" applyBorder="1" applyAlignment="1">
      <alignment horizontal="left" vertical="center" wrapText="1"/>
    </xf>
    <xf numFmtId="0" fontId="60" fillId="33" borderId="13" xfId="0" applyFont="1" applyFill="1" applyBorder="1" applyAlignment="1">
      <alignment horizontal="center" vertical="center" wrapText="1"/>
    </xf>
    <xf numFmtId="0" fontId="61" fillId="34" borderId="13" xfId="0" applyFont="1" applyFill="1" applyBorder="1" applyAlignment="1">
      <alignment horizontal="center" vertical="center"/>
    </xf>
    <xf numFmtId="0" fontId="62" fillId="33" borderId="12" xfId="0" applyFont="1" applyFill="1" applyBorder="1" applyAlignment="1">
      <alignment horizontal="left" vertical="center"/>
    </xf>
    <xf numFmtId="0" fontId="61" fillId="25" borderId="13" xfId="0" applyFont="1" applyFill="1" applyBorder="1" applyAlignment="1">
      <alignment horizontal="left" vertical="center" wrapText="1"/>
    </xf>
    <xf numFmtId="0" fontId="61" fillId="25" borderId="13" xfId="0" applyFont="1" applyFill="1" applyBorder="1" applyAlignment="1">
      <alignment horizontal="center" vertical="center"/>
    </xf>
    <xf numFmtId="0" fontId="60" fillId="33" borderId="12" xfId="0" applyFont="1" applyFill="1" applyBorder="1" applyAlignment="1">
      <alignment horizontal="left" vertical="center"/>
    </xf>
    <xf numFmtId="0" fontId="62" fillId="25" borderId="13" xfId="0" applyFont="1" applyFill="1" applyBorder="1" applyAlignment="1">
      <alignment horizontal="left" vertical="center"/>
    </xf>
    <xf numFmtId="0" fontId="63" fillId="25" borderId="13" xfId="0" applyFont="1" applyFill="1" applyBorder="1" applyAlignment="1">
      <alignment horizontal="center" vertical="center"/>
    </xf>
    <xf numFmtId="0" fontId="64" fillId="25" borderId="13" xfId="0" applyFont="1" applyFill="1" applyBorder="1" applyAlignment="1">
      <alignment horizontal="left" vertical="center"/>
    </xf>
    <xf numFmtId="0" fontId="65" fillId="25" borderId="13" xfId="0" applyFont="1" applyFill="1" applyBorder="1" applyAlignment="1">
      <alignment horizontal="center" vertical="center"/>
    </xf>
    <xf numFmtId="0" fontId="67" fillId="0" borderId="0" xfId="0" applyFont="1"/>
    <xf numFmtId="0" fontId="66" fillId="4" borderId="5" xfId="0" applyFont="1" applyFill="1" applyBorder="1" applyAlignment="1">
      <alignment horizontal="left" vertical="top" wrapText="1"/>
    </xf>
    <xf numFmtId="0" fontId="68" fillId="0" borderId="2"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9" fillId="0" borderId="12" xfId="0" applyFont="1" applyBorder="1" applyAlignment="1">
      <alignment vertical="center"/>
    </xf>
    <xf numFmtId="0" fontId="68" fillId="0" borderId="12" xfId="0" applyFont="1" applyBorder="1" applyAlignment="1">
      <alignment vertical="center"/>
    </xf>
    <xf numFmtId="1" fontId="70" fillId="0" borderId="1" xfId="0" applyNumberFormat="1" applyFont="1" applyBorder="1"/>
    <xf numFmtId="0" fontId="70" fillId="0" borderId="1" xfId="0" applyFont="1" applyBorder="1"/>
    <xf numFmtId="0" fontId="57" fillId="0" borderId="0" xfId="3" quotePrefix="1" applyFont="1" applyAlignment="1">
      <alignment horizontal="left" vertical="center" wrapText="1"/>
    </xf>
    <xf numFmtId="0" fontId="36" fillId="4" borderId="25" xfId="0" applyFont="1" applyFill="1" applyBorder="1" applyAlignment="1">
      <alignment horizontal="center" vertical="center" wrapText="1"/>
    </xf>
    <xf numFmtId="0" fontId="36" fillId="4" borderId="42" xfId="0" applyFont="1" applyFill="1" applyBorder="1" applyAlignment="1">
      <alignment horizontal="center" vertical="center" wrapText="1"/>
    </xf>
    <xf numFmtId="0" fontId="36" fillId="4" borderId="50" xfId="0" applyFont="1" applyFill="1" applyBorder="1" applyAlignment="1">
      <alignment horizontal="center" vertical="center" wrapText="1"/>
    </xf>
    <xf numFmtId="0" fontId="35" fillId="4" borderId="41" xfId="0" applyFont="1" applyFill="1" applyBorder="1" applyAlignment="1">
      <alignment horizontal="center" vertical="center"/>
    </xf>
    <xf numFmtId="1" fontId="34" fillId="4" borderId="31" xfId="0" applyNumberFormat="1" applyFont="1" applyFill="1" applyBorder="1" applyAlignment="1">
      <alignment horizontal="center" vertical="center"/>
    </xf>
    <xf numFmtId="1" fontId="34" fillId="4" borderId="53" xfId="0" applyNumberFormat="1" applyFont="1" applyFill="1" applyBorder="1" applyAlignment="1">
      <alignment horizontal="center" vertical="center"/>
    </xf>
    <xf numFmtId="0" fontId="13" fillId="4" borderId="30" xfId="0" applyFont="1" applyFill="1" applyBorder="1" applyAlignment="1">
      <alignment horizontal="left" vertical="center" wrapText="1"/>
    </xf>
    <xf numFmtId="0" fontId="13" fillId="4" borderId="32" xfId="0" applyFont="1" applyFill="1" applyBorder="1" applyAlignment="1">
      <alignment horizontal="left" vertical="center" wrapText="1"/>
    </xf>
    <xf numFmtId="1" fontId="13" fillId="4" borderId="25" xfId="0" applyNumberFormat="1" applyFont="1" applyFill="1" applyBorder="1" applyAlignment="1">
      <alignment horizontal="center" vertical="center"/>
    </xf>
    <xf numFmtId="1" fontId="13" fillId="4" borderId="50"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3" fillId="4" borderId="41" xfId="0" applyFont="1" applyFill="1" applyBorder="1" applyAlignment="1">
      <alignment horizontal="center" vertical="center" textRotation="90" wrapText="1"/>
    </xf>
    <xf numFmtId="0" fontId="48" fillId="4" borderId="25" xfId="0" applyFont="1" applyFill="1" applyBorder="1" applyAlignment="1">
      <alignment horizontal="left" vertical="center" wrapText="1"/>
    </xf>
    <xf numFmtId="0" fontId="33" fillId="4" borderId="50" xfId="0" applyFont="1" applyFill="1" applyBorder="1" applyAlignment="1">
      <alignment horizontal="left" vertical="center" wrapText="1"/>
    </xf>
    <xf numFmtId="1" fontId="33" fillId="4" borderId="25" xfId="0" applyNumberFormat="1" applyFont="1" applyFill="1" applyBorder="1" applyAlignment="1">
      <alignment horizontal="center" vertical="center"/>
    </xf>
    <xf numFmtId="1" fontId="33" fillId="4" borderId="50" xfId="0" applyNumberFormat="1" applyFont="1" applyFill="1" applyBorder="1" applyAlignment="1">
      <alignment horizontal="center" vertical="center"/>
    </xf>
    <xf numFmtId="0" fontId="13" fillId="13" borderId="15" xfId="0" applyFont="1" applyFill="1" applyBorder="1" applyAlignment="1">
      <alignment horizontal="center" vertical="center" textRotation="90" wrapText="1"/>
    </xf>
    <xf numFmtId="0" fontId="13" fillId="13" borderId="14" xfId="0" applyFont="1" applyFill="1" applyBorder="1" applyAlignment="1">
      <alignment horizontal="center" vertical="center" textRotation="90" wrapText="1"/>
    </xf>
    <xf numFmtId="0" fontId="13" fillId="13" borderId="12" xfId="0" applyFont="1" applyFill="1" applyBorder="1" applyAlignment="1">
      <alignment horizontal="center" vertical="center" textRotation="90" wrapText="1"/>
    </xf>
    <xf numFmtId="0" fontId="3" fillId="4" borderId="47" xfId="0" applyFont="1" applyFill="1" applyBorder="1" applyAlignment="1">
      <alignment horizontal="center" vertical="center" textRotation="90" wrapText="1"/>
    </xf>
    <xf numFmtId="0" fontId="3" fillId="4" borderId="10"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49" xfId="0" applyFont="1" applyFill="1" applyBorder="1" applyAlignment="1">
      <alignment horizontal="center" vertical="center" textRotation="90" wrapText="1"/>
    </xf>
    <xf numFmtId="0" fontId="3" fillId="4" borderId="52"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56"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13" fillId="14" borderId="26" xfId="0" applyFont="1" applyFill="1" applyBorder="1" applyAlignment="1">
      <alignment horizontal="center" vertical="center" textRotation="90" wrapText="1"/>
    </xf>
    <xf numFmtId="0" fontId="13" fillId="14" borderId="16" xfId="0" applyFont="1" applyFill="1" applyBorder="1" applyAlignment="1">
      <alignment horizontal="center" vertical="center" textRotation="90" wrapText="1"/>
    </xf>
    <xf numFmtId="0" fontId="13" fillId="14" borderId="29" xfId="0" applyFont="1" applyFill="1" applyBorder="1" applyAlignment="1">
      <alignment horizontal="center" vertical="center" textRotation="90" wrapText="1"/>
    </xf>
    <xf numFmtId="0" fontId="13" fillId="14" borderId="17" xfId="0" applyFont="1" applyFill="1" applyBorder="1" applyAlignment="1">
      <alignment horizontal="center" vertical="center" textRotation="90" wrapText="1"/>
    </xf>
    <xf numFmtId="0" fontId="13" fillId="14" borderId="35" xfId="0" applyFont="1" applyFill="1" applyBorder="1" applyAlignment="1">
      <alignment horizontal="center" vertical="center" textRotation="90" wrapText="1"/>
    </xf>
    <xf numFmtId="0" fontId="13" fillId="14" borderId="13" xfId="0" applyFont="1" applyFill="1" applyBorder="1" applyAlignment="1">
      <alignment horizontal="center" vertical="center" textRotation="90"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27" fillId="24" borderId="30" xfId="0" applyFont="1" applyFill="1" applyBorder="1" applyAlignment="1">
      <alignment horizontal="right" vertical="center"/>
    </xf>
    <xf numFmtId="0" fontId="27" fillId="24" borderId="32" xfId="0" applyFont="1" applyFill="1" applyBorder="1" applyAlignment="1">
      <alignment horizontal="right" vertical="center"/>
    </xf>
    <xf numFmtId="0" fontId="61" fillId="33" borderId="23" xfId="0" applyFont="1" applyFill="1" applyBorder="1" applyAlignment="1">
      <alignment horizontal="center" vertical="center" wrapText="1"/>
    </xf>
    <xf numFmtId="0" fontId="61" fillId="33" borderId="11" xfId="0" applyFont="1" applyFill="1" applyBorder="1" applyAlignment="1">
      <alignment horizontal="center" vertical="center" wrapText="1"/>
    </xf>
    <xf numFmtId="0" fontId="38" fillId="27" borderId="64" xfId="0" applyFont="1" applyFill="1" applyBorder="1" applyAlignment="1">
      <alignment vertical="center" wrapText="1"/>
    </xf>
    <xf numFmtId="0" fontId="38" fillId="27" borderId="67" xfId="0" applyFont="1" applyFill="1" applyBorder="1" applyAlignment="1">
      <alignment vertical="center" wrapText="1"/>
    </xf>
    <xf numFmtId="0" fontId="38" fillId="27" borderId="65" xfId="0" applyFont="1" applyFill="1" applyBorder="1" applyAlignment="1">
      <alignment vertical="center" wrapText="1"/>
    </xf>
    <xf numFmtId="0" fontId="38" fillId="27" borderId="68" xfId="0" applyFont="1" applyFill="1" applyBorder="1" applyAlignment="1">
      <alignment vertical="center" wrapText="1"/>
    </xf>
    <xf numFmtId="0" fontId="38" fillId="27" borderId="70" xfId="0" applyFont="1" applyFill="1" applyBorder="1" applyAlignment="1">
      <alignment vertical="center" wrapText="1"/>
    </xf>
    <xf numFmtId="0" fontId="38" fillId="27" borderId="71" xfId="0" applyFont="1" applyFill="1" applyBorder="1" applyAlignment="1">
      <alignment vertical="center" wrapText="1"/>
    </xf>
    <xf numFmtId="0" fontId="38" fillId="26" borderId="63" xfId="0" applyFont="1" applyFill="1" applyBorder="1" applyAlignment="1">
      <alignment horizontal="center" vertical="center" wrapText="1"/>
    </xf>
    <xf numFmtId="0" fontId="38" fillId="26" borderId="66" xfId="0" applyFont="1" applyFill="1" applyBorder="1" applyAlignment="1">
      <alignment horizontal="center" vertical="center" wrapText="1"/>
    </xf>
    <xf numFmtId="0" fontId="38" fillId="26" borderId="64" xfId="0" applyFont="1" applyFill="1" applyBorder="1" applyAlignment="1">
      <alignment horizontal="center" vertical="center" wrapText="1"/>
    </xf>
    <xf numFmtId="0" fontId="38" fillId="26" borderId="67" xfId="0" applyFont="1" applyFill="1" applyBorder="1" applyAlignment="1">
      <alignment horizontal="center" vertical="center" wrapText="1"/>
    </xf>
    <xf numFmtId="0" fontId="38" fillId="27" borderId="63" xfId="0" applyFont="1" applyFill="1" applyBorder="1" applyAlignment="1">
      <alignment vertical="center" wrapText="1"/>
    </xf>
    <xf numFmtId="0" fontId="38" fillId="27" borderId="66" xfId="0" applyFont="1" applyFill="1" applyBorder="1" applyAlignment="1">
      <alignment vertical="center" wrapText="1"/>
    </xf>
    <xf numFmtId="0" fontId="38" fillId="26" borderId="65" xfId="0" applyFont="1" applyFill="1" applyBorder="1" applyAlignment="1">
      <alignment horizontal="center" vertical="center" wrapText="1"/>
    </xf>
    <xf numFmtId="0" fontId="38" fillId="26" borderId="68" xfId="0" applyFont="1" applyFill="1" applyBorder="1" applyAlignment="1">
      <alignment horizontal="center" vertical="center" wrapText="1"/>
    </xf>
    <xf numFmtId="0" fontId="38" fillId="26" borderId="74" xfId="0" applyFont="1" applyFill="1" applyBorder="1" applyAlignment="1">
      <alignment horizontal="center" vertical="center" wrapText="1"/>
    </xf>
    <xf numFmtId="0" fontId="5" fillId="0" borderId="0" xfId="0" applyFont="1" applyAlignment="1">
      <alignment horizontal="center"/>
    </xf>
    <xf numFmtId="0" fontId="38" fillId="26" borderId="72" xfId="0" applyFont="1" applyFill="1" applyBorder="1" applyAlignment="1">
      <alignment horizontal="center" vertical="center" wrapText="1"/>
    </xf>
    <xf numFmtId="0" fontId="38" fillId="26" borderId="73" xfId="0" applyFont="1" applyFill="1" applyBorder="1" applyAlignment="1">
      <alignment horizontal="center" vertical="center" wrapText="1"/>
    </xf>
    <xf numFmtId="0" fontId="6" fillId="0" borderId="1" xfId="0" applyFont="1" applyBorder="1" applyAlignment="1">
      <alignment horizontal="center"/>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18" fillId="5" borderId="2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9" fillId="0" borderId="0" xfId="5"/>
    <xf numFmtId="0" fontId="3" fillId="10" borderId="1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5" fillId="22" borderId="1" xfId="0" applyFont="1" applyFill="1" applyBorder="1" applyAlignment="1">
      <alignment horizontal="center" vertical="center" wrapText="1"/>
    </xf>
    <xf numFmtId="0" fontId="5" fillId="22" borderId="9"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Alignment="1">
      <alignment horizontal="left" vertical="top" wrapText="1"/>
    </xf>
    <xf numFmtId="0" fontId="5" fillId="4" borderId="61"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0" borderId="4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61" xfId="0" applyFont="1" applyBorder="1" applyAlignment="1">
      <alignment horizontal="center" vertical="center"/>
    </xf>
    <xf numFmtId="0" fontId="5" fillId="0" borderId="46" xfId="0" applyFont="1" applyBorder="1" applyAlignment="1">
      <alignment horizontal="center" vertical="center"/>
    </xf>
    <xf numFmtId="0" fontId="5" fillId="0" borderId="16" xfId="0" applyFont="1" applyBorder="1" applyAlignment="1">
      <alignment horizontal="center" vertical="center"/>
    </xf>
    <xf numFmtId="0" fontId="5" fillId="0" borderId="62" xfId="0" applyFont="1" applyBorder="1" applyAlignment="1">
      <alignment horizontal="center" vertical="center"/>
    </xf>
    <xf numFmtId="0" fontId="5" fillId="0" borderId="39" xfId="0" applyFont="1" applyBorder="1" applyAlignment="1">
      <alignment horizontal="center" vertical="center"/>
    </xf>
    <xf numFmtId="0" fontId="5" fillId="0" borderId="13" xfId="0" applyFont="1" applyBorder="1" applyAlignment="1">
      <alignment horizontal="center" vertical="center"/>
    </xf>
    <xf numFmtId="0" fontId="42" fillId="29" borderId="23" xfId="0" applyFont="1" applyFill="1" applyBorder="1" applyAlignment="1">
      <alignment horizontal="left" vertical="top" wrapText="1"/>
    </xf>
    <xf numFmtId="0" fontId="42" fillId="29" borderId="24" xfId="0" applyFont="1" applyFill="1" applyBorder="1" applyAlignment="1">
      <alignment horizontal="left" vertical="top" wrapText="1"/>
    </xf>
    <xf numFmtId="0" fontId="42" fillId="29" borderId="11" xfId="0" applyFont="1" applyFill="1" applyBorder="1" applyAlignment="1">
      <alignment horizontal="left" vertical="top" wrapText="1"/>
    </xf>
    <xf numFmtId="0" fontId="6" fillId="16" borderId="0" xfId="0" applyFont="1" applyFill="1" applyAlignment="1">
      <alignment horizontal="left" wrapText="1"/>
    </xf>
  </cellXfs>
  <cellStyles count="9">
    <cellStyle name="Lien hypertexte" xfId="4" builtinId="8"/>
    <cellStyle name="Milliers 2" xfId="6" xr:uid="{EF0C0E03-D302-49ED-9125-A6A521343811}"/>
    <cellStyle name="Milliers 3" xfId="8" xr:uid="{AF1B06E5-0C9F-4FF0-9E9B-0F350062B195}"/>
    <cellStyle name="Monétaire" xfId="1" builtinId="4"/>
    <cellStyle name="Monétaire 2" xfId="7" xr:uid="{A24C5145-A232-4AD3-BBBE-E1677C6CB58D}"/>
    <cellStyle name="Normal" xfId="0" builtinId="0"/>
    <cellStyle name="Normal 2" xfId="5" xr:uid="{3C91C2C5-BD93-4216-B6FD-16581A545F0B}"/>
    <cellStyle name="Normal 5" xfId="3" xr:uid="{00000000-0005-0000-0000-000003000000}"/>
    <cellStyle name="Pourcentage"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133350</xdr:colOff>
      <xdr:row>0</xdr:row>
      <xdr:rowOff>171450</xdr:rowOff>
    </xdr:from>
    <xdr:to>
      <xdr:col>24</xdr:col>
      <xdr:colOff>294639</xdr:colOff>
      <xdr:row>7</xdr:row>
      <xdr:rowOff>425863</xdr:rowOff>
    </xdr:to>
    <xdr:pic>
      <xdr:nvPicPr>
        <xdr:cNvPr id="2" name="Image 1" descr="Comprendre les zones climatiques de la RT 2012 | Isonat">
          <a:extLst>
            <a:ext uri="{FF2B5EF4-FFF2-40B4-BE49-F238E27FC236}">
              <a16:creationId xmlns:a16="http://schemas.microsoft.com/office/drawing/2014/main" id="{377B5BF3-7C1A-4E61-A998-CC62A3B4B8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7625" y="171450"/>
          <a:ext cx="3209288" cy="3159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238125</xdr:colOff>
      <xdr:row>16</xdr:row>
      <xdr:rowOff>44450</xdr:rowOff>
    </xdr:from>
    <xdr:to>
      <xdr:col>30</xdr:col>
      <xdr:colOff>361949</xdr:colOff>
      <xdr:row>47</xdr:row>
      <xdr:rowOff>164043</xdr:rowOff>
    </xdr:to>
    <xdr:pic>
      <xdr:nvPicPr>
        <xdr:cNvPr id="2" name="Image 1" descr="Comprendre les zones climatiques de la RT 2012 | Isonat">
          <a:extLst>
            <a:ext uri="{FF2B5EF4-FFF2-40B4-BE49-F238E27FC236}">
              <a16:creationId xmlns:a16="http://schemas.microsoft.com/office/drawing/2014/main" id="{A7528CF6-DCE6-4773-A664-E1CEBFDA4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12050" y="4130675"/>
          <a:ext cx="5429249" cy="7434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304271</xdr:colOff>
      <xdr:row>29</xdr:row>
      <xdr:rowOff>52916</xdr:rowOff>
    </xdr:from>
    <xdr:to>
      <xdr:col>25</xdr:col>
      <xdr:colOff>691836</xdr:colOff>
      <xdr:row>34</xdr:row>
      <xdr:rowOff>360393</xdr:rowOff>
    </xdr:to>
    <xdr:pic>
      <xdr:nvPicPr>
        <xdr:cNvPr id="3" name="Image 2">
          <a:extLst>
            <a:ext uri="{FF2B5EF4-FFF2-40B4-BE49-F238E27FC236}">
              <a16:creationId xmlns:a16="http://schemas.microsoft.com/office/drawing/2014/main" id="{A80B4B4B-D313-4AB9-B51F-29942996984F}"/>
            </a:ext>
          </a:extLst>
        </xdr:cNvPr>
        <xdr:cNvPicPr>
          <a:picLocks noChangeAspect="1"/>
        </xdr:cNvPicPr>
      </xdr:nvPicPr>
      <xdr:blipFill>
        <a:blip xmlns:r="http://schemas.openxmlformats.org/officeDocument/2006/relationships" r:embed="rId1"/>
        <a:stretch>
          <a:fillRect/>
        </a:stretch>
      </xdr:blipFill>
      <xdr:spPr>
        <a:xfrm>
          <a:off x="10675938" y="5701770"/>
          <a:ext cx="8827773" cy="26754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demecloud-my.sharepoint.com/personal/mickael_heitzmann_ademe_fr/Documents/FC%202024/Biomasse/Biomasse%20d&#233;di&#233;e%20inf&#233;rieure%20ou%20&#233;gale%20&#224;%2012GWh%20-%202024.xlsx" TargetMode="External"/><Relationship Id="rId1" Type="http://schemas.openxmlformats.org/officeDocument/2006/relationships/externalLinkPath" Target="/personal/mickael_heitzmann_ademe_fr/Documents/FC%202024/Biomasse/Biomasse%20d&#233;di&#233;e%20inf&#233;rieure%20ou%20&#233;gale%20&#224;%2012GWh%20-%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TS\FONDS_CHALEUR\M&#233;thode%20FC\M&#233;thode%20FC%202025\R&#233;seaux\Volet%20technique%20pour%20R&#233;seau%20de%20chaleur%20-%20tableur%20-%20projet%20sup%2012GWh%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a CEP_Réseau global"/>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HEITZMANN Mickaël" id="{55875512-697D-48E6-A802-51CCEF2F72A6}"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3-08-01T13:46:08.79" personId="{55875512-697D-48E6-A802-51CCEF2F72A6}" id="{7DEF0683-EC7E-4427-8222-71214C6F6184}">
    <text>Ajout aout 2023</text>
  </threadedComment>
  <threadedComment ref="R5" dT="2023-08-01T13:46:32.21" personId="{55875512-697D-48E6-A802-51CCEF2F72A6}" id="{883C2DAC-E742-4870-B86B-05331B7C2935}">
    <text>Seuil d'efficacité énergétique</text>
  </threadedComment>
  <threadedComment ref="S5" dT="2023-08-09T12:35:54.52" personId="{55875512-697D-48E6-A802-51CCEF2F72A6}" id="{5D3A272C-DDE4-471B-A0E6-295B31D2EA0C}">
    <text>Signale "Faible efficacité énergétique" ou "vigilance ECS"</text>
  </threadedComment>
  <threadedComment ref="S16" dT="2023-08-01T13:46:32.21" personId="{55875512-697D-48E6-A802-51CCEF2F72A6}" id="{78916114-5EE9-4B05-9421-34ED8B792CD3}">
    <text>Seuil d'efficacité énergétique</text>
  </threadedComment>
  <threadedComment ref="T16" dT="2023-08-09T12:35:54.52" personId="{55875512-697D-48E6-A802-51CCEF2F72A6}" id="{8950A470-FA65-4932-BC38-B4A4DE52649D}">
    <text>Signale "Faible efficacité énergétique" ou "vigilance ECS"</text>
  </threadedComment>
  <threadedComment ref="B40" dT="2023-08-01T13:46:08.79" personId="{55875512-697D-48E6-A802-51CCEF2F72A6}" id="{9797C578-AA83-4583-BD73-9A1EC99E8007}">
    <text>Ajout aout 2023</text>
  </threadedComment>
  <threadedComment ref="L40" dT="2023-08-01T13:46:32.21" personId="{55875512-697D-48E6-A802-51CCEF2F72A6}" id="{BD029EC7-816E-4E4A-AECA-4F8E8F781D32}">
    <text>Seuil d'efficacité énergétique</text>
  </threadedComment>
  <threadedComment ref="M40" dT="2023-08-09T12:35:54.52" personId="{55875512-697D-48E6-A802-51CCEF2F72A6}" id="{AFE13214-7E87-4D97-B5A8-25BAAEC2F68E}">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55875512-697D-48E6-A802-51CCEF2F72A6}" id="{841EA2E5-82EA-4305-BFCC-93BB4030E11B}">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2"/>
  <sheetViews>
    <sheetView showGridLines="0" tabSelected="1" topLeftCell="B1" workbookViewId="0">
      <selection activeCell="C6" sqref="C6"/>
    </sheetView>
  </sheetViews>
  <sheetFormatPr baseColWidth="10" defaultColWidth="0" defaultRowHeight="12.75" customHeight="1" zeroHeight="1" x14ac:dyDescent="0.2"/>
  <cols>
    <col min="1" max="1" width="21" style="7" hidden="1" customWidth="1"/>
    <col min="2" max="2" width="13.85546875" style="7" customWidth="1"/>
    <col min="3" max="3" width="86.28515625" style="7" customWidth="1"/>
    <col min="4" max="4" width="35.140625" style="7" bestFit="1" customWidth="1"/>
    <col min="5" max="256" width="0" style="7" hidden="1"/>
    <col min="257" max="257" width="0" style="7" hidden="1" customWidth="1"/>
    <col min="258" max="258" width="13.85546875" style="7" hidden="1" customWidth="1"/>
    <col min="259" max="259" width="86.28515625" style="7" hidden="1" customWidth="1"/>
    <col min="260" max="260" width="11.42578125" style="7" hidden="1" customWidth="1"/>
    <col min="261" max="512" width="0" style="7" hidden="1"/>
    <col min="513" max="513" width="0" style="7" hidden="1" customWidth="1"/>
    <col min="514" max="514" width="13.85546875" style="7" hidden="1" customWidth="1"/>
    <col min="515" max="515" width="86.28515625" style="7" hidden="1" customWidth="1"/>
    <col min="516" max="516" width="11.42578125" style="7" hidden="1" customWidth="1"/>
    <col min="517" max="768" width="0" style="7" hidden="1"/>
    <col min="769" max="769" width="0" style="7" hidden="1" customWidth="1"/>
    <col min="770" max="770" width="13.85546875" style="7" hidden="1" customWidth="1"/>
    <col min="771" max="771" width="86.28515625" style="7" hidden="1" customWidth="1"/>
    <col min="772" max="772" width="11.42578125" style="7" hidden="1" customWidth="1"/>
    <col min="773" max="1024" width="0" style="7" hidden="1"/>
    <col min="1025" max="1025" width="0" style="7" hidden="1" customWidth="1"/>
    <col min="1026" max="1026" width="13.85546875" style="7" hidden="1" customWidth="1"/>
    <col min="1027" max="1027" width="86.28515625" style="7" hidden="1" customWidth="1"/>
    <col min="1028" max="1028" width="11.42578125" style="7" hidden="1" customWidth="1"/>
    <col min="1029" max="1280" width="0" style="7" hidden="1"/>
    <col min="1281" max="1281" width="0" style="7" hidden="1" customWidth="1"/>
    <col min="1282" max="1282" width="13.85546875" style="7" hidden="1" customWidth="1"/>
    <col min="1283" max="1283" width="86.28515625" style="7" hidden="1" customWidth="1"/>
    <col min="1284" max="1284" width="11.42578125" style="7" hidden="1" customWidth="1"/>
    <col min="1285" max="1536" width="0" style="7" hidden="1"/>
    <col min="1537" max="1537" width="0" style="7" hidden="1" customWidth="1"/>
    <col min="1538" max="1538" width="13.85546875" style="7" hidden="1" customWidth="1"/>
    <col min="1539" max="1539" width="86.28515625" style="7" hidden="1" customWidth="1"/>
    <col min="1540" max="1540" width="11.42578125" style="7" hidden="1" customWidth="1"/>
    <col min="1541" max="1792" width="0" style="7" hidden="1"/>
    <col min="1793" max="1793" width="0" style="7" hidden="1" customWidth="1"/>
    <col min="1794" max="1794" width="13.85546875" style="7" hidden="1" customWidth="1"/>
    <col min="1795" max="1795" width="86.28515625" style="7" hidden="1" customWidth="1"/>
    <col min="1796" max="1796" width="11.42578125" style="7" hidden="1" customWidth="1"/>
    <col min="1797" max="2048" width="0" style="7" hidden="1"/>
    <col min="2049" max="2049" width="0" style="7" hidden="1" customWidth="1"/>
    <col min="2050" max="2050" width="13.85546875" style="7" hidden="1" customWidth="1"/>
    <col min="2051" max="2051" width="86.28515625" style="7" hidden="1" customWidth="1"/>
    <col min="2052" max="2052" width="11.42578125" style="7" hidden="1" customWidth="1"/>
    <col min="2053" max="2304" width="0" style="7" hidden="1"/>
    <col min="2305" max="2305" width="0" style="7" hidden="1" customWidth="1"/>
    <col min="2306" max="2306" width="13.85546875" style="7" hidden="1" customWidth="1"/>
    <col min="2307" max="2307" width="86.28515625" style="7" hidden="1" customWidth="1"/>
    <col min="2308" max="2308" width="11.42578125" style="7" hidden="1" customWidth="1"/>
    <col min="2309" max="2560" width="0" style="7" hidden="1"/>
    <col min="2561" max="2561" width="0" style="7" hidden="1" customWidth="1"/>
    <col min="2562" max="2562" width="13.85546875" style="7" hidden="1" customWidth="1"/>
    <col min="2563" max="2563" width="86.28515625" style="7" hidden="1" customWidth="1"/>
    <col min="2564" max="2564" width="11.42578125" style="7" hidden="1" customWidth="1"/>
    <col min="2565" max="2816" width="0" style="7" hidden="1"/>
    <col min="2817" max="2817" width="0" style="7" hidden="1" customWidth="1"/>
    <col min="2818" max="2818" width="13.85546875" style="7" hidden="1" customWidth="1"/>
    <col min="2819" max="2819" width="86.28515625" style="7" hidden="1" customWidth="1"/>
    <col min="2820" max="2820" width="11.42578125" style="7" hidden="1" customWidth="1"/>
    <col min="2821" max="3072" width="0" style="7" hidden="1"/>
    <col min="3073" max="3073" width="0" style="7" hidden="1" customWidth="1"/>
    <col min="3074" max="3074" width="13.85546875" style="7" hidden="1" customWidth="1"/>
    <col min="3075" max="3075" width="86.28515625" style="7" hidden="1" customWidth="1"/>
    <col min="3076" max="3076" width="11.42578125" style="7" hidden="1" customWidth="1"/>
    <col min="3077" max="3328" width="0" style="7" hidden="1"/>
    <col min="3329" max="3329" width="0" style="7" hidden="1" customWidth="1"/>
    <col min="3330" max="3330" width="13.85546875" style="7" hidden="1" customWidth="1"/>
    <col min="3331" max="3331" width="86.28515625" style="7" hidden="1" customWidth="1"/>
    <col min="3332" max="3332" width="11.42578125" style="7" hidden="1" customWidth="1"/>
    <col min="3333" max="3584" width="0" style="7" hidden="1"/>
    <col min="3585" max="3585" width="0" style="7" hidden="1" customWidth="1"/>
    <col min="3586" max="3586" width="13.85546875" style="7" hidden="1" customWidth="1"/>
    <col min="3587" max="3587" width="86.28515625" style="7" hidden="1" customWidth="1"/>
    <col min="3588" max="3588" width="11.42578125" style="7" hidden="1" customWidth="1"/>
    <col min="3589" max="3840" width="0" style="7" hidden="1"/>
    <col min="3841" max="3841" width="0" style="7" hidden="1" customWidth="1"/>
    <col min="3842" max="3842" width="13.85546875" style="7" hidden="1" customWidth="1"/>
    <col min="3843" max="3843" width="86.28515625" style="7" hidden="1" customWidth="1"/>
    <col min="3844" max="3844" width="11.42578125" style="7" hidden="1" customWidth="1"/>
    <col min="3845" max="4096" width="0" style="7" hidden="1"/>
    <col min="4097" max="4097" width="0" style="7" hidden="1" customWidth="1"/>
    <col min="4098" max="4098" width="13.85546875" style="7" hidden="1" customWidth="1"/>
    <col min="4099" max="4099" width="86.28515625" style="7" hidden="1" customWidth="1"/>
    <col min="4100" max="4100" width="11.42578125" style="7" hidden="1" customWidth="1"/>
    <col min="4101" max="4352" width="0" style="7" hidden="1"/>
    <col min="4353" max="4353" width="0" style="7" hidden="1" customWidth="1"/>
    <col min="4354" max="4354" width="13.85546875" style="7" hidden="1" customWidth="1"/>
    <col min="4355" max="4355" width="86.28515625" style="7" hidden="1" customWidth="1"/>
    <col min="4356" max="4356" width="11.42578125" style="7" hidden="1" customWidth="1"/>
    <col min="4357" max="4608" width="0" style="7" hidden="1"/>
    <col min="4609" max="4609" width="0" style="7" hidden="1" customWidth="1"/>
    <col min="4610" max="4610" width="13.85546875" style="7" hidden="1" customWidth="1"/>
    <col min="4611" max="4611" width="86.28515625" style="7" hidden="1" customWidth="1"/>
    <col min="4612" max="4612" width="11.42578125" style="7" hidden="1" customWidth="1"/>
    <col min="4613" max="4864" width="0" style="7" hidden="1"/>
    <col min="4865" max="4865" width="0" style="7" hidden="1" customWidth="1"/>
    <col min="4866" max="4866" width="13.85546875" style="7" hidden="1" customWidth="1"/>
    <col min="4867" max="4867" width="86.28515625" style="7" hidden="1" customWidth="1"/>
    <col min="4868" max="4868" width="11.42578125" style="7" hidden="1" customWidth="1"/>
    <col min="4869" max="5120" width="0" style="7" hidden="1"/>
    <col min="5121" max="5121" width="0" style="7" hidden="1" customWidth="1"/>
    <col min="5122" max="5122" width="13.85546875" style="7" hidden="1" customWidth="1"/>
    <col min="5123" max="5123" width="86.28515625" style="7" hidden="1" customWidth="1"/>
    <col min="5124" max="5124" width="11.42578125" style="7" hidden="1" customWidth="1"/>
    <col min="5125" max="5376" width="0" style="7" hidden="1"/>
    <col min="5377" max="5377" width="0" style="7" hidden="1" customWidth="1"/>
    <col min="5378" max="5378" width="13.85546875" style="7" hidden="1" customWidth="1"/>
    <col min="5379" max="5379" width="86.28515625" style="7" hidden="1" customWidth="1"/>
    <col min="5380" max="5380" width="11.42578125" style="7" hidden="1" customWidth="1"/>
    <col min="5381" max="5632" width="0" style="7" hidden="1"/>
    <col min="5633" max="5633" width="0" style="7" hidden="1" customWidth="1"/>
    <col min="5634" max="5634" width="13.85546875" style="7" hidden="1" customWidth="1"/>
    <col min="5635" max="5635" width="86.28515625" style="7" hidden="1" customWidth="1"/>
    <col min="5636" max="5636" width="11.42578125" style="7" hidden="1" customWidth="1"/>
    <col min="5637" max="5888" width="0" style="7" hidden="1"/>
    <col min="5889" max="5889" width="0" style="7" hidden="1" customWidth="1"/>
    <col min="5890" max="5890" width="13.85546875" style="7" hidden="1" customWidth="1"/>
    <col min="5891" max="5891" width="86.28515625" style="7" hidden="1" customWidth="1"/>
    <col min="5892" max="5892" width="11.42578125" style="7" hidden="1" customWidth="1"/>
    <col min="5893" max="6144" width="0" style="7" hidden="1"/>
    <col min="6145" max="6145" width="0" style="7" hidden="1" customWidth="1"/>
    <col min="6146" max="6146" width="13.85546875" style="7" hidden="1" customWidth="1"/>
    <col min="6147" max="6147" width="86.28515625" style="7" hidden="1" customWidth="1"/>
    <col min="6148" max="6148" width="11.42578125" style="7" hidden="1" customWidth="1"/>
    <col min="6149" max="6400" width="0" style="7" hidden="1"/>
    <col min="6401" max="6401" width="0" style="7" hidden="1" customWidth="1"/>
    <col min="6402" max="6402" width="13.85546875" style="7" hidden="1" customWidth="1"/>
    <col min="6403" max="6403" width="86.28515625" style="7" hidden="1" customWidth="1"/>
    <col min="6404" max="6404" width="11.42578125" style="7" hidden="1" customWidth="1"/>
    <col min="6405" max="6656" width="0" style="7" hidden="1"/>
    <col min="6657" max="6657" width="0" style="7" hidden="1" customWidth="1"/>
    <col min="6658" max="6658" width="13.85546875" style="7" hidden="1" customWidth="1"/>
    <col min="6659" max="6659" width="86.28515625" style="7" hidden="1" customWidth="1"/>
    <col min="6660" max="6660" width="11.42578125" style="7" hidden="1" customWidth="1"/>
    <col min="6661" max="6912" width="0" style="7" hidden="1"/>
    <col min="6913" max="6913" width="0" style="7" hidden="1" customWidth="1"/>
    <col min="6914" max="6914" width="13.85546875" style="7" hidden="1" customWidth="1"/>
    <col min="6915" max="6915" width="86.28515625" style="7" hidden="1" customWidth="1"/>
    <col min="6916" max="6916" width="11.42578125" style="7" hidden="1" customWidth="1"/>
    <col min="6917" max="7168" width="0" style="7" hidden="1"/>
    <col min="7169" max="7169" width="0" style="7" hidden="1" customWidth="1"/>
    <col min="7170" max="7170" width="13.85546875" style="7" hidden="1" customWidth="1"/>
    <col min="7171" max="7171" width="86.28515625" style="7" hidden="1" customWidth="1"/>
    <col min="7172" max="7172" width="11.42578125" style="7" hidden="1" customWidth="1"/>
    <col min="7173" max="7424" width="0" style="7" hidden="1"/>
    <col min="7425" max="7425" width="0" style="7" hidden="1" customWidth="1"/>
    <col min="7426" max="7426" width="13.85546875" style="7" hidden="1" customWidth="1"/>
    <col min="7427" max="7427" width="86.28515625" style="7" hidden="1" customWidth="1"/>
    <col min="7428" max="7428" width="11.42578125" style="7" hidden="1" customWidth="1"/>
    <col min="7429" max="7680" width="0" style="7" hidden="1"/>
    <col min="7681" max="7681" width="0" style="7" hidden="1" customWidth="1"/>
    <col min="7682" max="7682" width="13.85546875" style="7" hidden="1" customWidth="1"/>
    <col min="7683" max="7683" width="86.28515625" style="7" hidden="1" customWidth="1"/>
    <col min="7684" max="7684" width="11.42578125" style="7" hidden="1" customWidth="1"/>
    <col min="7685" max="7936" width="0" style="7" hidden="1"/>
    <col min="7937" max="7937" width="0" style="7" hidden="1" customWidth="1"/>
    <col min="7938" max="7938" width="13.85546875" style="7" hidden="1" customWidth="1"/>
    <col min="7939" max="7939" width="86.28515625" style="7" hidden="1" customWidth="1"/>
    <col min="7940" max="7940" width="11.42578125" style="7" hidden="1" customWidth="1"/>
    <col min="7941" max="8192" width="0" style="7" hidden="1"/>
    <col min="8193" max="8193" width="0" style="7" hidden="1" customWidth="1"/>
    <col min="8194" max="8194" width="13.85546875" style="7" hidden="1" customWidth="1"/>
    <col min="8195" max="8195" width="86.28515625" style="7" hidden="1" customWidth="1"/>
    <col min="8196" max="8196" width="11.42578125" style="7" hidden="1" customWidth="1"/>
    <col min="8197" max="8448" width="0" style="7" hidden="1"/>
    <col min="8449" max="8449" width="0" style="7" hidden="1" customWidth="1"/>
    <col min="8450" max="8450" width="13.85546875" style="7" hidden="1" customWidth="1"/>
    <col min="8451" max="8451" width="86.28515625" style="7" hidden="1" customWidth="1"/>
    <col min="8452" max="8452" width="11.42578125" style="7" hidden="1" customWidth="1"/>
    <col min="8453" max="8704" width="0" style="7" hidden="1"/>
    <col min="8705" max="8705" width="0" style="7" hidden="1" customWidth="1"/>
    <col min="8706" max="8706" width="13.85546875" style="7" hidden="1" customWidth="1"/>
    <col min="8707" max="8707" width="86.28515625" style="7" hidden="1" customWidth="1"/>
    <col min="8708" max="8708" width="11.42578125" style="7" hidden="1" customWidth="1"/>
    <col min="8709" max="8960" width="0" style="7" hidden="1"/>
    <col min="8961" max="8961" width="0" style="7" hidden="1" customWidth="1"/>
    <col min="8962" max="8962" width="13.85546875" style="7" hidden="1" customWidth="1"/>
    <col min="8963" max="8963" width="86.28515625" style="7" hidden="1" customWidth="1"/>
    <col min="8964" max="8964" width="11.42578125" style="7" hidden="1" customWidth="1"/>
    <col min="8965" max="9216" width="0" style="7" hidden="1"/>
    <col min="9217" max="9217" width="0" style="7" hidden="1" customWidth="1"/>
    <col min="9218" max="9218" width="13.85546875" style="7" hidden="1" customWidth="1"/>
    <col min="9219" max="9219" width="86.28515625" style="7" hidden="1" customWidth="1"/>
    <col min="9220" max="9220" width="11.42578125" style="7" hidden="1" customWidth="1"/>
    <col min="9221" max="9472" width="0" style="7" hidden="1"/>
    <col min="9473" max="9473" width="0" style="7" hidden="1" customWidth="1"/>
    <col min="9474" max="9474" width="13.85546875" style="7" hidden="1" customWidth="1"/>
    <col min="9475" max="9475" width="86.28515625" style="7" hidden="1" customWidth="1"/>
    <col min="9476" max="9476" width="11.42578125" style="7" hidden="1" customWidth="1"/>
    <col min="9477" max="9728" width="0" style="7" hidden="1"/>
    <col min="9729" max="9729" width="0" style="7" hidden="1" customWidth="1"/>
    <col min="9730" max="9730" width="13.85546875" style="7" hidden="1" customWidth="1"/>
    <col min="9731" max="9731" width="86.28515625" style="7" hidden="1" customWidth="1"/>
    <col min="9732" max="9732" width="11.42578125" style="7" hidden="1" customWidth="1"/>
    <col min="9733" max="9984" width="0" style="7" hidden="1"/>
    <col min="9985" max="9985" width="0" style="7" hidden="1" customWidth="1"/>
    <col min="9986" max="9986" width="13.85546875" style="7" hidden="1" customWidth="1"/>
    <col min="9987" max="9987" width="86.28515625" style="7" hidden="1" customWidth="1"/>
    <col min="9988" max="9988" width="11.42578125" style="7" hidden="1" customWidth="1"/>
    <col min="9989" max="10240" width="0" style="7" hidden="1"/>
    <col min="10241" max="10241" width="0" style="7" hidden="1" customWidth="1"/>
    <col min="10242" max="10242" width="13.85546875" style="7" hidden="1" customWidth="1"/>
    <col min="10243" max="10243" width="86.28515625" style="7" hidden="1" customWidth="1"/>
    <col min="10244" max="10244" width="11.42578125" style="7" hidden="1" customWidth="1"/>
    <col min="10245" max="10496" width="0" style="7" hidden="1"/>
    <col min="10497" max="10497" width="0" style="7" hidden="1" customWidth="1"/>
    <col min="10498" max="10498" width="13.85546875" style="7" hidden="1" customWidth="1"/>
    <col min="10499" max="10499" width="86.28515625" style="7" hidden="1" customWidth="1"/>
    <col min="10500" max="10500" width="11.42578125" style="7" hidden="1" customWidth="1"/>
    <col min="10501" max="10752" width="0" style="7" hidden="1"/>
    <col min="10753" max="10753" width="0" style="7" hidden="1" customWidth="1"/>
    <col min="10754" max="10754" width="13.85546875" style="7" hidden="1" customWidth="1"/>
    <col min="10755" max="10755" width="86.28515625" style="7" hidden="1" customWidth="1"/>
    <col min="10756" max="10756" width="11.42578125" style="7" hidden="1" customWidth="1"/>
    <col min="10757" max="11008" width="0" style="7" hidden="1"/>
    <col min="11009" max="11009" width="0" style="7" hidden="1" customWidth="1"/>
    <col min="11010" max="11010" width="13.85546875" style="7" hidden="1" customWidth="1"/>
    <col min="11011" max="11011" width="86.28515625" style="7" hidden="1" customWidth="1"/>
    <col min="11012" max="11012" width="11.42578125" style="7" hidden="1" customWidth="1"/>
    <col min="11013" max="11264" width="0" style="7" hidden="1"/>
    <col min="11265" max="11265" width="0" style="7" hidden="1" customWidth="1"/>
    <col min="11266" max="11266" width="13.85546875" style="7" hidden="1" customWidth="1"/>
    <col min="11267" max="11267" width="86.28515625" style="7" hidden="1" customWidth="1"/>
    <col min="11268" max="11268" width="11.42578125" style="7" hidden="1" customWidth="1"/>
    <col min="11269" max="11520" width="0" style="7" hidden="1"/>
    <col min="11521" max="11521" width="0" style="7" hidden="1" customWidth="1"/>
    <col min="11522" max="11522" width="13.85546875" style="7" hidden="1" customWidth="1"/>
    <col min="11523" max="11523" width="86.28515625" style="7" hidden="1" customWidth="1"/>
    <col min="11524" max="11524" width="11.42578125" style="7" hidden="1" customWidth="1"/>
    <col min="11525" max="11776" width="0" style="7" hidden="1"/>
    <col min="11777" max="11777" width="0" style="7" hidden="1" customWidth="1"/>
    <col min="11778" max="11778" width="13.85546875" style="7" hidden="1" customWidth="1"/>
    <col min="11779" max="11779" width="86.28515625" style="7" hidden="1" customWidth="1"/>
    <col min="11780" max="11780" width="11.42578125" style="7" hidden="1" customWidth="1"/>
    <col min="11781" max="12032" width="0" style="7" hidden="1"/>
    <col min="12033" max="12033" width="0" style="7" hidden="1" customWidth="1"/>
    <col min="12034" max="12034" width="13.85546875" style="7" hidden="1" customWidth="1"/>
    <col min="12035" max="12035" width="86.28515625" style="7" hidden="1" customWidth="1"/>
    <col min="12036" max="12036" width="11.42578125" style="7" hidden="1" customWidth="1"/>
    <col min="12037" max="12288" width="0" style="7" hidden="1"/>
    <col min="12289" max="12289" width="0" style="7" hidden="1" customWidth="1"/>
    <col min="12290" max="12290" width="13.85546875" style="7" hidden="1" customWidth="1"/>
    <col min="12291" max="12291" width="86.28515625" style="7" hidden="1" customWidth="1"/>
    <col min="12292" max="12292" width="11.42578125" style="7" hidden="1" customWidth="1"/>
    <col min="12293" max="12544" width="0" style="7" hidden="1"/>
    <col min="12545" max="12545" width="0" style="7" hidden="1" customWidth="1"/>
    <col min="12546" max="12546" width="13.85546875" style="7" hidden="1" customWidth="1"/>
    <col min="12547" max="12547" width="86.28515625" style="7" hidden="1" customWidth="1"/>
    <col min="12548" max="12548" width="11.42578125" style="7" hidden="1" customWidth="1"/>
    <col min="12549" max="12800" width="0" style="7" hidden="1"/>
    <col min="12801" max="12801" width="0" style="7" hidden="1" customWidth="1"/>
    <col min="12802" max="12802" width="13.85546875" style="7" hidden="1" customWidth="1"/>
    <col min="12803" max="12803" width="86.28515625" style="7" hidden="1" customWidth="1"/>
    <col min="12804" max="12804" width="11.42578125" style="7" hidden="1" customWidth="1"/>
    <col min="12805" max="13056" width="0" style="7" hidden="1"/>
    <col min="13057" max="13057" width="0" style="7" hidden="1" customWidth="1"/>
    <col min="13058" max="13058" width="13.85546875" style="7" hidden="1" customWidth="1"/>
    <col min="13059" max="13059" width="86.28515625" style="7" hidden="1" customWidth="1"/>
    <col min="13060" max="13060" width="11.42578125" style="7" hidden="1" customWidth="1"/>
    <col min="13061" max="13312" width="0" style="7" hidden="1"/>
    <col min="13313" max="13313" width="0" style="7" hidden="1" customWidth="1"/>
    <col min="13314" max="13314" width="13.85546875" style="7" hidden="1" customWidth="1"/>
    <col min="13315" max="13315" width="86.28515625" style="7" hidden="1" customWidth="1"/>
    <col min="13316" max="13316" width="11.42578125" style="7" hidden="1" customWidth="1"/>
    <col min="13317" max="13568" width="0" style="7" hidden="1"/>
    <col min="13569" max="13569" width="0" style="7" hidden="1" customWidth="1"/>
    <col min="13570" max="13570" width="13.85546875" style="7" hidden="1" customWidth="1"/>
    <col min="13571" max="13571" width="86.28515625" style="7" hidden="1" customWidth="1"/>
    <col min="13572" max="13572" width="11.42578125" style="7" hidden="1" customWidth="1"/>
    <col min="13573" max="13824" width="0" style="7" hidden="1"/>
    <col min="13825" max="13825" width="0" style="7" hidden="1" customWidth="1"/>
    <col min="13826" max="13826" width="13.85546875" style="7" hidden="1" customWidth="1"/>
    <col min="13827" max="13827" width="86.28515625" style="7" hidden="1" customWidth="1"/>
    <col min="13828" max="13828" width="11.42578125" style="7" hidden="1" customWidth="1"/>
    <col min="13829" max="14080" width="0" style="7" hidden="1"/>
    <col min="14081" max="14081" width="0" style="7" hidden="1" customWidth="1"/>
    <col min="14082" max="14082" width="13.85546875" style="7" hidden="1" customWidth="1"/>
    <col min="14083" max="14083" width="86.28515625" style="7" hidden="1" customWidth="1"/>
    <col min="14084" max="14084" width="11.42578125" style="7" hidden="1" customWidth="1"/>
    <col min="14085" max="14336" width="0" style="7" hidden="1"/>
    <col min="14337" max="14337" width="0" style="7" hidden="1" customWidth="1"/>
    <col min="14338" max="14338" width="13.85546875" style="7" hidden="1" customWidth="1"/>
    <col min="14339" max="14339" width="86.28515625" style="7" hidden="1" customWidth="1"/>
    <col min="14340" max="14340" width="11.42578125" style="7" hidden="1" customWidth="1"/>
    <col min="14341" max="14592" width="0" style="7" hidden="1"/>
    <col min="14593" max="14593" width="0" style="7" hidden="1" customWidth="1"/>
    <col min="14594" max="14594" width="13.85546875" style="7" hidden="1" customWidth="1"/>
    <col min="14595" max="14595" width="86.28515625" style="7" hidden="1" customWidth="1"/>
    <col min="14596" max="14596" width="11.42578125" style="7" hidden="1" customWidth="1"/>
    <col min="14597" max="14848" width="0" style="7" hidden="1"/>
    <col min="14849" max="14849" width="0" style="7" hidden="1" customWidth="1"/>
    <col min="14850" max="14850" width="13.85546875" style="7" hidden="1" customWidth="1"/>
    <col min="14851" max="14851" width="86.28515625" style="7" hidden="1" customWidth="1"/>
    <col min="14852" max="14852" width="11.42578125" style="7" hidden="1" customWidth="1"/>
    <col min="14853" max="15104" width="0" style="7" hidden="1"/>
    <col min="15105" max="15105" width="0" style="7" hidden="1" customWidth="1"/>
    <col min="15106" max="15106" width="13.85546875" style="7" hidden="1" customWidth="1"/>
    <col min="15107" max="15107" width="86.28515625" style="7" hidden="1" customWidth="1"/>
    <col min="15108" max="15108" width="11.42578125" style="7" hidden="1" customWidth="1"/>
    <col min="15109" max="15360" width="0" style="7" hidden="1"/>
    <col min="15361" max="15361" width="0" style="7" hidden="1" customWidth="1"/>
    <col min="15362" max="15362" width="13.85546875" style="7" hidden="1" customWidth="1"/>
    <col min="15363" max="15363" width="86.28515625" style="7" hidden="1" customWidth="1"/>
    <col min="15364" max="15364" width="11.42578125" style="7" hidden="1" customWidth="1"/>
    <col min="15365" max="15616" width="0" style="7" hidden="1"/>
    <col min="15617" max="15617" width="0" style="7" hidden="1" customWidth="1"/>
    <col min="15618" max="15618" width="13.85546875" style="7" hidden="1" customWidth="1"/>
    <col min="15619" max="15619" width="86.28515625" style="7" hidden="1" customWidth="1"/>
    <col min="15620" max="15620" width="11.42578125" style="7" hidden="1" customWidth="1"/>
    <col min="15621" max="15872" width="0" style="7" hidden="1"/>
    <col min="15873" max="15873" width="0" style="7" hidden="1" customWidth="1"/>
    <col min="15874" max="15874" width="13.85546875" style="7" hidden="1" customWidth="1"/>
    <col min="15875" max="15875" width="86.28515625" style="7" hidden="1" customWidth="1"/>
    <col min="15876" max="15876" width="11.42578125" style="7" hidden="1" customWidth="1"/>
    <col min="15877" max="16128" width="0" style="7" hidden="1"/>
    <col min="16129" max="16129" width="0" style="7" hidden="1" customWidth="1"/>
    <col min="16130" max="16130" width="13.85546875" style="7" hidden="1" customWidth="1"/>
    <col min="16131" max="16131" width="86.28515625" style="7" hidden="1" customWidth="1"/>
    <col min="16132" max="16132" width="11.42578125" style="7" hidden="1" customWidth="1"/>
    <col min="16133" max="16383" width="0" style="7" hidden="1"/>
    <col min="16384" max="16384" width="7.85546875" style="7" hidden="1" customWidth="1"/>
  </cols>
  <sheetData>
    <row r="1" spans="1:4" x14ac:dyDescent="0.2">
      <c r="A1" s="6"/>
    </row>
    <row r="2" spans="1:4" x14ac:dyDescent="0.2">
      <c r="A2" s="6"/>
    </row>
    <row r="3" spans="1:4" x14ac:dyDescent="0.2">
      <c r="A3" s="6"/>
    </row>
    <row r="4" spans="1:4" x14ac:dyDescent="0.2">
      <c r="A4" s="6"/>
      <c r="B4" s="8"/>
    </row>
    <row r="5" spans="1:4" x14ac:dyDescent="0.2">
      <c r="A5" s="6"/>
    </row>
    <row r="6" spans="1:4" ht="53.25" customHeight="1" x14ac:dyDescent="0.3">
      <c r="A6" s="6"/>
      <c r="C6" s="128" t="s">
        <v>0</v>
      </c>
    </row>
    <row r="7" spans="1:4" ht="58.5" x14ac:dyDescent="0.2">
      <c r="A7" s="6"/>
      <c r="C7" s="129" t="s">
        <v>1</v>
      </c>
    </row>
    <row r="8" spans="1:4" x14ac:dyDescent="0.2">
      <c r="A8" s="6"/>
    </row>
    <row r="9" spans="1:4" ht="19.5" customHeight="1" x14ac:dyDescent="0.2">
      <c r="A9" s="6" t="s">
        <v>2</v>
      </c>
      <c r="C9" s="327"/>
      <c r="D9" s="327"/>
    </row>
    <row r="10" spans="1:4" ht="19.5" customHeight="1" x14ac:dyDescent="0.2">
      <c r="A10" s="6" t="s">
        <v>3</v>
      </c>
      <c r="C10" s="328" t="s">
        <v>4</v>
      </c>
      <c r="D10" s="327"/>
    </row>
    <row r="11" spans="1:4" ht="19.5" customHeight="1" x14ac:dyDescent="0.2">
      <c r="A11" s="6" t="s">
        <v>5</v>
      </c>
      <c r="C11" s="328" t="s">
        <v>6</v>
      </c>
      <c r="D11" s="327"/>
    </row>
    <row r="12" spans="1:4" ht="19.5" customHeight="1" x14ac:dyDescent="0.2">
      <c r="A12" s="6" t="s">
        <v>7</v>
      </c>
      <c r="C12" s="328" t="s">
        <v>8</v>
      </c>
      <c r="D12" s="329" t="s">
        <v>9</v>
      </c>
    </row>
    <row r="13" spans="1:4" ht="19.5" customHeight="1" x14ac:dyDescent="0.2">
      <c r="A13" s="6" t="s">
        <v>10</v>
      </c>
      <c r="C13" s="328" t="s">
        <v>11</v>
      </c>
      <c r="D13" s="329" t="s">
        <v>9</v>
      </c>
    </row>
    <row r="14" spans="1:4" ht="19.5" customHeight="1" x14ac:dyDescent="0.2">
      <c r="A14" s="6" t="s">
        <v>12</v>
      </c>
      <c r="C14" s="328" t="s">
        <v>13</v>
      </c>
      <c r="D14" s="327"/>
    </row>
    <row r="15" spans="1:4" ht="19.5" customHeight="1" x14ac:dyDescent="0.2">
      <c r="A15" s="6"/>
      <c r="C15" s="328" t="s">
        <v>14</v>
      </c>
      <c r="D15" s="327"/>
    </row>
    <row r="16" spans="1:4" ht="19.5" customHeight="1" x14ac:dyDescent="0.2">
      <c r="A16" s="6" t="s">
        <v>15</v>
      </c>
      <c r="C16" s="328" t="s">
        <v>16</v>
      </c>
      <c r="D16" s="329" t="s">
        <v>9</v>
      </c>
    </row>
    <row r="17" spans="1:4" ht="19.5" customHeight="1" x14ac:dyDescent="0.2">
      <c r="A17" s="6"/>
      <c r="C17" s="328" t="s">
        <v>17</v>
      </c>
      <c r="D17" s="329" t="s">
        <v>9</v>
      </c>
    </row>
    <row r="18" spans="1:4" ht="19.5" customHeight="1" x14ac:dyDescent="0.2">
      <c r="A18" s="6"/>
      <c r="C18" s="328" t="s">
        <v>18</v>
      </c>
      <c r="D18" s="329" t="s">
        <v>9</v>
      </c>
    </row>
    <row r="19" spans="1:4" ht="19.5" customHeight="1" x14ac:dyDescent="0.2">
      <c r="A19" s="6" t="s">
        <v>19</v>
      </c>
      <c r="C19" s="328" t="s">
        <v>20</v>
      </c>
      <c r="D19" s="356" t="s">
        <v>21</v>
      </c>
    </row>
    <row r="20" spans="1:4" ht="19.5" customHeight="1" x14ac:dyDescent="0.2">
      <c r="A20" s="6" t="s">
        <v>22</v>
      </c>
      <c r="C20" s="327"/>
      <c r="D20" s="356"/>
    </row>
    <row r="21" spans="1:4" ht="19.5" customHeight="1" x14ac:dyDescent="0.2">
      <c r="C21" s="327" t="s">
        <v>23</v>
      </c>
      <c r="D21" s="327"/>
    </row>
    <row r="22" spans="1:4" ht="19.5" customHeight="1" x14ac:dyDescent="0.2">
      <c r="C22" s="327"/>
      <c r="D22" s="327"/>
    </row>
    <row r="23" spans="1:4" ht="19.5" customHeight="1" x14ac:dyDescent="0.2">
      <c r="C23" s="330" t="s">
        <v>24</v>
      </c>
      <c r="D23" s="327"/>
    </row>
    <row r="24" spans="1:4" ht="19.5" customHeight="1" x14ac:dyDescent="0.2"/>
    <row r="25" spans="1:4" ht="19.5" customHeight="1" x14ac:dyDescent="0.2"/>
    <row r="26" spans="1:4" ht="19.5" customHeight="1" x14ac:dyDescent="0.2"/>
    <row r="27" spans="1:4" ht="19.5" customHeight="1" x14ac:dyDescent="0.2"/>
    <row r="28" spans="1:4" ht="19.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mergeCells count="1">
    <mergeCell ref="D19:D20"/>
  </mergeCells>
  <dataValidations count="1">
    <dataValidation type="list" allowBlank="1" showInputMessage="1" showErrorMessage="1" sqref="WVK983026 WLO983026 WBS983026 VRW983026 VIA983026 UYE983026 UOI983026 UEM983026 TUQ983026 TKU983026 TAY983026 SRC983026 SHG983026 RXK983026 RNO983026 RDS983026 QTW983026 QKA983026 QAE983026 PQI983026 PGM983026 OWQ983026 OMU983026 OCY983026 NTC983026 NJG983026 MZK983026 MPO983026 MFS983026 LVW983026 LMA983026 LCE983026 KSI983026 KIM983026 JYQ983026 JOU983026 JEY983026 IVC983026 ILG983026 IBK983026 HRO983026 HHS983026 GXW983026 GOA983026 GEE983026 FUI983026 FKM983026 FAQ983026 EQU983026 EGY983026 DXC983026 DNG983026 DDK983026 CTO983026 CJS983026 BZW983026 BQA983026 BGE983026 AWI983026 AMM983026 ACQ983026 SU983026 IY983026 C983026 WVK917490 WLO917490 WBS917490 VRW917490 VIA917490 UYE917490 UOI917490 UEM917490 TUQ917490 TKU917490 TAY917490 SRC917490 SHG917490 RXK917490 RNO917490 RDS917490 QTW917490 QKA917490 QAE917490 PQI917490 PGM917490 OWQ917490 OMU917490 OCY917490 NTC917490 NJG917490 MZK917490 MPO917490 MFS917490 LVW917490 LMA917490 LCE917490 KSI917490 KIM917490 JYQ917490 JOU917490 JEY917490 IVC917490 ILG917490 IBK917490 HRO917490 HHS917490 GXW917490 GOA917490 GEE917490 FUI917490 FKM917490 FAQ917490 EQU917490 EGY917490 DXC917490 DNG917490 DDK917490 CTO917490 CJS917490 BZW917490 BQA917490 BGE917490 AWI917490 AMM917490 ACQ917490 SU917490 IY917490 C917490 WVK851954 WLO851954 WBS851954 VRW851954 VIA851954 UYE851954 UOI851954 UEM851954 TUQ851954 TKU851954 TAY851954 SRC851954 SHG851954 RXK851954 RNO851954 RDS851954 QTW851954 QKA851954 QAE851954 PQI851954 PGM851954 OWQ851954 OMU851954 OCY851954 NTC851954 NJG851954 MZK851954 MPO851954 MFS851954 LVW851954 LMA851954 LCE851954 KSI851954 KIM851954 JYQ851954 JOU851954 JEY851954 IVC851954 ILG851954 IBK851954 HRO851954 HHS851954 GXW851954 GOA851954 GEE851954 FUI851954 FKM851954 FAQ851954 EQU851954 EGY851954 DXC851954 DNG851954 DDK851954 CTO851954 CJS851954 BZW851954 BQA851954 BGE851954 AWI851954 AMM851954 ACQ851954 SU851954 IY851954 C851954 WVK786418 WLO786418 WBS786418 VRW786418 VIA786418 UYE786418 UOI786418 UEM786418 TUQ786418 TKU786418 TAY786418 SRC786418 SHG786418 RXK786418 RNO786418 RDS786418 QTW786418 QKA786418 QAE786418 PQI786418 PGM786418 OWQ786418 OMU786418 OCY786418 NTC786418 NJG786418 MZK786418 MPO786418 MFS786418 LVW786418 LMA786418 LCE786418 KSI786418 KIM786418 JYQ786418 JOU786418 JEY786418 IVC786418 ILG786418 IBK786418 HRO786418 HHS786418 GXW786418 GOA786418 GEE786418 FUI786418 FKM786418 FAQ786418 EQU786418 EGY786418 DXC786418 DNG786418 DDK786418 CTO786418 CJS786418 BZW786418 BQA786418 BGE786418 AWI786418 AMM786418 ACQ786418 SU786418 IY786418 C786418 WVK720882 WLO720882 WBS720882 VRW720882 VIA720882 UYE720882 UOI720882 UEM720882 TUQ720882 TKU720882 TAY720882 SRC720882 SHG720882 RXK720882 RNO720882 RDS720882 QTW720882 QKA720882 QAE720882 PQI720882 PGM720882 OWQ720882 OMU720882 OCY720882 NTC720882 NJG720882 MZK720882 MPO720882 MFS720882 LVW720882 LMA720882 LCE720882 KSI720882 KIM720882 JYQ720882 JOU720882 JEY720882 IVC720882 ILG720882 IBK720882 HRO720882 HHS720882 GXW720882 GOA720882 GEE720882 FUI720882 FKM720882 FAQ720882 EQU720882 EGY720882 DXC720882 DNG720882 DDK720882 CTO720882 CJS720882 BZW720882 BQA720882 BGE720882 AWI720882 AMM720882 ACQ720882 SU720882 IY720882 C720882 WVK655346 WLO655346 WBS655346 VRW655346 VIA655346 UYE655346 UOI655346 UEM655346 TUQ655346 TKU655346 TAY655346 SRC655346 SHG655346 RXK655346 RNO655346 RDS655346 QTW655346 QKA655346 QAE655346 PQI655346 PGM655346 OWQ655346 OMU655346 OCY655346 NTC655346 NJG655346 MZK655346 MPO655346 MFS655346 LVW655346 LMA655346 LCE655346 KSI655346 KIM655346 JYQ655346 JOU655346 JEY655346 IVC655346 ILG655346 IBK655346 HRO655346 HHS655346 GXW655346 GOA655346 GEE655346 FUI655346 FKM655346 FAQ655346 EQU655346 EGY655346 DXC655346 DNG655346 DDK655346 CTO655346 CJS655346 BZW655346 BQA655346 BGE655346 AWI655346 AMM655346 ACQ655346 SU655346 IY655346 C655346 WVK589810 WLO589810 WBS589810 VRW589810 VIA589810 UYE589810 UOI589810 UEM589810 TUQ589810 TKU589810 TAY589810 SRC589810 SHG589810 RXK589810 RNO589810 RDS589810 QTW589810 QKA589810 QAE589810 PQI589810 PGM589810 OWQ589810 OMU589810 OCY589810 NTC589810 NJG589810 MZK589810 MPO589810 MFS589810 LVW589810 LMA589810 LCE589810 KSI589810 KIM589810 JYQ589810 JOU589810 JEY589810 IVC589810 ILG589810 IBK589810 HRO589810 HHS589810 GXW589810 GOA589810 GEE589810 FUI589810 FKM589810 FAQ589810 EQU589810 EGY589810 DXC589810 DNG589810 DDK589810 CTO589810 CJS589810 BZW589810 BQA589810 BGE589810 AWI589810 AMM589810 ACQ589810 SU589810 IY589810 C589810 WVK524274 WLO524274 WBS524274 VRW524274 VIA524274 UYE524274 UOI524274 UEM524274 TUQ524274 TKU524274 TAY524274 SRC524274 SHG524274 RXK524274 RNO524274 RDS524274 QTW524274 QKA524274 QAE524274 PQI524274 PGM524274 OWQ524274 OMU524274 OCY524274 NTC524274 NJG524274 MZK524274 MPO524274 MFS524274 LVW524274 LMA524274 LCE524274 KSI524274 KIM524274 JYQ524274 JOU524274 JEY524274 IVC524274 ILG524274 IBK524274 HRO524274 HHS524274 GXW524274 GOA524274 GEE524274 FUI524274 FKM524274 FAQ524274 EQU524274 EGY524274 DXC524274 DNG524274 DDK524274 CTO524274 CJS524274 BZW524274 BQA524274 BGE524274 AWI524274 AMM524274 ACQ524274 SU524274 IY524274 C524274 WVK458738 WLO458738 WBS458738 VRW458738 VIA458738 UYE458738 UOI458738 UEM458738 TUQ458738 TKU458738 TAY458738 SRC458738 SHG458738 RXK458738 RNO458738 RDS458738 QTW458738 QKA458738 QAE458738 PQI458738 PGM458738 OWQ458738 OMU458738 OCY458738 NTC458738 NJG458738 MZK458738 MPO458738 MFS458738 LVW458738 LMA458738 LCE458738 KSI458738 KIM458738 JYQ458738 JOU458738 JEY458738 IVC458738 ILG458738 IBK458738 HRO458738 HHS458738 GXW458738 GOA458738 GEE458738 FUI458738 FKM458738 FAQ458738 EQU458738 EGY458738 DXC458738 DNG458738 DDK458738 CTO458738 CJS458738 BZW458738 BQA458738 BGE458738 AWI458738 AMM458738 ACQ458738 SU458738 IY458738 C458738 WVK393202 WLO393202 WBS393202 VRW393202 VIA393202 UYE393202 UOI393202 UEM393202 TUQ393202 TKU393202 TAY393202 SRC393202 SHG393202 RXK393202 RNO393202 RDS393202 QTW393202 QKA393202 QAE393202 PQI393202 PGM393202 OWQ393202 OMU393202 OCY393202 NTC393202 NJG393202 MZK393202 MPO393202 MFS393202 LVW393202 LMA393202 LCE393202 KSI393202 KIM393202 JYQ393202 JOU393202 JEY393202 IVC393202 ILG393202 IBK393202 HRO393202 HHS393202 GXW393202 GOA393202 GEE393202 FUI393202 FKM393202 FAQ393202 EQU393202 EGY393202 DXC393202 DNG393202 DDK393202 CTO393202 CJS393202 BZW393202 BQA393202 BGE393202 AWI393202 AMM393202 ACQ393202 SU393202 IY393202 C393202 WVK327666 WLO327666 WBS327666 VRW327666 VIA327666 UYE327666 UOI327666 UEM327666 TUQ327666 TKU327666 TAY327666 SRC327666 SHG327666 RXK327666 RNO327666 RDS327666 QTW327666 QKA327666 QAE327666 PQI327666 PGM327666 OWQ327666 OMU327666 OCY327666 NTC327666 NJG327666 MZK327666 MPO327666 MFS327666 LVW327666 LMA327666 LCE327666 KSI327666 KIM327666 JYQ327666 JOU327666 JEY327666 IVC327666 ILG327666 IBK327666 HRO327666 HHS327666 GXW327666 GOA327666 GEE327666 FUI327666 FKM327666 FAQ327666 EQU327666 EGY327666 DXC327666 DNG327666 DDK327666 CTO327666 CJS327666 BZW327666 BQA327666 BGE327666 AWI327666 AMM327666 ACQ327666 SU327666 IY327666 C327666 WVK262130 WLO262130 WBS262130 VRW262130 VIA262130 UYE262130 UOI262130 UEM262130 TUQ262130 TKU262130 TAY262130 SRC262130 SHG262130 RXK262130 RNO262130 RDS262130 QTW262130 QKA262130 QAE262130 PQI262130 PGM262130 OWQ262130 OMU262130 OCY262130 NTC262130 NJG262130 MZK262130 MPO262130 MFS262130 LVW262130 LMA262130 LCE262130 KSI262130 KIM262130 JYQ262130 JOU262130 JEY262130 IVC262130 ILG262130 IBK262130 HRO262130 HHS262130 GXW262130 GOA262130 GEE262130 FUI262130 FKM262130 FAQ262130 EQU262130 EGY262130 DXC262130 DNG262130 DDK262130 CTO262130 CJS262130 BZW262130 BQA262130 BGE262130 AWI262130 AMM262130 ACQ262130 SU262130 IY262130 C262130 WVK196594 WLO196594 WBS196594 VRW196594 VIA196594 UYE196594 UOI196594 UEM196594 TUQ196594 TKU196594 TAY196594 SRC196594 SHG196594 RXK196594 RNO196594 RDS196594 QTW196594 QKA196594 QAE196594 PQI196594 PGM196594 OWQ196594 OMU196594 OCY196594 NTC196594 NJG196594 MZK196594 MPO196594 MFS196594 LVW196594 LMA196594 LCE196594 KSI196594 KIM196594 JYQ196594 JOU196594 JEY196594 IVC196594 ILG196594 IBK196594 HRO196594 HHS196594 GXW196594 GOA196594 GEE196594 FUI196594 FKM196594 FAQ196594 EQU196594 EGY196594 DXC196594 DNG196594 DDK196594 CTO196594 CJS196594 BZW196594 BQA196594 BGE196594 AWI196594 AMM196594 ACQ196594 SU196594 IY196594 C196594 WVK131058 WLO131058 WBS131058 VRW131058 VIA131058 UYE131058 UOI131058 UEM131058 TUQ131058 TKU131058 TAY131058 SRC131058 SHG131058 RXK131058 RNO131058 RDS131058 QTW131058 QKA131058 QAE131058 PQI131058 PGM131058 OWQ131058 OMU131058 OCY131058 NTC131058 NJG131058 MZK131058 MPO131058 MFS131058 LVW131058 LMA131058 LCE131058 KSI131058 KIM131058 JYQ131058 JOU131058 JEY131058 IVC131058 ILG131058 IBK131058 HRO131058 HHS131058 GXW131058 GOA131058 GEE131058 FUI131058 FKM131058 FAQ131058 EQU131058 EGY131058 DXC131058 DNG131058 DDK131058 CTO131058 CJS131058 BZW131058 BQA131058 BGE131058 AWI131058 AMM131058 ACQ131058 SU131058 IY131058 C131058 WVK65522 WLO65522 WBS65522 VRW65522 VIA65522 UYE65522 UOI65522 UEM65522 TUQ65522 TKU65522 TAY65522 SRC65522 SHG65522 RXK65522 RNO65522 RDS65522 QTW65522 QKA65522 QAE65522 PQI65522 PGM65522 OWQ65522 OMU65522 OCY65522 NTC65522 NJG65522 MZK65522 MPO65522 MFS65522 LVW65522 LMA65522 LCE65522 KSI65522 KIM65522 JYQ65522 JOU65522 JEY65522 IVC65522 ILG65522 IBK65522 HRO65522 HHS65522 GXW65522 GOA65522 GEE65522 FUI65522 FKM65522 FAQ65522 EQU65522 EGY65522 DXC65522 DNG65522 DDK65522 CTO65522 CJS65522 BZW65522 BQA65522 BGE65522 AWI65522 AMM65522 ACQ65522 SU65522 IY65522 C65522" xr:uid="{00000000-0002-0000-0000-000000000000}">
      <formula1>$A$9:$A$20</formula1>
    </dataValidation>
  </dataValidations>
  <hyperlinks>
    <hyperlink ref="C10" location="'Tableau 1 Descrip Product et RC'!A1" display="Tableau 1 : Description Production et réseau de chaleur" xr:uid="{00000000-0004-0000-0000-000000000000}"/>
    <hyperlink ref="C11" location="'Tableau 2 Besoins'!A1" display="Tableau 2 : Besoins" xr:uid="{00000000-0004-0000-0000-000001000000}"/>
    <hyperlink ref="C12" location="'Tableau 3 Evolution besoins RC '!A1" display="Tableau 3 : Evolutions besoins du réseau de chaleur"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 subvention sur prix de la chaleur" xr:uid="{00000000-0004-0000-0000-000005000000}"/>
    <hyperlink ref="C16" location="'Tableau 7.1 CEP'!A1" display="Tableau 7.1 : Compte d'Exploitation Prévisionnel" xr:uid="{00000000-0004-0000-0000-000006000000}"/>
    <hyperlink ref="C19" location="'Tableau 8 Historique invest '!A1" display="Tableau 8 : Historique des investissements" xr:uid="{8C51EA35-2201-4584-B144-E41A62AA4728}"/>
    <hyperlink ref="C17" location="'Tableau 7.2 Déficit création'!A1" display="Tableau 7.2 : Déficit de financement création réseau" xr:uid="{B0C50153-78C6-4878-B283-ABF7021D6453}"/>
    <hyperlink ref="C18" location="'Tableau 7.3 Déficit extension'!A1" display="Tableau 7.3 : Déficit de financement extension réseau" xr:uid="{92954D20-7F60-4793-9E40-1256668714D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C40B8-9144-42B9-840D-B17DD62BC782}">
  <sheetPr>
    <tabColor theme="5"/>
  </sheetPr>
  <dimension ref="A1:Z68"/>
  <sheetViews>
    <sheetView topLeftCell="A36" zoomScale="80" workbookViewId="0">
      <selection activeCell="A42" sqref="A42"/>
    </sheetView>
  </sheetViews>
  <sheetFormatPr baseColWidth="10" defaultColWidth="9.140625" defaultRowHeight="14.25" x14ac:dyDescent="0.2"/>
  <cols>
    <col min="1" max="1" width="57.140625" style="10" customWidth="1"/>
    <col min="2" max="26" width="5.7109375" style="9" customWidth="1"/>
    <col min="27" max="16384" width="9.140625" style="9"/>
  </cols>
  <sheetData>
    <row r="1" spans="1:26" ht="15" x14ac:dyDescent="0.25">
      <c r="A1" s="324" t="s">
        <v>420</v>
      </c>
    </row>
    <row r="2" spans="1:26" x14ac:dyDescent="0.2">
      <c r="A2" s="10" t="s">
        <v>421</v>
      </c>
    </row>
    <row r="3" spans="1:26" x14ac:dyDescent="0.2">
      <c r="A3" s="10" t="s">
        <v>422</v>
      </c>
    </row>
    <row r="4" spans="1:26" x14ac:dyDescent="0.2">
      <c r="A4" s="10" t="s">
        <v>423</v>
      </c>
    </row>
    <row r="5" spans="1:26" x14ac:dyDescent="0.2">
      <c r="A5" s="10" t="s">
        <v>424</v>
      </c>
    </row>
    <row r="6" spans="1:26" x14ac:dyDescent="0.2">
      <c r="A6" s="9" t="s">
        <v>425</v>
      </c>
    </row>
    <row r="7" spans="1:26" x14ac:dyDescent="0.2">
      <c r="A7" s="9" t="s">
        <v>426</v>
      </c>
    </row>
    <row r="8" spans="1:26" x14ac:dyDescent="0.2">
      <c r="A8" s="9" t="s">
        <v>427</v>
      </c>
    </row>
    <row r="9" spans="1:26" x14ac:dyDescent="0.2">
      <c r="A9" s="323" t="s">
        <v>428</v>
      </c>
    </row>
    <row r="10" spans="1:26" ht="15" thickBot="1" x14ac:dyDescent="0.25"/>
    <row r="11" spans="1:26" s="183" customFormat="1" ht="15.75" thickBot="1" x14ac:dyDescent="0.25">
      <c r="A11" s="11" t="s">
        <v>429</v>
      </c>
      <c r="B11" s="181">
        <v>1</v>
      </c>
      <c r="C11" s="181">
        <v>2</v>
      </c>
      <c r="D11" s="181">
        <v>3</v>
      </c>
      <c r="E11" s="181">
        <v>4</v>
      </c>
      <c r="F11" s="181">
        <v>5</v>
      </c>
      <c r="G11" s="181">
        <v>6</v>
      </c>
      <c r="H11" s="181">
        <v>7</v>
      </c>
      <c r="I11" s="181">
        <v>8</v>
      </c>
      <c r="J11" s="181">
        <v>9</v>
      </c>
      <c r="K11" s="181">
        <v>10</v>
      </c>
      <c r="L11" s="181">
        <v>11</v>
      </c>
      <c r="M11" s="181">
        <v>12</v>
      </c>
      <c r="N11" s="181">
        <v>13</v>
      </c>
      <c r="O11" s="181">
        <v>14</v>
      </c>
      <c r="P11" s="181">
        <v>15</v>
      </c>
      <c r="Q11" s="181">
        <v>16</v>
      </c>
      <c r="R11" s="181">
        <v>17</v>
      </c>
      <c r="S11" s="181">
        <v>18</v>
      </c>
      <c r="T11" s="181">
        <v>19</v>
      </c>
      <c r="U11" s="181">
        <v>20</v>
      </c>
      <c r="V11" s="181">
        <v>21</v>
      </c>
      <c r="W11" s="181">
        <v>22</v>
      </c>
      <c r="X11" s="181">
        <v>23</v>
      </c>
      <c r="Y11" s="181">
        <v>24</v>
      </c>
      <c r="Z11" s="182">
        <v>25</v>
      </c>
    </row>
    <row r="12" spans="1:26" s="25" customFormat="1" ht="15" x14ac:dyDescent="0.2">
      <c r="A12" s="12" t="s">
        <v>430</v>
      </c>
      <c r="B12" s="184"/>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6"/>
    </row>
    <row r="13" spans="1:26" s="25" customFormat="1" ht="72.75" customHeight="1" x14ac:dyDescent="0.2">
      <c r="A13" s="13" t="s">
        <v>431</v>
      </c>
      <c r="B13" s="187"/>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9"/>
    </row>
    <row r="14" spans="1:26" s="25" customFormat="1" ht="15" x14ac:dyDescent="0.2">
      <c r="A14" s="13"/>
      <c r="B14" s="187"/>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9"/>
    </row>
    <row r="15" spans="1:26" s="25" customFormat="1" ht="15" x14ac:dyDescent="0.2">
      <c r="A15" s="13" t="s">
        <v>432</v>
      </c>
      <c r="B15" s="187"/>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9"/>
    </row>
    <row r="16" spans="1:26" s="25" customFormat="1" ht="15" x14ac:dyDescent="0.2">
      <c r="A16" s="168" t="s">
        <v>433</v>
      </c>
      <c r="B16" s="169"/>
      <c r="C16" s="169"/>
      <c r="D16" s="169"/>
      <c r="E16" s="169"/>
      <c r="F16" s="169"/>
      <c r="G16" s="169"/>
      <c r="H16" s="170"/>
      <c r="I16" s="170"/>
      <c r="J16" s="170"/>
      <c r="K16" s="170"/>
      <c r="L16" s="170"/>
      <c r="M16" s="170"/>
      <c r="N16" s="170"/>
      <c r="O16" s="170"/>
      <c r="P16" s="170"/>
      <c r="Q16" s="170"/>
      <c r="R16" s="170"/>
      <c r="S16" s="170"/>
      <c r="T16" s="170"/>
      <c r="U16" s="170"/>
      <c r="V16" s="170"/>
      <c r="W16" s="170"/>
      <c r="X16" s="170"/>
      <c r="Y16" s="170"/>
      <c r="Z16" s="171"/>
    </row>
    <row r="17" spans="1:26" s="25" customFormat="1" ht="15" x14ac:dyDescent="0.2">
      <c r="A17" s="168" t="s">
        <v>434</v>
      </c>
      <c r="B17" s="169"/>
      <c r="C17" s="169"/>
      <c r="D17" s="169"/>
      <c r="E17" s="169"/>
      <c r="F17" s="169"/>
      <c r="G17" s="169"/>
      <c r="H17" s="170"/>
      <c r="I17" s="170"/>
      <c r="J17" s="170"/>
      <c r="K17" s="170"/>
      <c r="L17" s="170"/>
      <c r="M17" s="170"/>
      <c r="N17" s="170"/>
      <c r="O17" s="170"/>
      <c r="P17" s="170"/>
      <c r="Q17" s="170"/>
      <c r="R17" s="170"/>
      <c r="S17" s="170"/>
      <c r="T17" s="170"/>
      <c r="U17" s="170"/>
      <c r="V17" s="170"/>
      <c r="W17" s="170"/>
      <c r="X17" s="170"/>
      <c r="Y17" s="170"/>
      <c r="Z17" s="171"/>
    </row>
    <row r="18" spans="1:26" s="25" customFormat="1" ht="15" x14ac:dyDescent="0.2">
      <c r="A18" s="168" t="s">
        <v>435</v>
      </c>
      <c r="B18" s="169"/>
      <c r="C18" s="169"/>
      <c r="D18" s="169"/>
      <c r="E18" s="169"/>
      <c r="F18" s="169"/>
      <c r="G18" s="169"/>
      <c r="H18" s="170"/>
      <c r="I18" s="170"/>
      <c r="J18" s="170"/>
      <c r="K18" s="170"/>
      <c r="L18" s="170"/>
      <c r="M18" s="170"/>
      <c r="N18" s="170"/>
      <c r="O18" s="170"/>
      <c r="P18" s="170"/>
      <c r="Q18" s="170"/>
      <c r="R18" s="170"/>
      <c r="S18" s="170"/>
      <c r="T18" s="170"/>
      <c r="U18" s="170"/>
      <c r="V18" s="170"/>
      <c r="W18" s="170"/>
      <c r="X18" s="170"/>
      <c r="Y18" s="170"/>
      <c r="Z18" s="171"/>
    </row>
    <row r="19" spans="1:26" s="25" customFormat="1" ht="15" x14ac:dyDescent="0.2">
      <c r="A19" s="13" t="s">
        <v>436</v>
      </c>
      <c r="B19" s="187"/>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9"/>
    </row>
    <row r="20" spans="1:26" s="25" customFormat="1" x14ac:dyDescent="0.2">
      <c r="A20" s="14" t="s">
        <v>437</v>
      </c>
      <c r="B20" s="188">
        <f t="shared" ref="B20:Z20" si="0">B15*B19</f>
        <v>0</v>
      </c>
      <c r="C20" s="188">
        <f t="shared" si="0"/>
        <v>0</v>
      </c>
      <c r="D20" s="188">
        <f t="shared" si="0"/>
        <v>0</v>
      </c>
      <c r="E20" s="188">
        <f t="shared" si="0"/>
        <v>0</v>
      </c>
      <c r="F20" s="188">
        <f t="shared" si="0"/>
        <v>0</v>
      </c>
      <c r="G20" s="188">
        <f t="shared" si="0"/>
        <v>0</v>
      </c>
      <c r="H20" s="188">
        <f t="shared" si="0"/>
        <v>0</v>
      </c>
      <c r="I20" s="188">
        <f t="shared" si="0"/>
        <v>0</v>
      </c>
      <c r="J20" s="188">
        <f t="shared" si="0"/>
        <v>0</v>
      </c>
      <c r="K20" s="188">
        <f t="shared" si="0"/>
        <v>0</v>
      </c>
      <c r="L20" s="188">
        <f t="shared" si="0"/>
        <v>0</v>
      </c>
      <c r="M20" s="188">
        <f t="shared" si="0"/>
        <v>0</v>
      </c>
      <c r="N20" s="188">
        <f t="shared" si="0"/>
        <v>0</v>
      </c>
      <c r="O20" s="188">
        <f t="shared" si="0"/>
        <v>0</v>
      </c>
      <c r="P20" s="188">
        <f t="shared" si="0"/>
        <v>0</v>
      </c>
      <c r="Q20" s="188">
        <f t="shared" si="0"/>
        <v>0</v>
      </c>
      <c r="R20" s="188">
        <f t="shared" si="0"/>
        <v>0</v>
      </c>
      <c r="S20" s="188">
        <f t="shared" si="0"/>
        <v>0</v>
      </c>
      <c r="T20" s="188">
        <f t="shared" si="0"/>
        <v>0</v>
      </c>
      <c r="U20" s="188">
        <f t="shared" si="0"/>
        <v>0</v>
      </c>
      <c r="V20" s="188">
        <f t="shared" si="0"/>
        <v>0</v>
      </c>
      <c r="W20" s="188">
        <f t="shared" si="0"/>
        <v>0</v>
      </c>
      <c r="X20" s="188">
        <f t="shared" si="0"/>
        <v>0</v>
      </c>
      <c r="Y20" s="188">
        <f t="shared" si="0"/>
        <v>0</v>
      </c>
      <c r="Z20" s="189">
        <f t="shared" si="0"/>
        <v>0</v>
      </c>
    </row>
    <row r="21" spans="1:26" s="25" customFormat="1" x14ac:dyDescent="0.2">
      <c r="A21" s="13"/>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9"/>
    </row>
    <row r="22" spans="1:26" s="25" customFormat="1" x14ac:dyDescent="0.2">
      <c r="A22" s="13" t="s">
        <v>438</v>
      </c>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9"/>
    </row>
    <row r="23" spans="1:26" s="25" customFormat="1" x14ac:dyDescent="0.2">
      <c r="A23" s="13" t="s">
        <v>439</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9"/>
    </row>
    <row r="24" spans="1:26" s="25" customFormat="1" x14ac:dyDescent="0.2">
      <c r="A24" s="13" t="s">
        <v>440</v>
      </c>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9"/>
    </row>
    <row r="25" spans="1:26" s="25" customFormat="1" x14ac:dyDescent="0.2">
      <c r="A25" s="13" t="s">
        <v>441</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9"/>
    </row>
    <row r="26" spans="1:26" s="25" customFormat="1" x14ac:dyDescent="0.2">
      <c r="A26" s="13" t="s">
        <v>442</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9"/>
    </row>
    <row r="27" spans="1:26" s="25" customFormat="1" x14ac:dyDescent="0.2">
      <c r="A27" s="13" t="s">
        <v>443</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9"/>
    </row>
    <row r="28" spans="1:26" s="25" customFormat="1" x14ac:dyDescent="0.2">
      <c r="A28" s="13" t="s">
        <v>444</v>
      </c>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9"/>
    </row>
    <row r="29" spans="1:26" s="25" customFormat="1" ht="51" x14ac:dyDescent="0.2">
      <c r="A29" s="172" t="s">
        <v>445</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1"/>
    </row>
    <row r="30" spans="1:26" s="25" customFormat="1" ht="38.25" x14ac:dyDescent="0.2">
      <c r="A30" s="173" t="s">
        <v>446</v>
      </c>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1"/>
    </row>
    <row r="31" spans="1:26" s="25" customFormat="1" x14ac:dyDescent="0.2">
      <c r="A31" s="14" t="s">
        <v>447</v>
      </c>
      <c r="B31" s="188">
        <f>B22*B23</f>
        <v>0</v>
      </c>
      <c r="C31" s="188">
        <f t="shared" ref="C31:Z31" si="1">C22*C23</f>
        <v>0</v>
      </c>
      <c r="D31" s="188">
        <f t="shared" si="1"/>
        <v>0</v>
      </c>
      <c r="E31" s="188">
        <f t="shared" si="1"/>
        <v>0</v>
      </c>
      <c r="F31" s="188">
        <f t="shared" si="1"/>
        <v>0</v>
      </c>
      <c r="G31" s="188">
        <f t="shared" si="1"/>
        <v>0</v>
      </c>
      <c r="H31" s="188">
        <f t="shared" si="1"/>
        <v>0</v>
      </c>
      <c r="I31" s="188">
        <f t="shared" si="1"/>
        <v>0</v>
      </c>
      <c r="J31" s="188">
        <f t="shared" si="1"/>
        <v>0</v>
      </c>
      <c r="K31" s="188">
        <f t="shared" si="1"/>
        <v>0</v>
      </c>
      <c r="L31" s="188">
        <f t="shared" si="1"/>
        <v>0</v>
      </c>
      <c r="M31" s="188">
        <f t="shared" si="1"/>
        <v>0</v>
      </c>
      <c r="N31" s="188">
        <f t="shared" si="1"/>
        <v>0</v>
      </c>
      <c r="O31" s="188">
        <f t="shared" si="1"/>
        <v>0</v>
      </c>
      <c r="P31" s="188">
        <f t="shared" si="1"/>
        <v>0</v>
      </c>
      <c r="Q31" s="188">
        <f t="shared" si="1"/>
        <v>0</v>
      </c>
      <c r="R31" s="188">
        <f t="shared" si="1"/>
        <v>0</v>
      </c>
      <c r="S31" s="188">
        <f t="shared" si="1"/>
        <v>0</v>
      </c>
      <c r="T31" s="188">
        <f t="shared" si="1"/>
        <v>0</v>
      </c>
      <c r="U31" s="188">
        <f t="shared" si="1"/>
        <v>0</v>
      </c>
      <c r="V31" s="188">
        <f t="shared" si="1"/>
        <v>0</v>
      </c>
      <c r="W31" s="188">
        <f t="shared" si="1"/>
        <v>0</v>
      </c>
      <c r="X31" s="188">
        <f t="shared" si="1"/>
        <v>0</v>
      </c>
      <c r="Y31" s="188">
        <f t="shared" si="1"/>
        <v>0</v>
      </c>
      <c r="Z31" s="189">
        <f t="shared" si="1"/>
        <v>0</v>
      </c>
    </row>
    <row r="32" spans="1:26" s="25" customFormat="1" x14ac:dyDescent="0.2">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2"/>
    </row>
    <row r="33" spans="1:26" s="25" customFormat="1" x14ac:dyDescent="0.2">
      <c r="A33" s="172" t="s">
        <v>448</v>
      </c>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1"/>
    </row>
    <row r="34" spans="1:26" s="25" customFormat="1" x14ac:dyDescent="0.2">
      <c r="A34" s="174"/>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6"/>
    </row>
    <row r="35" spans="1:26" s="25" customFormat="1" x14ac:dyDescent="0.2">
      <c r="A35" s="172" t="s">
        <v>449</v>
      </c>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1"/>
    </row>
    <row r="36" spans="1:26" s="25" customFormat="1" ht="15" thickBot="1" x14ac:dyDescent="0.25">
      <c r="A36" s="15" t="s">
        <v>450</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4"/>
    </row>
    <row r="37" spans="1:26" s="25" customFormat="1" ht="15" thickBot="1" x14ac:dyDescent="0.25">
      <c r="A37" s="16" t="s">
        <v>451</v>
      </c>
      <c r="B37" s="195">
        <f>B20+B31+B36</f>
        <v>0</v>
      </c>
      <c r="C37" s="195">
        <f t="shared" ref="C37:Z37" si="2">C20+C31+C36</f>
        <v>0</v>
      </c>
      <c r="D37" s="195">
        <f t="shared" si="2"/>
        <v>0</v>
      </c>
      <c r="E37" s="195">
        <f t="shared" si="2"/>
        <v>0</v>
      </c>
      <c r="F37" s="195">
        <f t="shared" si="2"/>
        <v>0</v>
      </c>
      <c r="G37" s="195">
        <f t="shared" si="2"/>
        <v>0</v>
      </c>
      <c r="H37" s="195">
        <f t="shared" si="2"/>
        <v>0</v>
      </c>
      <c r="I37" s="195">
        <f t="shared" si="2"/>
        <v>0</v>
      </c>
      <c r="J37" s="195">
        <f t="shared" si="2"/>
        <v>0</v>
      </c>
      <c r="K37" s="195">
        <f t="shared" si="2"/>
        <v>0</v>
      </c>
      <c r="L37" s="195">
        <f t="shared" si="2"/>
        <v>0</v>
      </c>
      <c r="M37" s="195">
        <f t="shared" si="2"/>
        <v>0</v>
      </c>
      <c r="N37" s="195">
        <f t="shared" si="2"/>
        <v>0</v>
      </c>
      <c r="O37" s="195">
        <f t="shared" si="2"/>
        <v>0</v>
      </c>
      <c r="P37" s="195">
        <f t="shared" si="2"/>
        <v>0</v>
      </c>
      <c r="Q37" s="195">
        <f t="shared" si="2"/>
        <v>0</v>
      </c>
      <c r="R37" s="195">
        <f t="shared" si="2"/>
        <v>0</v>
      </c>
      <c r="S37" s="195">
        <f t="shared" si="2"/>
        <v>0</v>
      </c>
      <c r="T37" s="195">
        <f t="shared" si="2"/>
        <v>0</v>
      </c>
      <c r="U37" s="195">
        <f t="shared" si="2"/>
        <v>0</v>
      </c>
      <c r="V37" s="195">
        <f t="shared" si="2"/>
        <v>0</v>
      </c>
      <c r="W37" s="195">
        <f t="shared" si="2"/>
        <v>0</v>
      </c>
      <c r="X37" s="195">
        <f t="shared" si="2"/>
        <v>0</v>
      </c>
      <c r="Y37" s="195">
        <f t="shared" si="2"/>
        <v>0</v>
      </c>
      <c r="Z37" s="196">
        <f t="shared" si="2"/>
        <v>0</v>
      </c>
    </row>
    <row r="38" spans="1:26" s="25" customFormat="1" x14ac:dyDescent="0.2">
      <c r="A38" s="17" t="s">
        <v>452</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6"/>
    </row>
    <row r="39" spans="1:26" s="25" customFormat="1" x14ac:dyDescent="0.2">
      <c r="A39" s="18" t="s">
        <v>453</v>
      </c>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9"/>
    </row>
    <row r="40" spans="1:26" s="25" customFormat="1" x14ac:dyDescent="0.2">
      <c r="A40" s="13" t="s">
        <v>454</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9"/>
    </row>
    <row r="41" spans="1:26" s="25" customFormat="1" x14ac:dyDescent="0.2">
      <c r="A41" s="13" t="s">
        <v>455</v>
      </c>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9"/>
    </row>
    <row r="42" spans="1:26" s="25" customFormat="1" ht="38.25" x14ac:dyDescent="0.2">
      <c r="A42" s="347" t="s">
        <v>456</v>
      </c>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9"/>
    </row>
    <row r="43" spans="1:26" s="25" customFormat="1" x14ac:dyDescent="0.2">
      <c r="A43" s="19" t="s">
        <v>457</v>
      </c>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9"/>
    </row>
    <row r="44" spans="1:26" s="25" customFormat="1" x14ac:dyDescent="0.2">
      <c r="A44" s="19"/>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9"/>
    </row>
    <row r="45" spans="1:26" s="25" customFormat="1" x14ac:dyDescent="0.2">
      <c r="A45" s="18" t="s">
        <v>458</v>
      </c>
      <c r="B45" s="197">
        <f t="shared" ref="B45:Z45" si="3">SUM(B40:B44)</f>
        <v>0</v>
      </c>
      <c r="C45" s="197">
        <f t="shared" si="3"/>
        <v>0</v>
      </c>
      <c r="D45" s="197">
        <f t="shared" si="3"/>
        <v>0</v>
      </c>
      <c r="E45" s="197">
        <f t="shared" si="3"/>
        <v>0</v>
      </c>
      <c r="F45" s="197">
        <f t="shared" si="3"/>
        <v>0</v>
      </c>
      <c r="G45" s="197">
        <f t="shared" si="3"/>
        <v>0</v>
      </c>
      <c r="H45" s="197">
        <f t="shared" si="3"/>
        <v>0</v>
      </c>
      <c r="I45" s="197">
        <f t="shared" si="3"/>
        <v>0</v>
      </c>
      <c r="J45" s="197">
        <f t="shared" si="3"/>
        <v>0</v>
      </c>
      <c r="K45" s="197">
        <f t="shared" si="3"/>
        <v>0</v>
      </c>
      <c r="L45" s="197">
        <f t="shared" si="3"/>
        <v>0</v>
      </c>
      <c r="M45" s="197">
        <f t="shared" si="3"/>
        <v>0</v>
      </c>
      <c r="N45" s="197">
        <f t="shared" si="3"/>
        <v>0</v>
      </c>
      <c r="O45" s="197">
        <f t="shared" si="3"/>
        <v>0</v>
      </c>
      <c r="P45" s="197">
        <f t="shared" si="3"/>
        <v>0</v>
      </c>
      <c r="Q45" s="197">
        <f t="shared" si="3"/>
        <v>0</v>
      </c>
      <c r="R45" s="197">
        <f t="shared" si="3"/>
        <v>0</v>
      </c>
      <c r="S45" s="197">
        <f t="shared" si="3"/>
        <v>0</v>
      </c>
      <c r="T45" s="197">
        <f t="shared" si="3"/>
        <v>0</v>
      </c>
      <c r="U45" s="197">
        <f t="shared" si="3"/>
        <v>0</v>
      </c>
      <c r="V45" s="197">
        <f t="shared" si="3"/>
        <v>0</v>
      </c>
      <c r="W45" s="197">
        <f t="shared" si="3"/>
        <v>0</v>
      </c>
      <c r="X45" s="197">
        <f t="shared" si="3"/>
        <v>0</v>
      </c>
      <c r="Y45" s="197">
        <f t="shared" si="3"/>
        <v>0</v>
      </c>
      <c r="Z45" s="198">
        <f t="shared" si="3"/>
        <v>0</v>
      </c>
    </row>
    <row r="46" spans="1:26" s="25" customFormat="1" x14ac:dyDescent="0.2">
      <c r="A46" s="13" t="s">
        <v>459</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9"/>
    </row>
    <row r="47" spans="1:26" s="25" customFormat="1" x14ac:dyDescent="0.2">
      <c r="A47" s="19" t="s">
        <v>457</v>
      </c>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9"/>
    </row>
    <row r="48" spans="1:26" s="25" customFormat="1" x14ac:dyDescent="0.2">
      <c r="A48" s="19"/>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9"/>
    </row>
    <row r="49" spans="1:26" s="25" customFormat="1" x14ac:dyDescent="0.2">
      <c r="A49" s="18" t="s">
        <v>460</v>
      </c>
      <c r="B49" s="197">
        <f>SUM(B46:B48)</f>
        <v>0</v>
      </c>
      <c r="C49" s="197">
        <f t="shared" ref="C49:Z49" si="4">SUM(C46:C48)</f>
        <v>0</v>
      </c>
      <c r="D49" s="197">
        <f t="shared" si="4"/>
        <v>0</v>
      </c>
      <c r="E49" s="197">
        <f t="shared" si="4"/>
        <v>0</v>
      </c>
      <c r="F49" s="197">
        <f t="shared" si="4"/>
        <v>0</v>
      </c>
      <c r="G49" s="197">
        <f t="shared" si="4"/>
        <v>0</v>
      </c>
      <c r="H49" s="197">
        <f t="shared" si="4"/>
        <v>0</v>
      </c>
      <c r="I49" s="197">
        <f t="shared" si="4"/>
        <v>0</v>
      </c>
      <c r="J49" s="197">
        <f t="shared" si="4"/>
        <v>0</v>
      </c>
      <c r="K49" s="197">
        <f t="shared" si="4"/>
        <v>0</v>
      </c>
      <c r="L49" s="197">
        <f t="shared" si="4"/>
        <v>0</v>
      </c>
      <c r="M49" s="197">
        <f t="shared" si="4"/>
        <v>0</v>
      </c>
      <c r="N49" s="197">
        <f t="shared" si="4"/>
        <v>0</v>
      </c>
      <c r="O49" s="197">
        <f t="shared" si="4"/>
        <v>0</v>
      </c>
      <c r="P49" s="197">
        <f t="shared" si="4"/>
        <v>0</v>
      </c>
      <c r="Q49" s="197">
        <f t="shared" si="4"/>
        <v>0</v>
      </c>
      <c r="R49" s="197">
        <f t="shared" si="4"/>
        <v>0</v>
      </c>
      <c r="S49" s="197">
        <f t="shared" si="4"/>
        <v>0</v>
      </c>
      <c r="T49" s="197">
        <f t="shared" si="4"/>
        <v>0</v>
      </c>
      <c r="U49" s="197">
        <f t="shared" si="4"/>
        <v>0</v>
      </c>
      <c r="V49" s="197">
        <f t="shared" si="4"/>
        <v>0</v>
      </c>
      <c r="W49" s="197">
        <f t="shared" si="4"/>
        <v>0</v>
      </c>
      <c r="X49" s="197">
        <f t="shared" si="4"/>
        <v>0</v>
      </c>
      <c r="Y49" s="197">
        <f t="shared" si="4"/>
        <v>0</v>
      </c>
      <c r="Z49" s="198">
        <f t="shared" si="4"/>
        <v>0</v>
      </c>
    </row>
    <row r="50" spans="1:26" s="25" customFormat="1" x14ac:dyDescent="0.2">
      <c r="A50" s="19"/>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9"/>
    </row>
    <row r="51" spans="1:26" s="25" customFormat="1" ht="28.5" x14ac:dyDescent="0.2">
      <c r="A51" s="18" t="s">
        <v>461</v>
      </c>
      <c r="B51" s="197">
        <f>B50</f>
        <v>0</v>
      </c>
      <c r="C51" s="197">
        <f t="shared" ref="C51:Z51" si="5">C50</f>
        <v>0</v>
      </c>
      <c r="D51" s="197">
        <f t="shared" si="5"/>
        <v>0</v>
      </c>
      <c r="E51" s="197">
        <f t="shared" si="5"/>
        <v>0</v>
      </c>
      <c r="F51" s="197">
        <f t="shared" si="5"/>
        <v>0</v>
      </c>
      <c r="G51" s="197">
        <f t="shared" si="5"/>
        <v>0</v>
      </c>
      <c r="H51" s="197">
        <f t="shared" si="5"/>
        <v>0</v>
      </c>
      <c r="I51" s="197">
        <f t="shared" si="5"/>
        <v>0</v>
      </c>
      <c r="J51" s="197">
        <f t="shared" si="5"/>
        <v>0</v>
      </c>
      <c r="K51" s="197">
        <f t="shared" si="5"/>
        <v>0</v>
      </c>
      <c r="L51" s="197">
        <f t="shared" si="5"/>
        <v>0</v>
      </c>
      <c r="M51" s="197">
        <f t="shared" si="5"/>
        <v>0</v>
      </c>
      <c r="N51" s="197">
        <f t="shared" si="5"/>
        <v>0</v>
      </c>
      <c r="O51" s="197">
        <f t="shared" si="5"/>
        <v>0</v>
      </c>
      <c r="P51" s="197">
        <f t="shared" si="5"/>
        <v>0</v>
      </c>
      <c r="Q51" s="197">
        <f t="shared" si="5"/>
        <v>0</v>
      </c>
      <c r="R51" s="197">
        <f t="shared" si="5"/>
        <v>0</v>
      </c>
      <c r="S51" s="197">
        <f t="shared" si="5"/>
        <v>0</v>
      </c>
      <c r="T51" s="197">
        <f t="shared" si="5"/>
        <v>0</v>
      </c>
      <c r="U51" s="197">
        <f t="shared" si="5"/>
        <v>0</v>
      </c>
      <c r="V51" s="197">
        <f t="shared" si="5"/>
        <v>0</v>
      </c>
      <c r="W51" s="197">
        <f t="shared" si="5"/>
        <v>0</v>
      </c>
      <c r="X51" s="197">
        <f t="shared" si="5"/>
        <v>0</v>
      </c>
      <c r="Y51" s="197">
        <f t="shared" si="5"/>
        <v>0</v>
      </c>
      <c r="Z51" s="198">
        <f t="shared" si="5"/>
        <v>0</v>
      </c>
    </row>
    <row r="52" spans="1:26" s="25" customFormat="1" x14ac:dyDescent="0.2">
      <c r="A52" s="19"/>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9"/>
    </row>
    <row r="53" spans="1:26" s="25" customFormat="1" ht="15" thickBot="1" x14ac:dyDescent="0.25">
      <c r="A53" s="20"/>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200"/>
    </row>
    <row r="54" spans="1:26" s="25" customFormat="1" x14ac:dyDescent="0.2">
      <c r="A54" s="17" t="s">
        <v>462</v>
      </c>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6"/>
    </row>
    <row r="55" spans="1:26" s="25" customFormat="1" x14ac:dyDescent="0.2">
      <c r="A55" s="19" t="s">
        <v>463</v>
      </c>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9"/>
    </row>
    <row r="56" spans="1:26" s="25" customFormat="1" x14ac:dyDescent="0.2">
      <c r="A56" s="21" t="s">
        <v>464</v>
      </c>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9"/>
    </row>
    <row r="57" spans="1:26" s="25" customFormat="1" x14ac:dyDescent="0.2">
      <c r="A57" s="19" t="s">
        <v>465</v>
      </c>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9"/>
    </row>
    <row r="58" spans="1:26" s="25" customFormat="1" x14ac:dyDescent="0.2">
      <c r="A58" s="19" t="s">
        <v>466</v>
      </c>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9"/>
    </row>
    <row r="59" spans="1:26" s="25" customFormat="1" x14ac:dyDescent="0.2">
      <c r="A59" s="18" t="s">
        <v>467</v>
      </c>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8"/>
    </row>
    <row r="60" spans="1:26" s="25" customFormat="1" ht="15" thickBot="1" x14ac:dyDescent="0.25">
      <c r="A60" s="22"/>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4"/>
    </row>
    <row r="61" spans="1:26" s="25" customFormat="1" ht="29.25" thickBot="1" x14ac:dyDescent="0.25">
      <c r="A61" s="16" t="s">
        <v>468</v>
      </c>
      <c r="B61" s="195">
        <f t="shared" ref="B61:Z61" si="6">B59+B51+B49+B45</f>
        <v>0</v>
      </c>
      <c r="C61" s="195">
        <f t="shared" si="6"/>
        <v>0</v>
      </c>
      <c r="D61" s="195">
        <f t="shared" si="6"/>
        <v>0</v>
      </c>
      <c r="E61" s="195">
        <f t="shared" si="6"/>
        <v>0</v>
      </c>
      <c r="F61" s="195">
        <f t="shared" si="6"/>
        <v>0</v>
      </c>
      <c r="G61" s="195">
        <f t="shared" si="6"/>
        <v>0</v>
      </c>
      <c r="H61" s="195">
        <f t="shared" si="6"/>
        <v>0</v>
      </c>
      <c r="I61" s="195">
        <f t="shared" si="6"/>
        <v>0</v>
      </c>
      <c r="J61" s="195">
        <f t="shared" si="6"/>
        <v>0</v>
      </c>
      <c r="K61" s="195">
        <f t="shared" si="6"/>
        <v>0</v>
      </c>
      <c r="L61" s="195">
        <f t="shared" si="6"/>
        <v>0</v>
      </c>
      <c r="M61" s="195">
        <f t="shared" si="6"/>
        <v>0</v>
      </c>
      <c r="N61" s="195">
        <f t="shared" si="6"/>
        <v>0</v>
      </c>
      <c r="O61" s="195">
        <f t="shared" si="6"/>
        <v>0</v>
      </c>
      <c r="P61" s="195">
        <f t="shared" si="6"/>
        <v>0</v>
      </c>
      <c r="Q61" s="195">
        <f t="shared" si="6"/>
        <v>0</v>
      </c>
      <c r="R61" s="195">
        <f t="shared" si="6"/>
        <v>0</v>
      </c>
      <c r="S61" s="195">
        <f t="shared" si="6"/>
        <v>0</v>
      </c>
      <c r="T61" s="195">
        <f t="shared" si="6"/>
        <v>0</v>
      </c>
      <c r="U61" s="195">
        <f t="shared" si="6"/>
        <v>0</v>
      </c>
      <c r="V61" s="195">
        <f t="shared" si="6"/>
        <v>0</v>
      </c>
      <c r="W61" s="195">
        <f t="shared" si="6"/>
        <v>0</v>
      </c>
      <c r="X61" s="195">
        <f t="shared" si="6"/>
        <v>0</v>
      </c>
      <c r="Y61" s="195">
        <f t="shared" si="6"/>
        <v>0</v>
      </c>
      <c r="Z61" s="196">
        <f t="shared" si="6"/>
        <v>0</v>
      </c>
    </row>
    <row r="62" spans="1:26" s="25" customFormat="1" ht="15.75" thickBot="1" x14ac:dyDescent="0.25">
      <c r="A62" s="23" t="s">
        <v>469</v>
      </c>
      <c r="B62" s="201">
        <f t="shared" ref="B62:Z62" si="7">B37-B61</f>
        <v>0</v>
      </c>
      <c r="C62" s="201">
        <f t="shared" si="7"/>
        <v>0</v>
      </c>
      <c r="D62" s="201">
        <f t="shared" si="7"/>
        <v>0</v>
      </c>
      <c r="E62" s="201">
        <f t="shared" si="7"/>
        <v>0</v>
      </c>
      <c r="F62" s="201">
        <f t="shared" si="7"/>
        <v>0</v>
      </c>
      <c r="G62" s="201">
        <f t="shared" si="7"/>
        <v>0</v>
      </c>
      <c r="H62" s="201">
        <f t="shared" si="7"/>
        <v>0</v>
      </c>
      <c r="I62" s="201">
        <f t="shared" si="7"/>
        <v>0</v>
      </c>
      <c r="J62" s="201">
        <f t="shared" si="7"/>
        <v>0</v>
      </c>
      <c r="K62" s="201">
        <f t="shared" si="7"/>
        <v>0</v>
      </c>
      <c r="L62" s="201">
        <f t="shared" si="7"/>
        <v>0</v>
      </c>
      <c r="M62" s="201">
        <f t="shared" si="7"/>
        <v>0</v>
      </c>
      <c r="N62" s="201">
        <f t="shared" si="7"/>
        <v>0</v>
      </c>
      <c r="O62" s="201">
        <f t="shared" si="7"/>
        <v>0</v>
      </c>
      <c r="P62" s="201">
        <f t="shared" si="7"/>
        <v>0</v>
      </c>
      <c r="Q62" s="201">
        <f t="shared" si="7"/>
        <v>0</v>
      </c>
      <c r="R62" s="201">
        <f t="shared" si="7"/>
        <v>0</v>
      </c>
      <c r="S62" s="201">
        <f t="shared" si="7"/>
        <v>0</v>
      </c>
      <c r="T62" s="201">
        <f t="shared" si="7"/>
        <v>0</v>
      </c>
      <c r="U62" s="201">
        <f t="shared" si="7"/>
        <v>0</v>
      </c>
      <c r="V62" s="201">
        <f t="shared" si="7"/>
        <v>0</v>
      </c>
      <c r="W62" s="201">
        <f t="shared" si="7"/>
        <v>0</v>
      </c>
      <c r="X62" s="201">
        <f t="shared" si="7"/>
        <v>0</v>
      </c>
      <c r="Y62" s="201">
        <f t="shared" si="7"/>
        <v>0</v>
      </c>
      <c r="Z62" s="202">
        <f t="shared" si="7"/>
        <v>0</v>
      </c>
    </row>
    <row r="63" spans="1:26" s="25" customFormat="1" x14ac:dyDescent="0.2">
      <c r="A63" s="24"/>
    </row>
    <row r="65" spans="1:26" x14ac:dyDescent="0.2">
      <c r="A65" s="177" t="s">
        <v>470</v>
      </c>
      <c r="B65" s="177">
        <v>1</v>
      </c>
      <c r="C65" s="177">
        <v>2</v>
      </c>
      <c r="D65" s="177">
        <v>3</v>
      </c>
      <c r="E65" s="177">
        <v>4</v>
      </c>
      <c r="F65" s="177">
        <v>5</v>
      </c>
      <c r="G65" s="177">
        <v>6</v>
      </c>
      <c r="H65" s="177">
        <v>7</v>
      </c>
      <c r="I65" s="177">
        <v>8</v>
      </c>
      <c r="J65" s="177">
        <v>9</v>
      </c>
      <c r="K65" s="177">
        <v>10</v>
      </c>
      <c r="L65" s="177">
        <v>11</v>
      </c>
      <c r="M65" s="177">
        <v>12</v>
      </c>
      <c r="N65" s="177">
        <v>13</v>
      </c>
      <c r="O65" s="177">
        <v>14</v>
      </c>
      <c r="P65" s="177">
        <v>15</v>
      </c>
      <c r="Q65" s="177">
        <v>16</v>
      </c>
      <c r="R65" s="177">
        <v>17</v>
      </c>
      <c r="S65" s="177">
        <v>18</v>
      </c>
      <c r="T65" s="177">
        <v>19</v>
      </c>
      <c r="U65" s="177">
        <v>20</v>
      </c>
      <c r="V65" s="177">
        <v>21</v>
      </c>
      <c r="W65" s="177">
        <v>22</v>
      </c>
      <c r="X65" s="177">
        <v>23</v>
      </c>
      <c r="Y65" s="177">
        <v>24</v>
      </c>
      <c r="Z65" s="177">
        <v>25</v>
      </c>
    </row>
    <row r="66" spans="1:26" ht="15" x14ac:dyDescent="0.2">
      <c r="A66" s="178" t="s">
        <v>471</v>
      </c>
      <c r="B66" s="179"/>
      <c r="C66" s="179"/>
      <c r="D66" s="179"/>
      <c r="E66" s="179"/>
      <c r="F66" s="179"/>
      <c r="G66" s="179"/>
      <c r="H66" s="180"/>
      <c r="I66" s="180"/>
      <c r="J66" s="180"/>
      <c r="K66" s="180"/>
      <c r="L66" s="180"/>
      <c r="M66" s="180"/>
      <c r="N66" s="180"/>
      <c r="O66" s="180"/>
      <c r="P66" s="180"/>
      <c r="Q66" s="180"/>
      <c r="R66" s="180"/>
      <c r="S66" s="180"/>
      <c r="T66" s="180"/>
      <c r="U66" s="180"/>
      <c r="V66" s="180"/>
      <c r="W66" s="180"/>
      <c r="X66" s="180"/>
      <c r="Y66" s="180"/>
      <c r="Z66" s="180"/>
    </row>
    <row r="67" spans="1:26" ht="15" x14ac:dyDescent="0.2">
      <c r="A67" s="178" t="s">
        <v>472</v>
      </c>
      <c r="B67" s="179"/>
      <c r="C67" s="179"/>
      <c r="D67" s="179"/>
      <c r="E67" s="179"/>
      <c r="F67" s="179"/>
      <c r="G67" s="179"/>
      <c r="H67" s="180"/>
      <c r="I67" s="180"/>
      <c r="J67" s="180"/>
      <c r="K67" s="180"/>
      <c r="L67" s="180"/>
      <c r="M67" s="180"/>
      <c r="N67" s="180"/>
      <c r="O67" s="180"/>
      <c r="P67" s="180"/>
      <c r="Q67" s="180"/>
      <c r="R67" s="180"/>
      <c r="S67" s="180"/>
      <c r="T67" s="180"/>
      <c r="U67" s="180"/>
      <c r="V67" s="180"/>
      <c r="W67" s="180"/>
      <c r="X67" s="180"/>
      <c r="Y67" s="180"/>
      <c r="Z67" s="180"/>
    </row>
    <row r="68" spans="1:26" ht="15" x14ac:dyDescent="0.2">
      <c r="A68" s="178" t="s">
        <v>473</v>
      </c>
      <c r="B68" s="179"/>
      <c r="C68" s="179"/>
      <c r="D68" s="179"/>
      <c r="E68" s="179"/>
      <c r="F68" s="179"/>
      <c r="G68" s="179"/>
      <c r="H68" s="180"/>
      <c r="I68" s="180"/>
      <c r="J68" s="180"/>
      <c r="K68" s="180"/>
      <c r="L68" s="180"/>
      <c r="M68" s="180"/>
      <c r="N68" s="180"/>
      <c r="O68" s="180"/>
      <c r="P68" s="180"/>
      <c r="Q68" s="180"/>
      <c r="R68" s="180"/>
      <c r="S68" s="180"/>
      <c r="T68" s="180"/>
      <c r="U68" s="180"/>
      <c r="V68" s="180"/>
      <c r="W68" s="180"/>
      <c r="X68" s="180"/>
      <c r="Y68" s="180"/>
      <c r="Z68" s="18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4029-0E00-4042-9B14-9DD4FA47A621}">
  <dimension ref="A1:AA96"/>
  <sheetViews>
    <sheetView workbookViewId="0">
      <selection activeCell="X12" sqref="X12"/>
    </sheetView>
  </sheetViews>
  <sheetFormatPr baseColWidth="10" defaultColWidth="9.140625" defaultRowHeight="15" x14ac:dyDescent="0.25"/>
  <cols>
    <col min="1" max="1" width="76.85546875" style="5" customWidth="1"/>
    <col min="2" max="2" width="6.7109375" customWidth="1"/>
    <col min="3" max="3" width="5.85546875" customWidth="1"/>
    <col min="4" max="18" width="5.5703125" customWidth="1"/>
    <col min="19" max="19" width="8.28515625" customWidth="1"/>
    <col min="20" max="20" width="8.5703125" customWidth="1"/>
    <col min="21" max="21" width="9.7109375" customWidth="1"/>
    <col min="22" max="22" width="23.5703125" customWidth="1"/>
    <col min="23" max="26" width="5.5703125" customWidth="1"/>
  </cols>
  <sheetData>
    <row r="1" spans="1:27" ht="99.6" customHeight="1" thickBot="1" x14ac:dyDescent="0.3">
      <c r="A1" s="450" t="s">
        <v>474</v>
      </c>
      <c r="B1" s="451"/>
      <c r="C1" s="451"/>
      <c r="D1" s="451"/>
      <c r="E1" s="451"/>
      <c r="F1" s="451"/>
      <c r="G1" s="451"/>
      <c r="H1" s="451"/>
      <c r="I1" s="451"/>
      <c r="J1" s="451"/>
      <c r="K1" s="451"/>
      <c r="L1" s="451"/>
      <c r="M1" s="451"/>
      <c r="N1" s="451"/>
      <c r="O1" s="451"/>
      <c r="P1" s="451"/>
      <c r="Q1" s="451"/>
      <c r="R1" s="451"/>
      <c r="S1" s="451"/>
      <c r="T1" s="451"/>
      <c r="U1" s="451"/>
      <c r="V1" s="451"/>
      <c r="W1" s="451"/>
      <c r="X1" s="451"/>
      <c r="Y1" s="451"/>
      <c r="Z1" s="452"/>
      <c r="AA1" s="9"/>
    </row>
    <row r="2" spans="1:27" ht="15.75" customHeight="1" x14ac:dyDescent="0.3">
      <c r="A2" s="203" t="s">
        <v>475</v>
      </c>
      <c r="AA2" s="9"/>
    </row>
    <row r="3" spans="1:27" ht="30.95" customHeight="1" x14ac:dyDescent="0.25">
      <c r="A3" s="204" t="s">
        <v>476</v>
      </c>
      <c r="B3" s="197"/>
      <c r="C3" s="9"/>
      <c r="D3" s="9"/>
      <c r="E3" s="9"/>
      <c r="F3" s="9"/>
      <c r="G3" s="9"/>
      <c r="H3" s="9"/>
      <c r="I3" s="9"/>
      <c r="J3" s="9"/>
      <c r="K3" s="9"/>
      <c r="L3" s="9"/>
      <c r="M3" s="9"/>
      <c r="N3" s="9"/>
      <c r="O3" s="9"/>
      <c r="P3" s="9"/>
      <c r="Q3" s="9"/>
      <c r="R3" s="9"/>
      <c r="S3" s="9"/>
      <c r="T3" s="9"/>
      <c r="U3" s="9"/>
      <c r="V3" s="9"/>
      <c r="W3" s="9"/>
      <c r="X3" s="9"/>
      <c r="Y3" s="9"/>
      <c r="Z3" s="9"/>
      <c r="AA3" s="9"/>
    </row>
    <row r="4" spans="1:27" ht="30.6" customHeight="1" x14ac:dyDescent="0.25">
      <c r="A4" s="204" t="s">
        <v>477</v>
      </c>
      <c r="B4" s="10"/>
      <c r="C4" s="9"/>
      <c r="D4" s="9"/>
      <c r="E4" s="9"/>
      <c r="F4" s="9"/>
      <c r="G4" s="9"/>
      <c r="H4" s="9"/>
      <c r="I4" s="9"/>
      <c r="J4" s="9"/>
      <c r="K4" s="9"/>
      <c r="L4" s="9"/>
      <c r="M4" s="9"/>
      <c r="N4" s="9"/>
      <c r="O4" s="9"/>
      <c r="P4" s="9"/>
      <c r="Q4" s="9"/>
      <c r="R4" s="9"/>
      <c r="S4" s="9"/>
      <c r="T4" s="9"/>
      <c r="U4" s="9"/>
      <c r="V4" s="9"/>
      <c r="W4" s="9"/>
      <c r="X4" s="9"/>
      <c r="Y4" s="9"/>
      <c r="Z4" s="9"/>
      <c r="AA4" s="9"/>
    </row>
    <row r="5" spans="1:27" ht="16.5" customHeight="1" thickBot="1" x14ac:dyDescent="0.3">
      <c r="A5" s="204"/>
      <c r="B5" s="10"/>
      <c r="C5" s="9"/>
      <c r="D5" s="9"/>
      <c r="E5" s="9"/>
      <c r="F5" s="9"/>
      <c r="G5" s="9"/>
      <c r="H5" s="9"/>
      <c r="I5" s="9"/>
      <c r="J5" s="9"/>
      <c r="K5" s="9"/>
      <c r="L5" s="9"/>
      <c r="M5" s="9"/>
      <c r="N5" s="9"/>
      <c r="O5" s="9"/>
      <c r="P5" s="9"/>
      <c r="Q5" s="9"/>
      <c r="R5" s="9"/>
      <c r="S5" s="9"/>
      <c r="T5" s="9"/>
      <c r="U5" s="9"/>
      <c r="V5" s="9"/>
      <c r="W5" s="9"/>
      <c r="X5" s="9"/>
      <c r="Y5" s="9"/>
      <c r="Z5" s="9"/>
      <c r="AA5" s="9"/>
    </row>
    <row r="6" spans="1:27" ht="20.45" customHeight="1" thickBot="1" x14ac:dyDescent="0.3">
      <c r="A6" s="11" t="s">
        <v>478</v>
      </c>
      <c r="B6" s="10"/>
      <c r="C6" s="9"/>
      <c r="D6" s="9"/>
      <c r="E6" s="9"/>
      <c r="F6" s="9"/>
      <c r="G6" s="9"/>
      <c r="H6" s="9"/>
      <c r="I6" s="9"/>
      <c r="J6" s="9"/>
      <c r="K6" s="9"/>
      <c r="L6" s="9"/>
      <c r="M6" s="9"/>
      <c r="N6" s="9"/>
      <c r="O6" s="9"/>
      <c r="P6" s="9"/>
      <c r="Q6" s="9"/>
      <c r="R6" s="9"/>
      <c r="S6" s="9"/>
      <c r="T6" s="9"/>
      <c r="U6" s="9"/>
      <c r="V6" s="9"/>
      <c r="W6" s="9"/>
      <c r="X6" s="9"/>
      <c r="Y6" s="9"/>
      <c r="Z6" s="9"/>
      <c r="AA6" s="9"/>
    </row>
    <row r="7" spans="1:27" ht="18.600000000000001" customHeight="1" x14ac:dyDescent="0.25">
      <c r="A7" s="205"/>
      <c r="B7" s="10"/>
      <c r="C7" s="9"/>
      <c r="D7" s="9"/>
      <c r="E7" s="9"/>
      <c r="F7" s="9"/>
      <c r="G7" s="9"/>
      <c r="H7" s="9"/>
      <c r="I7" s="9"/>
      <c r="J7" s="9"/>
      <c r="K7" s="9"/>
      <c r="L7" s="9"/>
      <c r="M7" s="9"/>
      <c r="N7" s="9"/>
      <c r="O7" s="9"/>
      <c r="P7" s="9"/>
      <c r="Q7" s="9"/>
      <c r="R7" s="9"/>
      <c r="S7" s="9"/>
      <c r="T7" s="9"/>
      <c r="U7" s="9"/>
      <c r="V7" s="9"/>
      <c r="W7" s="9"/>
      <c r="X7" s="9"/>
      <c r="Y7" s="9"/>
      <c r="Z7" s="9"/>
      <c r="AA7" s="9"/>
    </row>
    <row r="8" spans="1:27" ht="15.75" thickBot="1" x14ac:dyDescent="0.3">
      <c r="A8" s="204"/>
      <c r="B8" s="10"/>
      <c r="C8" s="9"/>
      <c r="D8" s="9"/>
      <c r="E8" s="9"/>
      <c r="F8" s="9"/>
      <c r="G8" s="9"/>
      <c r="H8" s="9"/>
      <c r="I8" s="9"/>
      <c r="J8" s="9"/>
      <c r="K8" s="9"/>
      <c r="L8" s="9"/>
      <c r="M8" s="9"/>
      <c r="N8" s="9"/>
      <c r="O8" s="9"/>
      <c r="P8" s="9"/>
      <c r="Q8" s="9"/>
      <c r="R8" s="9"/>
      <c r="S8" s="9"/>
      <c r="T8" s="9"/>
      <c r="U8" s="9"/>
      <c r="V8" s="9"/>
      <c r="W8" s="9"/>
      <c r="X8" s="9"/>
      <c r="Y8" s="9"/>
      <c r="Z8" s="9"/>
      <c r="AA8" s="9"/>
    </row>
    <row r="9" spans="1:27" s="2" customFormat="1" ht="15.75" thickBot="1" x14ac:dyDescent="0.3">
      <c r="A9" s="11" t="s">
        <v>429</v>
      </c>
      <c r="B9" s="206">
        <v>2025</v>
      </c>
      <c r="C9" s="206">
        <v>2026</v>
      </c>
      <c r="D9" s="206">
        <v>2027</v>
      </c>
      <c r="E9" s="206">
        <v>2028</v>
      </c>
      <c r="F9" s="206">
        <v>2029</v>
      </c>
      <c r="G9" s="206">
        <v>2030</v>
      </c>
      <c r="H9" s="206">
        <v>2031</v>
      </c>
      <c r="I9" s="206">
        <v>2032</v>
      </c>
      <c r="J9" s="206">
        <v>2033</v>
      </c>
      <c r="K9" s="206">
        <v>2034</v>
      </c>
      <c r="L9" s="206">
        <v>2035</v>
      </c>
      <c r="M9" s="206">
        <v>2036</v>
      </c>
      <c r="N9" s="206">
        <v>2037</v>
      </c>
      <c r="O9" s="206">
        <v>2038</v>
      </c>
      <c r="P9" s="206">
        <v>2039</v>
      </c>
      <c r="Q9" s="206">
        <v>2040</v>
      </c>
      <c r="R9" s="206">
        <v>2041</v>
      </c>
      <c r="S9" s="206">
        <v>2042</v>
      </c>
      <c r="T9" s="206">
        <v>2043</v>
      </c>
      <c r="U9" s="9"/>
      <c r="V9" s="9"/>
      <c r="W9" s="9"/>
      <c r="X9" s="9"/>
      <c r="Y9" s="9"/>
      <c r="Z9" s="25"/>
    </row>
    <row r="10" spans="1:27" s="2" customFormat="1" ht="30.75" thickBot="1" x14ac:dyDescent="0.3">
      <c r="A10" s="207" t="s">
        <v>479</v>
      </c>
      <c r="B10" s="208" t="e">
        <f>'[4]5.a CEP_Réseau global'!H66/1000</f>
        <v>#REF!</v>
      </c>
      <c r="C10" s="208" t="e">
        <f>'[4]5.a CEP_Réseau global'!I66/1000</f>
        <v>#REF!</v>
      </c>
      <c r="D10" s="208" t="e">
        <f>'[4]5.a CEP_Réseau global'!J66/1000</f>
        <v>#REF!</v>
      </c>
      <c r="E10" s="208" t="e">
        <f>'[4]5.a CEP_Réseau global'!K66/1000</f>
        <v>#REF!</v>
      </c>
      <c r="F10" s="208" t="e">
        <f>'[4]5.a CEP_Réseau global'!L66/1000</f>
        <v>#REF!</v>
      </c>
      <c r="G10" s="208" t="e">
        <f>'[4]5.a CEP_Réseau global'!M66/1000</f>
        <v>#REF!</v>
      </c>
      <c r="H10" s="208" t="e">
        <f>'[4]5.a CEP_Réseau global'!N66/1000</f>
        <v>#REF!</v>
      </c>
      <c r="I10" s="208" t="e">
        <f>'[4]5.a CEP_Réseau global'!O66/1000</f>
        <v>#REF!</v>
      </c>
      <c r="J10" s="208" t="e">
        <f>'[4]5.a CEP_Réseau global'!P66/1000</f>
        <v>#REF!</v>
      </c>
      <c r="K10" s="208" t="e">
        <f>'[4]5.a CEP_Réseau global'!Q66/1000</f>
        <v>#REF!</v>
      </c>
      <c r="L10" s="208" t="e">
        <f>'[4]5.a CEP_Réseau global'!R66/1000</f>
        <v>#REF!</v>
      </c>
      <c r="M10" s="208" t="e">
        <f>'[4]5.a CEP_Réseau global'!S66/1000</f>
        <v>#REF!</v>
      </c>
      <c r="N10" s="208" t="e">
        <f>'[4]5.a CEP_Réseau global'!T66/1000</f>
        <v>#REF!</v>
      </c>
      <c r="O10" s="208" t="e">
        <f>'[4]5.a CEP_Réseau global'!U66/1000</f>
        <v>#REF!</v>
      </c>
      <c r="P10" s="208" t="e">
        <f>'[4]5.a CEP_Réseau global'!V66/1000</f>
        <v>#REF!</v>
      </c>
      <c r="Q10" s="208" t="e">
        <f>'[4]5.a CEP_Réseau global'!W66/1000</f>
        <v>#REF!</v>
      </c>
      <c r="R10" s="208" t="e">
        <f>'[4]5.a CEP_Réseau global'!X66/1000</f>
        <v>#REF!</v>
      </c>
      <c r="S10" s="208" t="e">
        <f>'[4]5.a CEP_Réseau global'!Y66/1000</f>
        <v>#REF!</v>
      </c>
      <c r="T10" s="208" t="e">
        <f>'[4]5.a CEP_Réseau global'!Z66/1000</f>
        <v>#REF!</v>
      </c>
      <c r="U10" s="25"/>
      <c r="V10" s="25"/>
      <c r="W10" s="25"/>
      <c r="X10" s="25"/>
      <c r="Y10" s="25"/>
      <c r="Z10" s="25"/>
    </row>
    <row r="11" spans="1:27" x14ac:dyDescent="0.25">
      <c r="A11" s="24"/>
      <c r="B11" s="25"/>
      <c r="C11" s="25"/>
      <c r="D11" s="25"/>
      <c r="E11" s="25"/>
      <c r="F11" s="25"/>
      <c r="G11" s="25"/>
      <c r="H11" s="25"/>
      <c r="I11" s="25"/>
      <c r="J11" s="25"/>
      <c r="K11" s="25"/>
      <c r="L11" s="25"/>
      <c r="M11" s="25"/>
      <c r="N11" s="25"/>
      <c r="O11" s="25"/>
      <c r="P11" s="25"/>
      <c r="Q11" s="25"/>
      <c r="R11" s="25"/>
      <c r="S11" s="25"/>
      <c r="T11" s="25"/>
      <c r="U11" s="9"/>
      <c r="V11" s="9"/>
      <c r="W11" s="9"/>
      <c r="X11" s="9"/>
      <c r="Y11" s="9"/>
      <c r="Z11" s="9"/>
    </row>
    <row r="12" spans="1:27" ht="15.75" thickBot="1" x14ac:dyDescent="0.3">
      <c r="A12" s="209" t="s">
        <v>480</v>
      </c>
      <c r="B12" s="9"/>
      <c r="C12" s="9"/>
      <c r="D12" s="9"/>
      <c r="E12" s="9"/>
      <c r="F12" s="9"/>
      <c r="G12" s="9"/>
      <c r="H12" s="9"/>
      <c r="I12" s="9"/>
      <c r="J12" s="9"/>
      <c r="K12" s="9"/>
      <c r="L12" s="9"/>
      <c r="M12" s="9"/>
      <c r="N12" s="9"/>
      <c r="O12" s="9"/>
      <c r="P12" s="9"/>
      <c r="Q12" s="9"/>
      <c r="R12" s="9"/>
      <c r="S12" s="9"/>
      <c r="T12" s="210" t="s">
        <v>481</v>
      </c>
      <c r="U12" s="9"/>
      <c r="V12" s="9"/>
      <c r="W12" s="9"/>
      <c r="X12" s="9"/>
      <c r="Y12" s="9"/>
      <c r="Z12" s="9"/>
    </row>
    <row r="13" spans="1:27" ht="15.75" thickBot="1" x14ac:dyDescent="0.3">
      <c r="A13" s="204"/>
      <c r="B13" s="9"/>
      <c r="C13" s="9"/>
      <c r="D13" s="9"/>
      <c r="E13" s="9"/>
      <c r="F13" s="9"/>
      <c r="G13" s="9"/>
      <c r="H13" s="9"/>
      <c r="I13" s="9"/>
      <c r="J13" s="9"/>
      <c r="K13" s="211"/>
      <c r="L13" s="211"/>
      <c r="M13" s="212"/>
      <c r="N13" s="212"/>
      <c r="O13" s="212"/>
      <c r="P13" s="212"/>
      <c r="Q13" s="212"/>
      <c r="R13" s="212"/>
      <c r="S13" s="213" t="s">
        <v>482</v>
      </c>
      <c r="T13" s="214"/>
      <c r="U13" s="215"/>
      <c r="V13" s="9"/>
      <c r="W13" s="9"/>
      <c r="X13" s="9"/>
      <c r="Y13" s="9"/>
      <c r="Z13" s="9"/>
    </row>
    <row r="14" spans="1:27" x14ac:dyDescent="0.25">
      <c r="A14" s="204"/>
      <c r="B14" s="9"/>
      <c r="C14" s="9"/>
      <c r="D14" s="9"/>
      <c r="E14" s="9"/>
      <c r="F14" s="9"/>
      <c r="G14" s="9"/>
      <c r="H14" s="9"/>
      <c r="I14" s="9"/>
      <c r="J14" s="9"/>
      <c r="K14" s="9"/>
      <c r="L14" s="9"/>
      <c r="M14" s="9"/>
      <c r="N14" s="9"/>
      <c r="O14" s="9"/>
      <c r="P14" s="9"/>
      <c r="Q14" s="9"/>
      <c r="R14" s="9"/>
      <c r="S14" s="9"/>
      <c r="T14" s="9"/>
      <c r="U14" s="215" t="s">
        <v>483</v>
      </c>
      <c r="V14" s="9"/>
      <c r="W14" s="9"/>
      <c r="X14" s="9"/>
      <c r="Y14" s="9"/>
      <c r="Z14" s="9"/>
    </row>
    <row r="15" spans="1:27" x14ac:dyDescent="0.25">
      <c r="A15" s="216" t="s">
        <v>484</v>
      </c>
      <c r="B15" s="217"/>
      <c r="C15" s="217"/>
      <c r="D15" s="217"/>
      <c r="E15" s="217"/>
      <c r="F15" s="217"/>
      <c r="G15" s="217"/>
      <c r="H15" s="217"/>
      <c r="I15" s="217"/>
      <c r="J15" s="217"/>
      <c r="K15" s="217"/>
      <c r="L15" s="217"/>
      <c r="M15" s="217"/>
      <c r="N15" s="217"/>
      <c r="O15" s="217"/>
      <c r="P15" s="217"/>
      <c r="Q15" s="217"/>
      <c r="R15" s="217"/>
      <c r="S15" s="217"/>
      <c r="T15" s="217"/>
      <c r="U15" s="218">
        <f>SUM(B15:T15)</f>
        <v>0</v>
      </c>
      <c r="V15" s="9"/>
      <c r="W15" s="9"/>
      <c r="X15" s="9"/>
      <c r="Y15" s="9"/>
      <c r="Z15" s="9"/>
    </row>
    <row r="16" spans="1:27" x14ac:dyDescent="0.25">
      <c r="A16" s="10"/>
      <c r="B16" s="9"/>
      <c r="C16" s="9"/>
      <c r="D16" s="9"/>
      <c r="E16" s="9"/>
      <c r="F16" s="9"/>
      <c r="G16" s="9"/>
      <c r="H16" s="9"/>
      <c r="I16" s="9"/>
      <c r="J16" s="9"/>
      <c r="K16" s="9"/>
      <c r="L16" s="9"/>
      <c r="M16" s="9"/>
      <c r="N16" s="9"/>
      <c r="O16" s="9"/>
      <c r="P16" s="9"/>
      <c r="Q16" s="9"/>
      <c r="R16" s="9"/>
      <c r="S16" s="9"/>
      <c r="T16" s="9"/>
      <c r="U16" s="218"/>
      <c r="V16" s="9"/>
      <c r="W16" s="9"/>
      <c r="X16" s="9"/>
      <c r="Y16" s="9"/>
      <c r="Z16" s="9"/>
    </row>
    <row r="17" spans="1:27" x14ac:dyDescent="0.25">
      <c r="A17" s="216" t="s">
        <v>485</v>
      </c>
      <c r="B17" s="217"/>
      <c r="C17" s="217"/>
      <c r="D17" s="217"/>
      <c r="E17" s="217"/>
      <c r="F17" s="217"/>
      <c r="G17" s="217"/>
      <c r="H17" s="217"/>
      <c r="I17" s="217"/>
      <c r="J17" s="217"/>
      <c r="K17" s="217"/>
      <c r="L17" s="217"/>
      <c r="M17" s="217"/>
      <c r="N17" s="217"/>
      <c r="O17" s="217"/>
      <c r="P17" s="217"/>
      <c r="Q17" s="217"/>
      <c r="R17" s="217"/>
      <c r="S17" s="217"/>
      <c r="T17" s="217"/>
      <c r="U17" s="218">
        <f>SUM(B17:T17)</f>
        <v>0</v>
      </c>
      <c r="V17" s="9"/>
      <c r="W17" s="9"/>
      <c r="X17" s="9"/>
      <c r="Y17" s="9"/>
      <c r="Z17" s="9"/>
    </row>
    <row r="18" spans="1:27" x14ac:dyDescent="0.25">
      <c r="A18" s="10"/>
      <c r="B18" s="9"/>
      <c r="C18" s="9"/>
      <c r="D18" s="9"/>
      <c r="E18" s="9"/>
      <c r="F18" s="9"/>
      <c r="G18" s="9"/>
      <c r="H18" s="9"/>
      <c r="I18" s="9"/>
      <c r="J18" s="9"/>
      <c r="K18" s="9"/>
      <c r="L18" s="9"/>
      <c r="M18" s="9"/>
      <c r="N18" s="9"/>
      <c r="O18" s="9"/>
      <c r="P18" s="9"/>
      <c r="Q18" s="9"/>
      <c r="R18" s="9"/>
      <c r="S18" s="9"/>
      <c r="T18" s="9"/>
      <c r="U18" s="218"/>
      <c r="V18" s="9"/>
      <c r="W18" s="9"/>
      <c r="X18" s="9"/>
      <c r="Y18" s="9"/>
      <c r="Z18" s="9"/>
    </row>
    <row r="19" spans="1:27" ht="29.45" customHeight="1" x14ac:dyDescent="0.25">
      <c r="A19" s="219" t="s">
        <v>486</v>
      </c>
      <c r="B19" s="205"/>
      <c r="C19" s="205"/>
      <c r="D19" s="205"/>
      <c r="E19" s="205"/>
      <c r="F19" s="205"/>
      <c r="G19" s="205"/>
      <c r="H19" s="205"/>
      <c r="I19" s="205"/>
      <c r="J19" s="205"/>
      <c r="K19" s="205"/>
      <c r="L19" s="205"/>
      <c r="M19" s="205"/>
      <c r="N19" s="205"/>
      <c r="O19" s="205"/>
      <c r="P19" s="205"/>
      <c r="Q19" s="205"/>
      <c r="R19" s="205"/>
      <c r="S19" s="205"/>
      <c r="T19" s="205"/>
      <c r="U19" s="218">
        <f>SUM(B19:T19)</f>
        <v>0</v>
      </c>
      <c r="V19" s="9"/>
      <c r="W19" s="9"/>
      <c r="X19" s="9"/>
      <c r="Y19" s="9"/>
      <c r="Z19" s="9"/>
    </row>
    <row r="20" spans="1:27" x14ac:dyDescent="0.25">
      <c r="A20" s="10"/>
      <c r="B20" s="9"/>
      <c r="C20" s="9"/>
      <c r="D20" s="9"/>
      <c r="E20" s="9"/>
      <c r="F20" s="9"/>
      <c r="G20" s="9"/>
      <c r="H20" s="9"/>
      <c r="I20" s="9"/>
      <c r="J20" s="9"/>
      <c r="K20" s="9"/>
      <c r="L20" s="9"/>
      <c r="M20" s="9"/>
      <c r="N20" s="9"/>
      <c r="O20" s="9"/>
      <c r="P20" s="9"/>
      <c r="Q20" s="9"/>
      <c r="R20" s="9"/>
      <c r="S20" s="9"/>
      <c r="T20" s="9"/>
      <c r="U20" s="218"/>
      <c r="V20" s="9"/>
      <c r="W20" s="9"/>
      <c r="X20" s="9"/>
      <c r="Y20" s="9"/>
      <c r="Z20" s="9"/>
    </row>
    <row r="21" spans="1:27" x14ac:dyDescent="0.25">
      <c r="A21" s="220" t="s">
        <v>487</v>
      </c>
      <c r="B21" s="221" t="e">
        <f t="shared" ref="B21:T21" si="0">B10+B17+B19</f>
        <v>#REF!</v>
      </c>
      <c r="C21" s="221" t="e">
        <f t="shared" si="0"/>
        <v>#REF!</v>
      </c>
      <c r="D21" s="221" t="e">
        <f t="shared" si="0"/>
        <v>#REF!</v>
      </c>
      <c r="E21" s="221" t="e">
        <f t="shared" si="0"/>
        <v>#REF!</v>
      </c>
      <c r="F21" s="221" t="e">
        <f t="shared" si="0"/>
        <v>#REF!</v>
      </c>
      <c r="G21" s="221" t="e">
        <f t="shared" si="0"/>
        <v>#REF!</v>
      </c>
      <c r="H21" s="221" t="e">
        <f t="shared" si="0"/>
        <v>#REF!</v>
      </c>
      <c r="I21" s="221" t="e">
        <f t="shared" si="0"/>
        <v>#REF!</v>
      </c>
      <c r="J21" s="221" t="e">
        <f t="shared" si="0"/>
        <v>#REF!</v>
      </c>
      <c r="K21" s="221" t="e">
        <f t="shared" si="0"/>
        <v>#REF!</v>
      </c>
      <c r="L21" s="221" t="e">
        <f t="shared" si="0"/>
        <v>#REF!</v>
      </c>
      <c r="M21" s="221" t="e">
        <f t="shared" si="0"/>
        <v>#REF!</v>
      </c>
      <c r="N21" s="221" t="e">
        <f t="shared" si="0"/>
        <v>#REF!</v>
      </c>
      <c r="O21" s="221" t="e">
        <f t="shared" si="0"/>
        <v>#REF!</v>
      </c>
      <c r="P21" s="221" t="e">
        <f t="shared" si="0"/>
        <v>#REF!</v>
      </c>
      <c r="Q21" s="221" t="e">
        <f t="shared" si="0"/>
        <v>#REF!</v>
      </c>
      <c r="R21" s="221" t="e">
        <f t="shared" si="0"/>
        <v>#REF!</v>
      </c>
      <c r="S21" s="221" t="e">
        <f t="shared" si="0"/>
        <v>#REF!</v>
      </c>
      <c r="T21" s="221" t="e">
        <f t="shared" si="0"/>
        <v>#REF!</v>
      </c>
      <c r="U21" s="218" t="e">
        <f>SUM(B21:T21)</f>
        <v>#REF!</v>
      </c>
      <c r="V21" s="9"/>
      <c r="W21" s="9"/>
      <c r="X21" s="9"/>
      <c r="Y21" s="9"/>
      <c r="Z21" s="9"/>
    </row>
    <row r="22" spans="1:27" x14ac:dyDescent="0.25">
      <c r="A22" s="10"/>
      <c r="B22" s="9"/>
      <c r="C22" s="9"/>
      <c r="D22" s="9"/>
      <c r="E22" s="9"/>
      <c r="F22" s="9"/>
      <c r="G22" s="9"/>
      <c r="H22" s="9"/>
      <c r="I22" s="9"/>
      <c r="J22" s="9"/>
      <c r="K22" s="9"/>
      <c r="L22" s="9"/>
      <c r="M22" s="9"/>
      <c r="N22" s="9"/>
      <c r="O22" s="9"/>
      <c r="P22" s="9"/>
      <c r="Q22" s="9"/>
      <c r="R22" s="9"/>
      <c r="S22" s="9"/>
      <c r="T22" s="9"/>
      <c r="U22" s="218"/>
      <c r="V22" s="9"/>
      <c r="W22" s="9"/>
      <c r="X22" s="9"/>
      <c r="Y22" s="9"/>
      <c r="Z22" s="9"/>
    </row>
    <row r="23" spans="1:27" x14ac:dyDescent="0.25">
      <c r="A23" s="220" t="s">
        <v>488</v>
      </c>
      <c r="B23" s="222" t="e">
        <f t="shared" ref="B23:T23" si="1">-IF(B21&gt;0,B21*0.25,0)</f>
        <v>#REF!</v>
      </c>
      <c r="C23" s="222" t="e">
        <f t="shared" si="1"/>
        <v>#REF!</v>
      </c>
      <c r="D23" s="222" t="e">
        <f t="shared" si="1"/>
        <v>#REF!</v>
      </c>
      <c r="E23" s="222" t="e">
        <f t="shared" si="1"/>
        <v>#REF!</v>
      </c>
      <c r="F23" s="222" t="e">
        <f t="shared" si="1"/>
        <v>#REF!</v>
      </c>
      <c r="G23" s="222" t="e">
        <f t="shared" si="1"/>
        <v>#REF!</v>
      </c>
      <c r="H23" s="222" t="e">
        <f t="shared" si="1"/>
        <v>#REF!</v>
      </c>
      <c r="I23" s="222" t="e">
        <f t="shared" si="1"/>
        <v>#REF!</v>
      </c>
      <c r="J23" s="222" t="e">
        <f t="shared" si="1"/>
        <v>#REF!</v>
      </c>
      <c r="K23" s="222" t="e">
        <f t="shared" si="1"/>
        <v>#REF!</v>
      </c>
      <c r="L23" s="222" t="e">
        <f t="shared" si="1"/>
        <v>#REF!</v>
      </c>
      <c r="M23" s="222" t="e">
        <f t="shared" si="1"/>
        <v>#REF!</v>
      </c>
      <c r="N23" s="222" t="e">
        <f t="shared" si="1"/>
        <v>#REF!</v>
      </c>
      <c r="O23" s="222" t="e">
        <f t="shared" si="1"/>
        <v>#REF!</v>
      </c>
      <c r="P23" s="222" t="e">
        <f t="shared" si="1"/>
        <v>#REF!</v>
      </c>
      <c r="Q23" s="222" t="e">
        <f t="shared" si="1"/>
        <v>#REF!</v>
      </c>
      <c r="R23" s="222" t="e">
        <f t="shared" si="1"/>
        <v>#REF!</v>
      </c>
      <c r="S23" s="222" t="e">
        <f t="shared" si="1"/>
        <v>#REF!</v>
      </c>
      <c r="T23" s="222" t="e">
        <f t="shared" si="1"/>
        <v>#REF!</v>
      </c>
      <c r="U23" s="218" t="e">
        <f>SUM(B23:T23)</f>
        <v>#REF!</v>
      </c>
      <c r="V23" s="9"/>
      <c r="W23" s="9"/>
      <c r="X23" s="9"/>
      <c r="Y23" s="9"/>
      <c r="Z23" s="9"/>
    </row>
    <row r="24" spans="1:27" x14ac:dyDescent="0.25">
      <c r="A24" s="10"/>
      <c r="B24" s="9"/>
      <c r="C24" s="9"/>
      <c r="D24" s="9"/>
      <c r="E24" s="9"/>
      <c r="F24" s="9"/>
      <c r="G24" s="9"/>
      <c r="H24" s="9"/>
      <c r="I24" s="9"/>
      <c r="J24" s="9"/>
      <c r="K24" s="9"/>
      <c r="L24" s="9"/>
      <c r="M24" s="9"/>
      <c r="N24" s="9"/>
      <c r="O24" s="9"/>
      <c r="P24" s="9"/>
      <c r="Q24" s="9"/>
      <c r="R24" s="9"/>
      <c r="S24" s="9"/>
      <c r="T24" s="9"/>
      <c r="U24" s="218"/>
      <c r="V24" s="9"/>
      <c r="W24" s="9"/>
      <c r="X24" s="9"/>
      <c r="Y24" s="9"/>
      <c r="Z24" s="9"/>
    </row>
    <row r="25" spans="1:27" ht="29.25" x14ac:dyDescent="0.25">
      <c r="A25" s="216" t="s">
        <v>489</v>
      </c>
      <c r="B25" s="217"/>
      <c r="C25" s="205"/>
      <c r="D25" s="217"/>
      <c r="E25" s="217"/>
      <c r="F25" s="217"/>
      <c r="G25" s="217"/>
      <c r="H25" s="217"/>
      <c r="I25" s="217"/>
      <c r="J25" s="217"/>
      <c r="K25" s="217"/>
      <c r="L25" s="217"/>
      <c r="M25" s="217"/>
      <c r="N25" s="217"/>
      <c r="O25" s="217"/>
      <c r="P25" s="217"/>
      <c r="Q25" s="217"/>
      <c r="R25" s="217"/>
      <c r="S25" s="217"/>
      <c r="T25" s="217"/>
      <c r="U25" s="218">
        <f>SUM(B25:T25)</f>
        <v>0</v>
      </c>
      <c r="V25" s="9"/>
      <c r="W25" s="9"/>
      <c r="X25" s="9"/>
      <c r="Y25" s="9"/>
      <c r="Z25" s="9"/>
    </row>
    <row r="26" spans="1:27" x14ac:dyDescent="0.25">
      <c r="A26" s="10"/>
      <c r="B26" s="9"/>
      <c r="C26" s="9"/>
      <c r="D26" s="9"/>
      <c r="E26" s="9"/>
      <c r="F26" s="9"/>
      <c r="G26" s="9"/>
      <c r="H26" s="9"/>
      <c r="I26" s="9"/>
      <c r="J26" s="9"/>
      <c r="K26" s="9"/>
      <c r="L26" s="9"/>
      <c r="M26" s="9"/>
      <c r="N26" s="9"/>
      <c r="O26" s="9"/>
      <c r="P26" s="9"/>
      <c r="Q26" s="9"/>
      <c r="R26" s="9"/>
      <c r="S26" s="9"/>
      <c r="T26" s="9"/>
      <c r="U26" s="218"/>
      <c r="V26" s="9"/>
      <c r="W26" s="9"/>
      <c r="X26" s="9"/>
      <c r="Y26" s="9"/>
      <c r="Z26" s="9"/>
    </row>
    <row r="27" spans="1:27" x14ac:dyDescent="0.25">
      <c r="A27" s="220" t="s">
        <v>490</v>
      </c>
      <c r="B27" s="221" t="e">
        <f t="shared" ref="B27:S27" si="2">B10+B15+B23</f>
        <v>#REF!</v>
      </c>
      <c r="C27" s="221" t="e">
        <f t="shared" si="2"/>
        <v>#REF!</v>
      </c>
      <c r="D27" s="221" t="e">
        <f t="shared" si="2"/>
        <v>#REF!</v>
      </c>
      <c r="E27" s="221" t="e">
        <f t="shared" si="2"/>
        <v>#REF!</v>
      </c>
      <c r="F27" s="221" t="e">
        <f t="shared" si="2"/>
        <v>#REF!</v>
      </c>
      <c r="G27" s="221" t="e">
        <f t="shared" si="2"/>
        <v>#REF!</v>
      </c>
      <c r="H27" s="221" t="e">
        <f t="shared" si="2"/>
        <v>#REF!</v>
      </c>
      <c r="I27" s="221" t="e">
        <f t="shared" si="2"/>
        <v>#REF!</v>
      </c>
      <c r="J27" s="221" t="e">
        <f t="shared" si="2"/>
        <v>#REF!</v>
      </c>
      <c r="K27" s="221" t="e">
        <f t="shared" si="2"/>
        <v>#REF!</v>
      </c>
      <c r="L27" s="221" t="e">
        <f t="shared" si="2"/>
        <v>#REF!</v>
      </c>
      <c r="M27" s="221" t="e">
        <f t="shared" si="2"/>
        <v>#REF!</v>
      </c>
      <c r="N27" s="221" t="e">
        <f t="shared" si="2"/>
        <v>#REF!</v>
      </c>
      <c r="O27" s="221" t="e">
        <f t="shared" si="2"/>
        <v>#REF!</v>
      </c>
      <c r="P27" s="221" t="e">
        <f t="shared" si="2"/>
        <v>#REF!</v>
      </c>
      <c r="Q27" s="221" t="e">
        <f t="shared" si="2"/>
        <v>#REF!</v>
      </c>
      <c r="R27" s="221" t="e">
        <f t="shared" si="2"/>
        <v>#REF!</v>
      </c>
      <c r="S27" s="221" t="e">
        <f t="shared" si="2"/>
        <v>#REF!</v>
      </c>
      <c r="T27" s="221" t="e">
        <f>T10+T15+T23+T13</f>
        <v>#REF!</v>
      </c>
      <c r="U27" s="218" t="e">
        <f>SUM(B27:T27)</f>
        <v>#REF!</v>
      </c>
      <c r="V27" s="9"/>
      <c r="W27" s="9"/>
      <c r="X27" s="9"/>
      <c r="Y27" s="9"/>
      <c r="Z27" s="9"/>
    </row>
    <row r="28" spans="1:27" x14ac:dyDescent="0.25">
      <c r="A28" s="220" t="s">
        <v>491</v>
      </c>
      <c r="B28" s="221" t="e">
        <f t="shared" ref="B28:T28" si="3">B27+B25</f>
        <v>#REF!</v>
      </c>
      <c r="C28" s="221" t="e">
        <f t="shared" si="3"/>
        <v>#REF!</v>
      </c>
      <c r="D28" s="221" t="e">
        <f t="shared" si="3"/>
        <v>#REF!</v>
      </c>
      <c r="E28" s="221" t="e">
        <f t="shared" si="3"/>
        <v>#REF!</v>
      </c>
      <c r="F28" s="221" t="e">
        <f t="shared" si="3"/>
        <v>#REF!</v>
      </c>
      <c r="G28" s="221" t="e">
        <f t="shared" si="3"/>
        <v>#REF!</v>
      </c>
      <c r="H28" s="221" t="e">
        <f t="shared" si="3"/>
        <v>#REF!</v>
      </c>
      <c r="I28" s="221" t="e">
        <f t="shared" si="3"/>
        <v>#REF!</v>
      </c>
      <c r="J28" s="221" t="e">
        <f t="shared" si="3"/>
        <v>#REF!</v>
      </c>
      <c r="K28" s="221" t="e">
        <f t="shared" si="3"/>
        <v>#REF!</v>
      </c>
      <c r="L28" s="221" t="e">
        <f t="shared" si="3"/>
        <v>#REF!</v>
      </c>
      <c r="M28" s="221" t="e">
        <f t="shared" si="3"/>
        <v>#REF!</v>
      </c>
      <c r="N28" s="221" t="e">
        <f t="shared" si="3"/>
        <v>#REF!</v>
      </c>
      <c r="O28" s="221" t="e">
        <f t="shared" si="3"/>
        <v>#REF!</v>
      </c>
      <c r="P28" s="221" t="e">
        <f t="shared" si="3"/>
        <v>#REF!</v>
      </c>
      <c r="Q28" s="221" t="e">
        <f t="shared" si="3"/>
        <v>#REF!</v>
      </c>
      <c r="R28" s="221" t="e">
        <f t="shared" si="3"/>
        <v>#REF!</v>
      </c>
      <c r="S28" s="221" t="e">
        <f t="shared" si="3"/>
        <v>#REF!</v>
      </c>
      <c r="T28" s="221" t="e">
        <f t="shared" si="3"/>
        <v>#REF!</v>
      </c>
      <c r="U28" s="218" t="e">
        <f>SUM(B28:T28)</f>
        <v>#REF!</v>
      </c>
      <c r="V28" s="9"/>
      <c r="W28" s="9"/>
      <c r="X28" s="9"/>
      <c r="Y28" s="9"/>
      <c r="Z28" s="9"/>
    </row>
    <row r="29" spans="1:27" x14ac:dyDescent="0.25">
      <c r="A29" s="10"/>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33.6" customHeight="1" x14ac:dyDescent="0.25">
      <c r="A30" s="223" t="s">
        <v>492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x14ac:dyDescent="0.25">
      <c r="A31" s="224" t="e">
        <f>-NPV(0.0747,B27:T27)</f>
        <v>#REF!</v>
      </c>
      <c r="B31" s="9"/>
      <c r="C31" s="9"/>
      <c r="D31" s="9"/>
      <c r="E31" s="9"/>
      <c r="F31" s="9"/>
      <c r="G31" s="9"/>
      <c r="H31" s="9"/>
      <c r="I31" s="9"/>
      <c r="J31" s="9"/>
      <c r="K31" s="9"/>
      <c r="L31" s="9"/>
      <c r="M31" s="9"/>
      <c r="N31" s="9"/>
      <c r="O31" s="9"/>
      <c r="P31" s="9"/>
      <c r="Q31" s="9"/>
      <c r="R31" s="9"/>
      <c r="S31" s="9"/>
      <c r="T31" s="9"/>
      <c r="U31" s="9"/>
      <c r="V31" s="9"/>
      <c r="W31" s="9"/>
      <c r="X31" s="9"/>
      <c r="Y31" s="9"/>
      <c r="Z31" s="9"/>
      <c r="AA31" s="9"/>
    </row>
    <row r="32" spans="1:27" x14ac:dyDescent="0.25">
      <c r="A32" s="223" t="s">
        <v>493</v>
      </c>
      <c r="B32" s="9"/>
      <c r="C32" s="9"/>
      <c r="D32" s="9"/>
      <c r="E32" s="9"/>
      <c r="F32" s="9"/>
      <c r="G32" s="9"/>
      <c r="H32" s="9"/>
      <c r="I32" s="9"/>
      <c r="J32" s="9"/>
      <c r="K32" s="9"/>
      <c r="L32" s="9"/>
      <c r="M32" s="9"/>
      <c r="N32" s="9"/>
      <c r="O32" s="9"/>
      <c r="P32" s="9"/>
      <c r="Q32" s="9"/>
      <c r="R32" s="9"/>
      <c r="S32" s="9"/>
      <c r="T32" s="9"/>
      <c r="U32" s="9"/>
      <c r="V32" s="9"/>
      <c r="W32" s="9"/>
      <c r="X32" s="9"/>
      <c r="Y32" s="9"/>
      <c r="Z32" s="9"/>
      <c r="AA32" s="9"/>
    </row>
    <row r="33" spans="1:27" x14ac:dyDescent="0.25">
      <c r="A33" s="225" t="e">
        <f>IRR(B28:T28)</f>
        <v>#VALUE!</v>
      </c>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7" x14ac:dyDescent="0.25">
      <c r="A34" s="10"/>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7" x14ac:dyDescent="0.25">
      <c r="A35" s="10"/>
      <c r="B35" s="9"/>
      <c r="C35" s="9"/>
      <c r="D35" s="9"/>
      <c r="E35" s="9"/>
      <c r="F35" s="9"/>
      <c r="G35" s="9"/>
      <c r="H35" s="9"/>
      <c r="I35" s="9"/>
      <c r="J35" s="9"/>
      <c r="K35" s="9"/>
      <c r="L35" s="9"/>
      <c r="M35" s="9"/>
      <c r="N35" s="9"/>
      <c r="O35" s="9"/>
      <c r="P35" s="9"/>
      <c r="Q35" s="9"/>
      <c r="R35" s="9"/>
      <c r="S35" s="9"/>
      <c r="T35" s="9"/>
      <c r="U35" s="9"/>
      <c r="V35" s="9"/>
      <c r="W35" s="9"/>
      <c r="X35" s="9"/>
      <c r="Y35" s="9"/>
      <c r="Z35" s="9"/>
      <c r="AA35" s="9"/>
    </row>
    <row r="36" spans="1:27" x14ac:dyDescent="0.25">
      <c r="A36" s="10"/>
      <c r="B36" s="9"/>
      <c r="C36" s="9"/>
      <c r="D36" s="9"/>
      <c r="E36" s="9"/>
      <c r="F36" s="9"/>
      <c r="G36" s="9"/>
      <c r="H36" s="9"/>
      <c r="I36" s="9"/>
      <c r="J36" s="9"/>
      <c r="K36" s="9"/>
      <c r="L36" s="9"/>
      <c r="M36" s="9"/>
      <c r="N36" s="9"/>
      <c r="O36" s="9"/>
      <c r="P36" s="9"/>
      <c r="Q36" s="9"/>
      <c r="R36" s="9"/>
      <c r="S36" s="9"/>
      <c r="T36" s="9"/>
      <c r="U36" s="9"/>
      <c r="V36" s="9"/>
      <c r="W36" s="9"/>
      <c r="X36" s="9"/>
      <c r="Y36" s="9"/>
      <c r="Z36" s="9"/>
      <c r="AA36" s="9"/>
    </row>
    <row r="37" spans="1:27" x14ac:dyDescent="0.25">
      <c r="A37" s="10"/>
      <c r="B37" s="9"/>
      <c r="C37" s="9"/>
      <c r="D37" s="9"/>
      <c r="E37" s="9"/>
      <c r="F37" s="9"/>
      <c r="G37" s="9"/>
      <c r="H37" s="9"/>
      <c r="I37" s="9"/>
      <c r="J37" s="9"/>
      <c r="K37" s="9"/>
      <c r="L37" s="9"/>
      <c r="M37" s="9"/>
      <c r="N37" s="9"/>
      <c r="O37" s="9"/>
      <c r="P37" s="9"/>
      <c r="Q37" s="9"/>
      <c r="R37" s="9"/>
      <c r="S37" s="9"/>
      <c r="T37" s="9"/>
      <c r="U37" s="9"/>
      <c r="V37" s="9"/>
      <c r="W37" s="9"/>
      <c r="X37" s="9"/>
      <c r="Y37" s="9"/>
      <c r="Z37" s="9"/>
      <c r="AA37" s="9"/>
    </row>
    <row r="38" spans="1:27" x14ac:dyDescent="0.25">
      <c r="A38" s="10"/>
      <c r="B38" s="9"/>
      <c r="C38" s="9"/>
      <c r="D38" s="9"/>
      <c r="E38" s="9"/>
      <c r="F38" s="9"/>
      <c r="G38" s="9"/>
      <c r="H38" s="9"/>
      <c r="I38" s="9"/>
      <c r="J38" s="9"/>
      <c r="K38" s="9"/>
      <c r="L38" s="9"/>
      <c r="M38" s="9"/>
      <c r="N38" s="9"/>
      <c r="O38" s="9"/>
      <c r="P38" s="9"/>
      <c r="Q38" s="9"/>
      <c r="R38" s="9"/>
      <c r="S38" s="9"/>
      <c r="T38" s="9"/>
      <c r="U38" s="9"/>
      <c r="V38" s="9"/>
      <c r="W38" s="9"/>
      <c r="X38" s="9"/>
      <c r="Y38" s="9"/>
      <c r="Z38" s="9"/>
      <c r="AA38" s="9"/>
    </row>
    <row r="39" spans="1:27" x14ac:dyDescent="0.25">
      <c r="A39" s="10"/>
      <c r="B39" s="9"/>
      <c r="C39" s="9"/>
      <c r="D39" s="9"/>
      <c r="E39" s="9"/>
      <c r="F39" s="9"/>
      <c r="G39" s="9"/>
      <c r="H39" s="9"/>
      <c r="I39" s="9"/>
      <c r="J39" s="9"/>
      <c r="K39" s="9"/>
      <c r="L39" s="9"/>
      <c r="M39" s="9"/>
      <c r="N39" s="9"/>
      <c r="O39" s="9"/>
      <c r="P39" s="9"/>
      <c r="Q39" s="9"/>
      <c r="R39" s="9"/>
      <c r="S39" s="9"/>
      <c r="T39" s="9"/>
      <c r="U39" s="9"/>
      <c r="V39" s="9"/>
      <c r="W39" s="9"/>
      <c r="X39" s="9"/>
      <c r="Y39" s="9"/>
      <c r="Z39" s="9"/>
      <c r="AA39" s="9"/>
    </row>
    <row r="40" spans="1:27" x14ac:dyDescent="0.25">
      <c r="A40" s="10"/>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x14ac:dyDescent="0.25">
      <c r="A41" s="10"/>
      <c r="B41" s="9"/>
      <c r="C41" s="9"/>
      <c r="D41" s="9"/>
      <c r="E41" s="9"/>
      <c r="F41" s="9"/>
      <c r="G41" s="9"/>
      <c r="H41" s="9"/>
      <c r="I41" s="9"/>
      <c r="J41" s="9"/>
      <c r="K41" s="9"/>
      <c r="L41" s="9"/>
      <c r="M41" s="9"/>
      <c r="N41" s="9"/>
      <c r="O41" s="9"/>
      <c r="P41" s="9"/>
      <c r="Q41" s="9"/>
      <c r="R41" s="9"/>
      <c r="S41" s="9"/>
      <c r="T41" s="9"/>
      <c r="U41" s="9"/>
      <c r="V41" s="9"/>
      <c r="W41" s="9"/>
      <c r="X41" s="9"/>
      <c r="Y41" s="9"/>
      <c r="Z41" s="9"/>
      <c r="AA41" s="9"/>
    </row>
    <row r="42" spans="1:27" x14ac:dyDescent="0.25">
      <c r="A42" s="10"/>
      <c r="B42" s="9"/>
      <c r="C42" s="9"/>
      <c r="D42" s="9"/>
      <c r="E42" s="9"/>
      <c r="F42" s="9"/>
      <c r="G42" s="9"/>
      <c r="H42" s="9"/>
      <c r="I42" s="9"/>
      <c r="J42" s="9"/>
      <c r="K42" s="9"/>
      <c r="L42" s="9"/>
      <c r="M42" s="9"/>
      <c r="N42" s="9"/>
      <c r="O42" s="9"/>
      <c r="P42" s="9"/>
      <c r="Q42" s="9"/>
      <c r="R42" s="9"/>
      <c r="S42" s="9"/>
      <c r="T42" s="9"/>
      <c r="U42" s="9"/>
      <c r="V42" s="9"/>
      <c r="W42" s="9"/>
      <c r="X42" s="9"/>
      <c r="Y42" s="9"/>
      <c r="Z42" s="9"/>
      <c r="AA42" s="9"/>
    </row>
    <row r="43" spans="1:27" x14ac:dyDescent="0.25">
      <c r="A43" s="10"/>
      <c r="B43" s="9"/>
      <c r="C43" s="9"/>
      <c r="D43" s="9"/>
      <c r="E43" s="9"/>
      <c r="F43" s="9"/>
      <c r="G43" s="9"/>
      <c r="H43" s="9"/>
      <c r="I43" s="9"/>
      <c r="J43" s="9"/>
      <c r="K43" s="9"/>
      <c r="L43" s="9"/>
      <c r="M43" s="9"/>
      <c r="N43" s="9"/>
      <c r="O43" s="9"/>
      <c r="P43" s="9"/>
      <c r="Q43" s="9"/>
      <c r="R43" s="9"/>
      <c r="S43" s="9"/>
      <c r="T43" s="9"/>
      <c r="U43" s="9"/>
      <c r="V43" s="9"/>
      <c r="W43" s="9"/>
      <c r="X43" s="9"/>
      <c r="Y43" s="9"/>
      <c r="Z43" s="9"/>
      <c r="AA43" s="9"/>
    </row>
    <row r="44" spans="1:27" x14ac:dyDescent="0.25">
      <c r="A44" s="10"/>
      <c r="B44" s="9"/>
      <c r="C44" s="9"/>
      <c r="D44" s="9"/>
      <c r="E44" s="9"/>
      <c r="F44" s="9"/>
      <c r="G44" s="9"/>
      <c r="H44" s="9"/>
      <c r="I44" s="9"/>
      <c r="J44" s="9"/>
      <c r="K44" s="9"/>
      <c r="L44" s="9"/>
      <c r="M44" s="9"/>
      <c r="N44" s="9"/>
      <c r="O44" s="9"/>
      <c r="P44" s="9"/>
      <c r="Q44" s="9"/>
      <c r="R44" s="9"/>
      <c r="S44" s="9"/>
      <c r="T44" s="9"/>
      <c r="U44" s="9"/>
      <c r="V44" s="9"/>
      <c r="W44" s="9"/>
      <c r="X44" s="9"/>
      <c r="Y44" s="9"/>
      <c r="Z44" s="9"/>
      <c r="AA44" s="9"/>
    </row>
    <row r="45" spans="1:27" x14ac:dyDescent="0.25">
      <c r="A45" s="10"/>
      <c r="B45" s="9"/>
      <c r="C45" s="9"/>
      <c r="D45" s="9"/>
      <c r="E45" s="9"/>
      <c r="F45" s="9"/>
      <c r="G45" s="9"/>
      <c r="H45" s="9"/>
      <c r="I45" s="9"/>
      <c r="J45" s="9"/>
      <c r="K45" s="9"/>
      <c r="L45" s="9"/>
      <c r="M45" s="9"/>
      <c r="N45" s="9"/>
      <c r="O45" s="9"/>
      <c r="P45" s="9"/>
      <c r="Q45" s="9"/>
      <c r="R45" s="9"/>
      <c r="S45" s="9"/>
      <c r="T45" s="9"/>
      <c r="U45" s="9"/>
      <c r="V45" s="9"/>
      <c r="W45" s="9"/>
      <c r="X45" s="9"/>
      <c r="Y45" s="9"/>
      <c r="Z45" s="9"/>
      <c r="AA45" s="9"/>
    </row>
    <row r="46" spans="1:27" x14ac:dyDescent="0.25">
      <c r="A46" s="10"/>
      <c r="B46" s="9"/>
      <c r="C46" s="9"/>
      <c r="D46" s="9"/>
      <c r="E46" s="9"/>
      <c r="F46" s="9"/>
      <c r="G46" s="9"/>
      <c r="H46" s="9"/>
      <c r="I46" s="9"/>
      <c r="J46" s="9"/>
      <c r="K46" s="9"/>
      <c r="L46" s="9"/>
      <c r="M46" s="9"/>
      <c r="N46" s="9"/>
      <c r="O46" s="9"/>
      <c r="P46" s="9"/>
      <c r="Q46" s="9"/>
      <c r="R46" s="9"/>
      <c r="S46" s="9"/>
      <c r="T46" s="9"/>
      <c r="U46" s="9"/>
      <c r="V46" s="9"/>
      <c r="W46" s="9"/>
      <c r="X46" s="9"/>
      <c r="Y46" s="9"/>
      <c r="Z46" s="9"/>
      <c r="AA46" s="9"/>
    </row>
    <row r="47" spans="1:27" x14ac:dyDescent="0.25">
      <c r="A47" s="10"/>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7" x14ac:dyDescent="0.25">
      <c r="A48" s="10"/>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x14ac:dyDescent="0.25">
      <c r="A49" s="10"/>
      <c r="B49" s="9"/>
      <c r="C49" s="9"/>
      <c r="D49" s="9"/>
      <c r="E49" s="9"/>
      <c r="F49" s="9"/>
      <c r="G49" s="9"/>
      <c r="H49" s="9"/>
      <c r="I49" s="9"/>
      <c r="J49" s="9"/>
      <c r="K49" s="9"/>
      <c r="L49" s="9"/>
      <c r="M49" s="9"/>
      <c r="N49" s="9"/>
      <c r="O49" s="9"/>
      <c r="P49" s="9"/>
      <c r="Q49" s="9"/>
      <c r="R49" s="9"/>
      <c r="S49" s="9"/>
      <c r="T49" s="9"/>
      <c r="U49" s="9"/>
      <c r="V49" s="9"/>
      <c r="W49" s="9"/>
      <c r="X49" s="9"/>
      <c r="Y49" s="9"/>
      <c r="Z49" s="9"/>
      <c r="AA49" s="9"/>
    </row>
    <row r="50" spans="1:27" x14ac:dyDescent="0.25">
      <c r="A50" s="10"/>
      <c r="B50" s="9"/>
      <c r="C50" s="9"/>
      <c r="D50" s="9"/>
      <c r="E50" s="9"/>
      <c r="F50" s="9"/>
      <c r="G50" s="9"/>
      <c r="H50" s="9"/>
      <c r="I50" s="9"/>
      <c r="J50" s="9"/>
      <c r="K50" s="9"/>
      <c r="L50" s="9"/>
      <c r="M50" s="9"/>
      <c r="N50" s="9"/>
      <c r="O50" s="9"/>
      <c r="P50" s="9"/>
      <c r="Q50" s="9"/>
      <c r="R50" s="9"/>
      <c r="S50" s="9"/>
      <c r="T50" s="9"/>
      <c r="U50" s="9"/>
      <c r="V50" s="9"/>
      <c r="W50" s="9"/>
      <c r="X50" s="9"/>
      <c r="Y50" s="9"/>
      <c r="Z50" s="9"/>
      <c r="AA50" s="9"/>
    </row>
    <row r="51" spans="1:27" x14ac:dyDescent="0.25">
      <c r="A51" s="10"/>
      <c r="B51" s="9"/>
      <c r="C51" s="9"/>
      <c r="D51" s="9"/>
      <c r="E51" s="9"/>
      <c r="F51" s="9"/>
      <c r="G51" s="9"/>
      <c r="H51" s="9"/>
      <c r="I51" s="9"/>
      <c r="J51" s="9"/>
      <c r="K51" s="9"/>
      <c r="L51" s="9"/>
      <c r="M51" s="9"/>
      <c r="N51" s="9"/>
      <c r="O51" s="9"/>
      <c r="P51" s="9"/>
      <c r="Q51" s="9"/>
      <c r="R51" s="9"/>
      <c r="S51" s="9"/>
      <c r="T51" s="9"/>
      <c r="U51" s="9"/>
      <c r="V51" s="9"/>
      <c r="W51" s="9"/>
      <c r="X51" s="9"/>
      <c r="Y51" s="9"/>
      <c r="Z51" s="9"/>
      <c r="AA51" s="9"/>
    </row>
    <row r="52" spans="1:27" x14ac:dyDescent="0.25">
      <c r="A52" s="10"/>
      <c r="B52" s="9"/>
      <c r="C52" s="9"/>
      <c r="D52" s="9"/>
      <c r="E52" s="9"/>
      <c r="F52" s="9"/>
      <c r="G52" s="9"/>
      <c r="H52" s="9"/>
      <c r="I52" s="9"/>
      <c r="J52" s="9"/>
      <c r="K52" s="9"/>
      <c r="L52" s="9"/>
      <c r="M52" s="9"/>
      <c r="N52" s="9"/>
      <c r="O52" s="9"/>
      <c r="P52" s="9"/>
      <c r="Q52" s="9"/>
      <c r="R52" s="9"/>
      <c r="S52" s="9"/>
      <c r="T52" s="9"/>
      <c r="U52" s="9"/>
      <c r="V52" s="9"/>
      <c r="W52" s="9"/>
      <c r="X52" s="9"/>
      <c r="Y52" s="9"/>
      <c r="Z52" s="9"/>
      <c r="AA52" s="9"/>
    </row>
    <row r="53" spans="1:27" x14ac:dyDescent="0.25">
      <c r="A53" s="10"/>
      <c r="B53" s="9"/>
      <c r="C53" s="9"/>
      <c r="D53" s="9"/>
      <c r="E53" s="9"/>
      <c r="F53" s="9"/>
      <c r="G53" s="9"/>
      <c r="H53" s="9"/>
      <c r="I53" s="9"/>
      <c r="J53" s="9"/>
      <c r="K53" s="9"/>
      <c r="L53" s="9"/>
      <c r="M53" s="9"/>
      <c r="N53" s="9"/>
      <c r="O53" s="9"/>
      <c r="P53" s="9"/>
      <c r="Q53" s="9"/>
      <c r="R53" s="9"/>
      <c r="S53" s="9"/>
      <c r="T53" s="9"/>
      <c r="U53" s="9"/>
      <c r="V53" s="9"/>
      <c r="W53" s="9"/>
      <c r="X53" s="9"/>
      <c r="Y53" s="9"/>
      <c r="Z53" s="9"/>
      <c r="AA53" s="9"/>
    </row>
    <row r="54" spans="1:27" x14ac:dyDescent="0.25">
      <c r="A54" s="10"/>
      <c r="B54" s="9"/>
      <c r="C54" s="9"/>
      <c r="D54" s="9"/>
      <c r="E54" s="9"/>
      <c r="F54" s="9"/>
      <c r="G54" s="9"/>
      <c r="H54" s="9"/>
      <c r="I54" s="9"/>
      <c r="J54" s="9"/>
      <c r="K54" s="9"/>
      <c r="L54" s="9"/>
      <c r="M54" s="9"/>
      <c r="N54" s="9"/>
      <c r="O54" s="9"/>
      <c r="P54" s="9"/>
      <c r="Q54" s="9"/>
      <c r="R54" s="9"/>
      <c r="S54" s="9"/>
      <c r="T54" s="9"/>
      <c r="U54" s="9"/>
      <c r="V54" s="9"/>
      <c r="W54" s="9"/>
      <c r="X54" s="9"/>
      <c r="Y54" s="9"/>
      <c r="Z54" s="9"/>
      <c r="AA54" s="9"/>
    </row>
    <row r="55" spans="1:27" x14ac:dyDescent="0.25">
      <c r="A55" s="10"/>
      <c r="B55" s="9"/>
      <c r="C55" s="9"/>
      <c r="D55" s="9"/>
      <c r="E55" s="9"/>
      <c r="F55" s="9"/>
      <c r="G55" s="9"/>
      <c r="H55" s="9"/>
      <c r="I55" s="9"/>
      <c r="J55" s="9"/>
      <c r="K55" s="9"/>
      <c r="L55" s="9"/>
      <c r="M55" s="9"/>
      <c r="N55" s="9"/>
      <c r="O55" s="9"/>
      <c r="P55" s="9"/>
      <c r="Q55" s="9"/>
      <c r="R55" s="9"/>
      <c r="S55" s="9"/>
      <c r="T55" s="9"/>
      <c r="U55" s="9"/>
      <c r="V55" s="9"/>
      <c r="W55" s="9"/>
      <c r="X55" s="9"/>
      <c r="Y55" s="9"/>
      <c r="Z55" s="9"/>
      <c r="AA55" s="9"/>
    </row>
    <row r="56" spans="1:27" x14ac:dyDescent="0.25">
      <c r="A56" s="10"/>
      <c r="B56" s="9"/>
      <c r="C56" s="9"/>
      <c r="D56" s="9"/>
      <c r="E56" s="9"/>
      <c r="F56" s="9"/>
      <c r="G56" s="9"/>
      <c r="H56" s="9"/>
      <c r="I56" s="9"/>
      <c r="J56" s="9"/>
      <c r="K56" s="9"/>
      <c r="L56" s="9"/>
      <c r="M56" s="9"/>
      <c r="N56" s="9"/>
      <c r="O56" s="9"/>
      <c r="P56" s="9"/>
      <c r="Q56" s="9"/>
      <c r="R56" s="9"/>
      <c r="S56" s="9"/>
      <c r="T56" s="9"/>
      <c r="U56" s="9"/>
      <c r="V56" s="9"/>
      <c r="W56" s="9"/>
      <c r="X56" s="9"/>
      <c r="Y56" s="9"/>
      <c r="Z56" s="9"/>
      <c r="AA56" s="9"/>
    </row>
    <row r="57" spans="1:27" x14ac:dyDescent="0.25">
      <c r="A57" s="10"/>
      <c r="B57" s="9"/>
      <c r="C57" s="9"/>
      <c r="D57" s="9"/>
      <c r="E57" s="9"/>
      <c r="F57" s="9"/>
      <c r="G57" s="9"/>
      <c r="H57" s="9"/>
      <c r="I57" s="9"/>
      <c r="J57" s="9"/>
      <c r="K57" s="9"/>
      <c r="L57" s="9"/>
      <c r="M57" s="9"/>
      <c r="N57" s="9"/>
      <c r="O57" s="9"/>
      <c r="P57" s="9"/>
      <c r="Q57" s="9"/>
      <c r="R57" s="9"/>
      <c r="S57" s="9"/>
      <c r="T57" s="9"/>
      <c r="U57" s="9"/>
      <c r="V57" s="9"/>
      <c r="W57" s="9"/>
      <c r="X57" s="9"/>
      <c r="Y57" s="9"/>
      <c r="Z57" s="9"/>
      <c r="AA57" s="9"/>
    </row>
    <row r="58" spans="1:27" x14ac:dyDescent="0.25">
      <c r="A58" s="10"/>
      <c r="B58" s="9"/>
      <c r="C58" s="9"/>
      <c r="D58" s="9"/>
      <c r="E58" s="9"/>
      <c r="F58" s="9"/>
      <c r="G58" s="9"/>
      <c r="H58" s="9"/>
      <c r="I58" s="9"/>
      <c r="J58" s="9"/>
      <c r="K58" s="9"/>
      <c r="L58" s="9"/>
      <c r="M58" s="9"/>
      <c r="N58" s="9"/>
      <c r="O58" s="9"/>
      <c r="P58" s="9"/>
      <c r="Q58" s="9"/>
      <c r="R58" s="9"/>
      <c r="S58" s="9"/>
      <c r="T58" s="9"/>
      <c r="U58" s="9"/>
      <c r="V58" s="9"/>
      <c r="W58" s="9"/>
      <c r="X58" s="9"/>
      <c r="Y58" s="9"/>
      <c r="Z58" s="9"/>
      <c r="AA58" s="9"/>
    </row>
    <row r="59" spans="1:27" x14ac:dyDescent="0.25">
      <c r="A59" s="10"/>
      <c r="B59" s="9"/>
      <c r="C59" s="9"/>
      <c r="D59" s="9"/>
      <c r="E59" s="9"/>
      <c r="F59" s="9"/>
      <c r="G59" s="9"/>
      <c r="H59" s="9"/>
      <c r="I59" s="9"/>
      <c r="J59" s="9"/>
      <c r="K59" s="9"/>
      <c r="L59" s="9"/>
      <c r="M59" s="9"/>
      <c r="N59" s="9"/>
      <c r="O59" s="9"/>
      <c r="P59" s="9"/>
      <c r="Q59" s="9"/>
      <c r="R59" s="9"/>
      <c r="S59" s="9"/>
      <c r="T59" s="9"/>
      <c r="U59" s="9"/>
      <c r="V59" s="9"/>
      <c r="W59" s="9"/>
      <c r="X59" s="9"/>
      <c r="Y59" s="9"/>
      <c r="Z59" s="9"/>
      <c r="AA59" s="9"/>
    </row>
    <row r="60" spans="1:27" x14ac:dyDescent="0.25">
      <c r="A60" s="10"/>
      <c r="B60" s="9"/>
      <c r="C60" s="9"/>
      <c r="D60" s="9"/>
      <c r="E60" s="9"/>
      <c r="F60" s="9"/>
      <c r="G60" s="9"/>
      <c r="H60" s="9"/>
      <c r="I60" s="9"/>
      <c r="J60" s="9"/>
      <c r="K60" s="9"/>
      <c r="L60" s="9"/>
      <c r="M60" s="9"/>
      <c r="N60" s="9"/>
      <c r="O60" s="9"/>
      <c r="P60" s="9"/>
      <c r="Q60" s="9"/>
      <c r="R60" s="9"/>
      <c r="S60" s="9"/>
      <c r="T60" s="9"/>
      <c r="U60" s="9"/>
      <c r="V60" s="9"/>
      <c r="W60" s="9"/>
      <c r="X60" s="9"/>
      <c r="Y60" s="9"/>
      <c r="Z60" s="9"/>
      <c r="AA60" s="9"/>
    </row>
    <row r="61" spans="1:27" x14ac:dyDescent="0.25">
      <c r="A61" s="10"/>
      <c r="B61" s="9"/>
      <c r="C61" s="9"/>
      <c r="D61" s="9"/>
      <c r="E61" s="9"/>
      <c r="F61" s="9"/>
      <c r="G61" s="9"/>
      <c r="H61" s="9"/>
      <c r="I61" s="9"/>
      <c r="J61" s="9"/>
      <c r="K61" s="9"/>
      <c r="L61" s="9"/>
      <c r="M61" s="9"/>
      <c r="N61" s="9"/>
      <c r="O61" s="9"/>
      <c r="P61" s="9"/>
      <c r="Q61" s="9"/>
      <c r="R61" s="9"/>
      <c r="S61" s="9"/>
      <c r="T61" s="9"/>
      <c r="U61" s="9"/>
      <c r="V61" s="9"/>
      <c r="W61" s="9"/>
      <c r="X61" s="9"/>
      <c r="Y61" s="9"/>
      <c r="Z61" s="9"/>
      <c r="AA61" s="9"/>
    </row>
    <row r="62" spans="1:27" x14ac:dyDescent="0.25">
      <c r="A62" s="10"/>
      <c r="B62" s="9"/>
      <c r="C62" s="9"/>
      <c r="D62" s="9"/>
      <c r="E62" s="9"/>
      <c r="F62" s="9"/>
      <c r="G62" s="9"/>
      <c r="H62" s="9"/>
      <c r="I62" s="9"/>
      <c r="J62" s="9"/>
      <c r="K62" s="9"/>
      <c r="L62" s="9"/>
      <c r="M62" s="9"/>
      <c r="N62" s="9"/>
      <c r="O62" s="9"/>
      <c r="P62" s="9"/>
      <c r="Q62" s="9"/>
      <c r="R62" s="9"/>
      <c r="S62" s="9"/>
      <c r="T62" s="9"/>
      <c r="U62" s="9"/>
      <c r="V62" s="9"/>
      <c r="W62" s="9"/>
      <c r="X62" s="9"/>
      <c r="Y62" s="9"/>
      <c r="Z62" s="9"/>
      <c r="AA62" s="9"/>
    </row>
    <row r="63" spans="1:27" x14ac:dyDescent="0.25">
      <c r="A63" s="10"/>
      <c r="B63" s="9"/>
      <c r="C63" s="9"/>
      <c r="D63" s="9"/>
      <c r="E63" s="9"/>
      <c r="F63" s="9"/>
      <c r="G63" s="9"/>
      <c r="H63" s="9"/>
      <c r="I63" s="9"/>
      <c r="J63" s="9"/>
      <c r="K63" s="9"/>
      <c r="L63" s="9"/>
      <c r="M63" s="9"/>
      <c r="N63" s="9"/>
      <c r="O63" s="9"/>
      <c r="P63" s="9"/>
      <c r="Q63" s="9"/>
      <c r="R63" s="9"/>
      <c r="S63" s="9"/>
      <c r="T63" s="9"/>
      <c r="U63" s="9"/>
      <c r="V63" s="9"/>
      <c r="W63" s="9"/>
      <c r="X63" s="9"/>
      <c r="Y63" s="9"/>
      <c r="Z63" s="9"/>
      <c r="AA63" s="9"/>
    </row>
    <row r="64" spans="1:27" x14ac:dyDescent="0.25">
      <c r="A64" s="10"/>
      <c r="B64" s="9"/>
      <c r="C64" s="9"/>
      <c r="D64" s="9"/>
      <c r="E64" s="9"/>
      <c r="F64" s="9"/>
      <c r="G64" s="9"/>
      <c r="H64" s="9"/>
      <c r="I64" s="9"/>
      <c r="J64" s="9"/>
      <c r="K64" s="9"/>
      <c r="L64" s="9"/>
      <c r="M64" s="9"/>
      <c r="N64" s="9"/>
      <c r="O64" s="9"/>
      <c r="P64" s="9"/>
      <c r="Q64" s="9"/>
      <c r="R64" s="9"/>
      <c r="S64" s="9"/>
      <c r="T64" s="9"/>
      <c r="U64" s="9"/>
      <c r="V64" s="9"/>
      <c r="W64" s="9"/>
      <c r="X64" s="9"/>
      <c r="Y64" s="9"/>
      <c r="Z64" s="9"/>
      <c r="AA64" s="9"/>
    </row>
    <row r="65" spans="1:27" x14ac:dyDescent="0.25">
      <c r="A65" s="10"/>
      <c r="B65" s="9"/>
      <c r="C65" s="9"/>
      <c r="D65" s="9"/>
      <c r="E65" s="9"/>
      <c r="F65" s="9"/>
      <c r="G65" s="9"/>
      <c r="H65" s="9"/>
      <c r="I65" s="9"/>
      <c r="J65" s="9"/>
      <c r="K65" s="9"/>
      <c r="L65" s="9"/>
      <c r="M65" s="9"/>
      <c r="N65" s="9"/>
      <c r="O65" s="9"/>
      <c r="P65" s="9"/>
      <c r="Q65" s="9"/>
      <c r="R65" s="9"/>
      <c r="S65" s="9"/>
      <c r="T65" s="9"/>
      <c r="U65" s="9"/>
      <c r="V65" s="9"/>
      <c r="W65" s="9"/>
      <c r="X65" s="9"/>
      <c r="Y65" s="9"/>
      <c r="Z65" s="9"/>
      <c r="AA65" s="9"/>
    </row>
    <row r="66" spans="1:27" x14ac:dyDescent="0.25">
      <c r="A66" s="10"/>
      <c r="B66" s="9"/>
      <c r="C66" s="9"/>
      <c r="D66" s="9"/>
      <c r="E66" s="9"/>
      <c r="F66" s="9"/>
      <c r="G66" s="9"/>
      <c r="H66" s="9"/>
      <c r="I66" s="9"/>
      <c r="J66" s="9"/>
      <c r="K66" s="9"/>
      <c r="L66" s="9"/>
      <c r="M66" s="9"/>
      <c r="N66" s="9"/>
      <c r="O66" s="9"/>
      <c r="P66" s="9"/>
      <c r="Q66" s="9"/>
      <c r="R66" s="9"/>
      <c r="S66" s="9"/>
      <c r="T66" s="9"/>
      <c r="U66" s="9"/>
      <c r="V66" s="9"/>
      <c r="W66" s="9"/>
      <c r="X66" s="9"/>
      <c r="Y66" s="9"/>
      <c r="Z66" s="9"/>
      <c r="AA66" s="9"/>
    </row>
    <row r="67" spans="1:27" x14ac:dyDescent="0.25">
      <c r="A67" s="10"/>
      <c r="B67" s="9"/>
      <c r="C67" s="9"/>
      <c r="D67" s="9"/>
      <c r="E67" s="9"/>
      <c r="F67" s="9"/>
      <c r="G67" s="9"/>
      <c r="H67" s="9"/>
      <c r="I67" s="9"/>
      <c r="J67" s="9"/>
      <c r="K67" s="9"/>
      <c r="L67" s="9"/>
      <c r="M67" s="9"/>
      <c r="N67" s="9"/>
      <c r="O67" s="9"/>
      <c r="P67" s="9"/>
      <c r="Q67" s="9"/>
      <c r="R67" s="9"/>
      <c r="S67" s="9"/>
      <c r="T67" s="9"/>
      <c r="U67" s="9"/>
      <c r="V67" s="9"/>
      <c r="W67" s="9"/>
      <c r="X67" s="9"/>
      <c r="Y67" s="9"/>
      <c r="Z67" s="9"/>
      <c r="AA67" s="9"/>
    </row>
    <row r="68" spans="1:27" x14ac:dyDescent="0.25">
      <c r="A68" s="10"/>
      <c r="B68" s="9"/>
      <c r="C68" s="9"/>
      <c r="D68" s="9"/>
      <c r="E68" s="9"/>
      <c r="F68" s="9"/>
      <c r="G68" s="9"/>
      <c r="H68" s="9"/>
      <c r="I68" s="9"/>
      <c r="J68" s="9"/>
      <c r="K68" s="9"/>
      <c r="L68" s="9"/>
      <c r="M68" s="9"/>
      <c r="N68" s="9"/>
      <c r="O68" s="9"/>
      <c r="P68" s="9"/>
      <c r="Q68" s="9"/>
      <c r="R68" s="9"/>
      <c r="S68" s="9"/>
      <c r="T68" s="9"/>
      <c r="U68" s="9"/>
      <c r="V68" s="9"/>
      <c r="W68" s="9"/>
      <c r="X68" s="9"/>
      <c r="Y68" s="9"/>
      <c r="Z68" s="9"/>
      <c r="AA68" s="9"/>
    </row>
    <row r="69" spans="1:27" x14ac:dyDescent="0.25">
      <c r="A69" s="10"/>
      <c r="B69" s="9"/>
      <c r="C69" s="9"/>
      <c r="D69" s="9"/>
      <c r="E69" s="9"/>
      <c r="F69" s="9"/>
      <c r="G69" s="9"/>
      <c r="H69" s="9"/>
      <c r="I69" s="9"/>
      <c r="J69" s="9"/>
      <c r="K69" s="9"/>
      <c r="L69" s="9"/>
      <c r="M69" s="9"/>
      <c r="N69" s="9"/>
      <c r="O69" s="9"/>
      <c r="P69" s="9"/>
      <c r="Q69" s="9"/>
      <c r="R69" s="9"/>
      <c r="S69" s="9"/>
      <c r="T69" s="9"/>
      <c r="U69" s="9"/>
      <c r="V69" s="9"/>
      <c r="W69" s="9"/>
      <c r="X69" s="9"/>
      <c r="Y69" s="9"/>
      <c r="Z69" s="9"/>
      <c r="AA69" s="9"/>
    </row>
    <row r="70" spans="1:27" x14ac:dyDescent="0.25">
      <c r="A70" s="10"/>
      <c r="B70" s="9"/>
      <c r="C70" s="9"/>
      <c r="D70" s="9"/>
      <c r="E70" s="9"/>
      <c r="F70" s="9"/>
      <c r="G70" s="9"/>
      <c r="H70" s="9"/>
      <c r="I70" s="9"/>
      <c r="J70" s="9"/>
      <c r="K70" s="9"/>
      <c r="L70" s="9"/>
      <c r="M70" s="9"/>
      <c r="N70" s="9"/>
      <c r="O70" s="9"/>
      <c r="P70" s="9"/>
      <c r="Q70" s="9"/>
      <c r="R70" s="9"/>
      <c r="S70" s="9"/>
      <c r="T70" s="9"/>
      <c r="U70" s="9"/>
      <c r="V70" s="9"/>
      <c r="W70" s="9"/>
      <c r="X70" s="9"/>
      <c r="Y70" s="9"/>
      <c r="Z70" s="9"/>
      <c r="AA70" s="9"/>
    </row>
    <row r="71" spans="1:27" x14ac:dyDescent="0.25">
      <c r="A71" s="10"/>
      <c r="B71" s="9"/>
      <c r="C71" s="9"/>
      <c r="D71" s="9"/>
      <c r="E71" s="9"/>
      <c r="F71" s="9"/>
      <c r="G71" s="9"/>
      <c r="H71" s="9"/>
      <c r="I71" s="9"/>
      <c r="J71" s="9"/>
      <c r="K71" s="9"/>
      <c r="L71" s="9"/>
      <c r="M71" s="9"/>
      <c r="N71" s="9"/>
      <c r="O71" s="9"/>
      <c r="P71" s="9"/>
      <c r="Q71" s="9"/>
      <c r="R71" s="9"/>
      <c r="S71" s="9"/>
      <c r="T71" s="9"/>
      <c r="U71" s="9"/>
      <c r="V71" s="9"/>
      <c r="W71" s="9"/>
      <c r="X71" s="9"/>
      <c r="Y71" s="9"/>
      <c r="Z71" s="9"/>
      <c r="AA71" s="9"/>
    </row>
    <row r="72" spans="1:27" x14ac:dyDescent="0.25">
      <c r="A72" s="10"/>
      <c r="B72" s="9"/>
      <c r="C72" s="9"/>
      <c r="D72" s="9"/>
      <c r="E72" s="9"/>
      <c r="F72" s="9"/>
      <c r="G72" s="9"/>
      <c r="H72" s="9"/>
      <c r="I72" s="9"/>
      <c r="J72" s="9"/>
      <c r="K72" s="9"/>
      <c r="L72" s="9"/>
      <c r="M72" s="9"/>
      <c r="N72" s="9"/>
      <c r="O72" s="9"/>
      <c r="P72" s="9"/>
      <c r="Q72" s="9"/>
      <c r="R72" s="9"/>
      <c r="S72" s="9"/>
      <c r="T72" s="9"/>
      <c r="U72" s="9"/>
      <c r="V72" s="9"/>
      <c r="W72" s="9"/>
      <c r="X72" s="9"/>
      <c r="Y72" s="9"/>
      <c r="Z72" s="9"/>
      <c r="AA72" s="9"/>
    </row>
    <row r="73" spans="1:27" x14ac:dyDescent="0.25">
      <c r="A73" s="10"/>
      <c r="B73" s="9"/>
      <c r="C73" s="9"/>
      <c r="D73" s="9"/>
      <c r="E73" s="9"/>
      <c r="F73" s="9"/>
      <c r="G73" s="9"/>
      <c r="H73" s="9"/>
      <c r="I73" s="9"/>
      <c r="J73" s="9"/>
      <c r="K73" s="9"/>
      <c r="L73" s="9"/>
      <c r="M73" s="9"/>
      <c r="N73" s="9"/>
      <c r="O73" s="9"/>
      <c r="P73" s="9"/>
      <c r="Q73" s="9"/>
      <c r="R73" s="9"/>
      <c r="S73" s="9"/>
      <c r="T73" s="9"/>
      <c r="U73" s="9"/>
      <c r="V73" s="9"/>
      <c r="W73" s="9"/>
      <c r="X73" s="9"/>
      <c r="Y73" s="9"/>
      <c r="Z73" s="9"/>
      <c r="AA73" s="9"/>
    </row>
    <row r="74" spans="1:27" x14ac:dyDescent="0.25">
      <c r="A74" s="10"/>
      <c r="B74" s="9"/>
      <c r="C74" s="9"/>
      <c r="D74" s="9"/>
      <c r="E74" s="9"/>
      <c r="F74" s="9"/>
      <c r="G74" s="9"/>
      <c r="H74" s="9"/>
      <c r="I74" s="9"/>
      <c r="J74" s="9"/>
      <c r="K74" s="9"/>
      <c r="L74" s="9"/>
      <c r="M74" s="9"/>
      <c r="N74" s="9"/>
      <c r="O74" s="9"/>
      <c r="P74" s="9"/>
      <c r="Q74" s="9"/>
      <c r="R74" s="9"/>
      <c r="S74" s="9"/>
      <c r="T74" s="9"/>
      <c r="U74" s="9"/>
      <c r="V74" s="9"/>
      <c r="W74" s="9"/>
      <c r="X74" s="9"/>
      <c r="Y74" s="9"/>
      <c r="Z74" s="9"/>
      <c r="AA74" s="9"/>
    </row>
    <row r="75" spans="1:27" x14ac:dyDescent="0.25">
      <c r="A75" s="10"/>
      <c r="B75" s="9"/>
      <c r="C75" s="9"/>
      <c r="D75" s="9"/>
      <c r="E75" s="9"/>
      <c r="F75" s="9"/>
      <c r="G75" s="9"/>
      <c r="H75" s="9"/>
      <c r="I75" s="9"/>
      <c r="J75" s="9"/>
      <c r="K75" s="9"/>
      <c r="L75" s="9"/>
      <c r="M75" s="9"/>
      <c r="N75" s="9"/>
      <c r="O75" s="9"/>
      <c r="P75" s="9"/>
      <c r="Q75" s="9"/>
      <c r="R75" s="9"/>
      <c r="S75" s="9"/>
      <c r="T75" s="9"/>
      <c r="U75" s="9"/>
      <c r="V75" s="9"/>
      <c r="W75" s="9"/>
      <c r="X75" s="9"/>
      <c r="Y75" s="9"/>
      <c r="Z75" s="9"/>
      <c r="AA75" s="9"/>
    </row>
    <row r="76" spans="1:27" x14ac:dyDescent="0.25">
      <c r="A76" s="10"/>
      <c r="B76" s="9"/>
      <c r="C76" s="9"/>
      <c r="D76" s="9"/>
      <c r="E76" s="9"/>
      <c r="F76" s="9"/>
      <c r="G76" s="9"/>
      <c r="H76" s="9"/>
      <c r="I76" s="9"/>
      <c r="J76" s="9"/>
      <c r="K76" s="9"/>
      <c r="L76" s="9"/>
      <c r="M76" s="9"/>
      <c r="N76" s="9"/>
      <c r="O76" s="9"/>
      <c r="P76" s="9"/>
      <c r="Q76" s="9"/>
      <c r="R76" s="9"/>
      <c r="S76" s="9"/>
      <c r="T76" s="9"/>
      <c r="U76" s="9"/>
      <c r="V76" s="9"/>
      <c r="W76" s="9"/>
      <c r="X76" s="9"/>
      <c r="Y76" s="9"/>
      <c r="Z76" s="9"/>
      <c r="AA76" s="9"/>
    </row>
    <row r="77" spans="1:27" x14ac:dyDescent="0.25">
      <c r="A77" s="10"/>
      <c r="B77" s="9"/>
      <c r="C77" s="9"/>
      <c r="D77" s="9"/>
      <c r="E77" s="9"/>
      <c r="F77" s="9"/>
      <c r="G77" s="9"/>
      <c r="H77" s="9"/>
      <c r="I77" s="9"/>
      <c r="J77" s="9"/>
      <c r="K77" s="9"/>
      <c r="L77" s="9"/>
      <c r="M77" s="9"/>
      <c r="N77" s="9"/>
      <c r="O77" s="9"/>
      <c r="P77" s="9"/>
      <c r="Q77" s="9"/>
      <c r="R77" s="9"/>
      <c r="S77" s="9"/>
      <c r="T77" s="9"/>
      <c r="U77" s="9"/>
      <c r="V77" s="9"/>
      <c r="W77" s="9"/>
      <c r="X77" s="9"/>
      <c r="Y77" s="9"/>
      <c r="Z77" s="9"/>
      <c r="AA77" s="9"/>
    </row>
    <row r="78" spans="1:27" x14ac:dyDescent="0.25">
      <c r="A78" s="10"/>
      <c r="B78" s="9"/>
      <c r="C78" s="9"/>
      <c r="D78" s="9"/>
      <c r="E78" s="9"/>
      <c r="F78" s="9"/>
      <c r="G78" s="9"/>
      <c r="H78" s="9"/>
      <c r="I78" s="9"/>
      <c r="J78" s="9"/>
      <c r="K78" s="9"/>
      <c r="L78" s="9"/>
      <c r="M78" s="9"/>
      <c r="N78" s="9"/>
      <c r="O78" s="9"/>
      <c r="P78" s="9"/>
      <c r="Q78" s="9"/>
      <c r="R78" s="9"/>
      <c r="S78" s="9"/>
      <c r="T78" s="9"/>
      <c r="U78" s="9"/>
      <c r="V78" s="9"/>
      <c r="W78" s="9"/>
      <c r="X78" s="9"/>
      <c r="Y78" s="9"/>
      <c r="Z78" s="9"/>
      <c r="AA78" s="9"/>
    </row>
    <row r="79" spans="1:27" x14ac:dyDescent="0.25">
      <c r="A79" s="10"/>
      <c r="B79" s="9"/>
      <c r="C79" s="9"/>
      <c r="D79" s="9"/>
      <c r="E79" s="9"/>
      <c r="F79" s="9"/>
      <c r="G79" s="9"/>
      <c r="H79" s="9"/>
      <c r="I79" s="9"/>
      <c r="J79" s="9"/>
      <c r="K79" s="9"/>
      <c r="L79" s="9"/>
      <c r="M79" s="9"/>
      <c r="N79" s="9"/>
      <c r="O79" s="9"/>
      <c r="P79" s="9"/>
      <c r="Q79" s="9"/>
      <c r="R79" s="9"/>
      <c r="S79" s="9"/>
      <c r="T79" s="9"/>
      <c r="U79" s="9"/>
      <c r="V79" s="9"/>
      <c r="W79" s="9"/>
      <c r="X79" s="9"/>
      <c r="Y79" s="9"/>
      <c r="Z79" s="9"/>
      <c r="AA79" s="9"/>
    </row>
    <row r="80" spans="1:27" x14ac:dyDescent="0.25">
      <c r="A80" s="10"/>
      <c r="B80" s="9"/>
      <c r="C80" s="9"/>
      <c r="D80" s="9"/>
      <c r="E80" s="9"/>
      <c r="F80" s="9"/>
      <c r="G80" s="9"/>
      <c r="H80" s="9"/>
      <c r="I80" s="9"/>
      <c r="J80" s="9"/>
      <c r="K80" s="9"/>
      <c r="L80" s="9"/>
      <c r="M80" s="9"/>
      <c r="N80" s="9"/>
      <c r="O80" s="9"/>
      <c r="P80" s="9"/>
      <c r="Q80" s="9"/>
      <c r="R80" s="9"/>
      <c r="S80" s="9"/>
      <c r="T80" s="9"/>
      <c r="U80" s="9"/>
      <c r="V80" s="9"/>
      <c r="W80" s="9"/>
      <c r="X80" s="9"/>
      <c r="Y80" s="9"/>
      <c r="Z80" s="9"/>
      <c r="AA80" s="9"/>
    </row>
    <row r="81" spans="1:27" x14ac:dyDescent="0.25">
      <c r="A81" s="10"/>
      <c r="B81" s="9"/>
      <c r="C81" s="9"/>
      <c r="D81" s="9"/>
      <c r="E81" s="9"/>
      <c r="F81" s="9"/>
      <c r="G81" s="9"/>
      <c r="H81" s="9"/>
      <c r="I81" s="9"/>
      <c r="J81" s="9"/>
      <c r="K81" s="9"/>
      <c r="L81" s="9"/>
      <c r="M81" s="9"/>
      <c r="N81" s="9"/>
      <c r="O81" s="9"/>
      <c r="P81" s="9"/>
      <c r="Q81" s="9"/>
      <c r="R81" s="9"/>
      <c r="S81" s="9"/>
      <c r="T81" s="9"/>
      <c r="U81" s="9"/>
      <c r="V81" s="9"/>
      <c r="W81" s="9"/>
      <c r="X81" s="9"/>
      <c r="Y81" s="9"/>
      <c r="Z81" s="9"/>
      <c r="AA81" s="9"/>
    </row>
    <row r="82" spans="1:27" x14ac:dyDescent="0.25">
      <c r="A82" s="10"/>
      <c r="B82" s="9"/>
      <c r="C82" s="9"/>
      <c r="D82" s="9"/>
      <c r="E82" s="9"/>
      <c r="F82" s="9"/>
      <c r="G82" s="9"/>
      <c r="H82" s="9"/>
      <c r="I82" s="9"/>
      <c r="J82" s="9"/>
      <c r="K82" s="9"/>
      <c r="L82" s="9"/>
      <c r="M82" s="9"/>
      <c r="N82" s="9"/>
      <c r="O82" s="9"/>
      <c r="P82" s="9"/>
      <c r="Q82" s="9"/>
      <c r="R82" s="9"/>
      <c r="S82" s="9"/>
      <c r="T82" s="9"/>
      <c r="U82" s="9"/>
      <c r="V82" s="9"/>
      <c r="W82" s="9"/>
      <c r="X82" s="9"/>
      <c r="Y82" s="9"/>
      <c r="Z82" s="9"/>
      <c r="AA82" s="9"/>
    </row>
    <row r="83" spans="1:27" x14ac:dyDescent="0.25">
      <c r="A83" s="10"/>
      <c r="B83" s="9"/>
      <c r="C83" s="9"/>
      <c r="D83" s="9"/>
      <c r="E83" s="9"/>
      <c r="F83" s="9"/>
      <c r="G83" s="9"/>
      <c r="H83" s="9"/>
      <c r="I83" s="9"/>
      <c r="J83" s="9"/>
      <c r="K83" s="9"/>
      <c r="L83" s="9"/>
      <c r="M83" s="9"/>
      <c r="N83" s="9"/>
      <c r="O83" s="9"/>
      <c r="P83" s="9"/>
      <c r="Q83" s="9"/>
      <c r="R83" s="9"/>
      <c r="S83" s="9"/>
      <c r="T83" s="9"/>
      <c r="U83" s="9"/>
      <c r="V83" s="9"/>
      <c r="W83" s="9"/>
      <c r="X83" s="9"/>
      <c r="Y83" s="9"/>
      <c r="Z83" s="9"/>
      <c r="AA83" s="9"/>
    </row>
    <row r="84" spans="1:27" x14ac:dyDescent="0.25">
      <c r="A84" s="10"/>
      <c r="B84" s="9"/>
      <c r="C84" s="9"/>
      <c r="D84" s="9"/>
      <c r="E84" s="9"/>
      <c r="F84" s="9"/>
      <c r="G84" s="9"/>
      <c r="H84" s="9"/>
      <c r="I84" s="9"/>
      <c r="J84" s="9"/>
      <c r="K84" s="9"/>
      <c r="L84" s="9"/>
      <c r="M84" s="9"/>
      <c r="N84" s="9"/>
      <c r="O84" s="9"/>
      <c r="P84" s="9"/>
      <c r="Q84" s="9"/>
      <c r="R84" s="9"/>
      <c r="S84" s="9"/>
      <c r="T84" s="9"/>
      <c r="U84" s="9"/>
      <c r="V84" s="9"/>
      <c r="W84" s="9"/>
      <c r="X84" s="9"/>
      <c r="Y84" s="9"/>
      <c r="Z84" s="9"/>
      <c r="AA84" s="9"/>
    </row>
    <row r="85" spans="1:27" x14ac:dyDescent="0.25">
      <c r="A85" s="10"/>
      <c r="B85" s="9"/>
      <c r="C85" s="9"/>
      <c r="D85" s="9"/>
      <c r="E85" s="9"/>
      <c r="F85" s="9"/>
      <c r="G85" s="9"/>
      <c r="H85" s="9"/>
      <c r="I85" s="9"/>
      <c r="J85" s="9"/>
      <c r="K85" s="9"/>
      <c r="L85" s="9"/>
      <c r="M85" s="9"/>
      <c r="N85" s="9"/>
      <c r="O85" s="9"/>
      <c r="P85" s="9"/>
      <c r="Q85" s="9"/>
      <c r="R85" s="9"/>
      <c r="S85" s="9"/>
      <c r="T85" s="9"/>
      <c r="U85" s="9"/>
      <c r="V85" s="9"/>
      <c r="W85" s="9"/>
      <c r="X85" s="9"/>
      <c r="Y85" s="9"/>
      <c r="Z85" s="9"/>
      <c r="AA85" s="9"/>
    </row>
    <row r="86" spans="1:27" x14ac:dyDescent="0.25">
      <c r="A86" s="10"/>
      <c r="B86" s="9"/>
      <c r="C86" s="9"/>
      <c r="D86" s="9"/>
      <c r="E86" s="9"/>
      <c r="F86" s="9"/>
      <c r="G86" s="9"/>
      <c r="H86" s="9"/>
      <c r="I86" s="9"/>
      <c r="J86" s="9"/>
      <c r="K86" s="9"/>
      <c r="L86" s="9"/>
      <c r="M86" s="9"/>
      <c r="N86" s="9"/>
      <c r="O86" s="9"/>
      <c r="P86" s="9"/>
      <c r="Q86" s="9"/>
      <c r="R86" s="9"/>
      <c r="S86" s="9"/>
      <c r="T86" s="9"/>
      <c r="U86" s="9"/>
      <c r="V86" s="9"/>
      <c r="W86" s="9"/>
      <c r="X86" s="9"/>
      <c r="Y86" s="9"/>
      <c r="Z86" s="9"/>
      <c r="AA86" s="9"/>
    </row>
    <row r="87" spans="1:27" x14ac:dyDescent="0.25">
      <c r="A87" s="10"/>
      <c r="B87" s="9"/>
      <c r="C87" s="9"/>
      <c r="D87" s="9"/>
      <c r="E87" s="9"/>
      <c r="F87" s="9"/>
      <c r="G87" s="9"/>
      <c r="H87" s="9"/>
      <c r="I87" s="9"/>
      <c r="J87" s="9"/>
      <c r="K87" s="9"/>
      <c r="L87" s="9"/>
      <c r="M87" s="9"/>
      <c r="N87" s="9"/>
      <c r="O87" s="9"/>
      <c r="P87" s="9"/>
      <c r="Q87" s="9"/>
      <c r="R87" s="9"/>
      <c r="S87" s="9"/>
      <c r="T87" s="9"/>
      <c r="U87" s="9"/>
      <c r="V87" s="9"/>
      <c r="W87" s="9"/>
      <c r="X87" s="9"/>
      <c r="Y87" s="9"/>
      <c r="Z87" s="9"/>
      <c r="AA87" s="9"/>
    </row>
    <row r="88" spans="1:27" x14ac:dyDescent="0.25">
      <c r="A88" s="10"/>
      <c r="B88" s="9"/>
      <c r="C88" s="9"/>
      <c r="D88" s="9"/>
      <c r="E88" s="9"/>
      <c r="F88" s="9"/>
      <c r="G88" s="9"/>
      <c r="H88" s="9"/>
      <c r="I88" s="9"/>
      <c r="J88" s="9"/>
      <c r="K88" s="9"/>
      <c r="L88" s="9"/>
      <c r="M88" s="9"/>
      <c r="N88" s="9"/>
      <c r="O88" s="9"/>
      <c r="P88" s="9"/>
      <c r="Q88" s="9"/>
      <c r="R88" s="9"/>
      <c r="S88" s="9"/>
      <c r="T88" s="9"/>
      <c r="U88" s="9"/>
      <c r="V88" s="9"/>
      <c r="W88" s="9"/>
      <c r="X88" s="9"/>
      <c r="Y88" s="9"/>
      <c r="Z88" s="9"/>
      <c r="AA88" s="9"/>
    </row>
    <row r="89" spans="1:27" x14ac:dyDescent="0.25">
      <c r="A89" s="10"/>
      <c r="B89" s="9"/>
      <c r="C89" s="9"/>
      <c r="D89" s="9"/>
      <c r="E89" s="9"/>
      <c r="F89" s="9"/>
      <c r="G89" s="9"/>
      <c r="H89" s="9"/>
      <c r="I89" s="9"/>
      <c r="J89" s="9"/>
      <c r="K89" s="9"/>
      <c r="L89" s="9"/>
      <c r="M89" s="9"/>
      <c r="N89" s="9"/>
      <c r="O89" s="9"/>
      <c r="P89" s="9"/>
      <c r="Q89" s="9"/>
      <c r="R89" s="9"/>
      <c r="S89" s="9"/>
      <c r="T89" s="9"/>
      <c r="U89" s="9"/>
      <c r="V89" s="9"/>
      <c r="W89" s="9"/>
      <c r="X89" s="9"/>
      <c r="Y89" s="9"/>
      <c r="Z89" s="9"/>
      <c r="AA89" s="9"/>
    </row>
    <row r="90" spans="1:27" x14ac:dyDescent="0.25">
      <c r="A90" s="10"/>
      <c r="B90" s="9"/>
      <c r="C90" s="9"/>
      <c r="D90" s="9"/>
      <c r="E90" s="9"/>
      <c r="F90" s="9"/>
      <c r="G90" s="9"/>
      <c r="H90" s="9"/>
      <c r="I90" s="9"/>
      <c r="J90" s="9"/>
      <c r="K90" s="9"/>
      <c r="L90" s="9"/>
      <c r="M90" s="9"/>
      <c r="N90" s="9"/>
      <c r="O90" s="9"/>
      <c r="P90" s="9"/>
      <c r="Q90" s="9"/>
      <c r="R90" s="9"/>
      <c r="S90" s="9"/>
      <c r="T90" s="9"/>
      <c r="U90" s="9"/>
      <c r="V90" s="9"/>
      <c r="W90" s="9"/>
      <c r="X90" s="9"/>
      <c r="Y90" s="9"/>
      <c r="Z90" s="9"/>
      <c r="AA90" s="9"/>
    </row>
    <row r="91" spans="1:27" x14ac:dyDescent="0.25">
      <c r="A91" s="10"/>
      <c r="B91" s="9"/>
      <c r="C91" s="9"/>
      <c r="D91" s="9"/>
      <c r="E91" s="9"/>
      <c r="F91" s="9"/>
      <c r="G91" s="9"/>
      <c r="H91" s="9"/>
      <c r="I91" s="9"/>
      <c r="J91" s="9"/>
      <c r="K91" s="9"/>
      <c r="L91" s="9"/>
      <c r="M91" s="9"/>
      <c r="N91" s="9"/>
      <c r="O91" s="9"/>
      <c r="P91" s="9"/>
      <c r="Q91" s="9"/>
      <c r="R91" s="9"/>
      <c r="S91" s="9"/>
      <c r="T91" s="9"/>
      <c r="U91" s="9"/>
      <c r="V91" s="9"/>
      <c r="W91" s="9"/>
      <c r="X91" s="9"/>
      <c r="Y91" s="9"/>
      <c r="Z91" s="9"/>
      <c r="AA91" s="9"/>
    </row>
    <row r="92" spans="1:27" x14ac:dyDescent="0.25">
      <c r="A92" s="10"/>
      <c r="B92" s="9"/>
      <c r="C92" s="9"/>
      <c r="D92" s="9"/>
      <c r="E92" s="9"/>
      <c r="F92" s="9"/>
      <c r="G92" s="9"/>
      <c r="H92" s="9"/>
      <c r="I92" s="9"/>
      <c r="J92" s="9"/>
      <c r="K92" s="9"/>
      <c r="L92" s="9"/>
      <c r="M92" s="9"/>
      <c r="N92" s="9"/>
      <c r="O92" s="9"/>
      <c r="P92" s="9"/>
      <c r="Q92" s="9"/>
      <c r="R92" s="9"/>
      <c r="S92" s="9"/>
      <c r="T92" s="9"/>
      <c r="U92" s="9"/>
      <c r="V92" s="9"/>
      <c r="W92" s="9"/>
      <c r="X92" s="9"/>
      <c r="Y92" s="9"/>
      <c r="Z92" s="9"/>
      <c r="AA92" s="9"/>
    </row>
    <row r="93" spans="1:27" x14ac:dyDescent="0.25">
      <c r="A93" s="10"/>
      <c r="B93" s="9"/>
      <c r="C93" s="9"/>
      <c r="D93" s="9"/>
      <c r="E93" s="9"/>
      <c r="F93" s="9"/>
      <c r="G93" s="9"/>
      <c r="H93" s="9"/>
      <c r="I93" s="9"/>
      <c r="J93" s="9"/>
      <c r="K93" s="9"/>
      <c r="L93" s="9"/>
      <c r="M93" s="9"/>
      <c r="N93" s="9"/>
      <c r="O93" s="9"/>
      <c r="P93" s="9"/>
      <c r="Q93" s="9"/>
      <c r="R93" s="9"/>
      <c r="S93" s="9"/>
      <c r="T93" s="9"/>
      <c r="U93" s="9"/>
      <c r="V93" s="9"/>
      <c r="W93" s="9"/>
      <c r="X93" s="9"/>
      <c r="Y93" s="9"/>
      <c r="Z93" s="9"/>
      <c r="AA93" s="9"/>
    </row>
    <row r="94" spans="1:27" x14ac:dyDescent="0.25">
      <c r="A94" s="10"/>
      <c r="B94" s="9"/>
      <c r="C94" s="9"/>
      <c r="D94" s="9"/>
      <c r="E94" s="9"/>
      <c r="F94" s="9"/>
      <c r="G94" s="9"/>
      <c r="H94" s="9"/>
      <c r="I94" s="9"/>
      <c r="J94" s="9"/>
      <c r="K94" s="9"/>
      <c r="L94" s="9"/>
      <c r="M94" s="9"/>
      <c r="N94" s="9"/>
      <c r="O94" s="9"/>
      <c r="P94" s="9"/>
      <c r="Q94" s="9"/>
      <c r="R94" s="9"/>
      <c r="S94" s="9"/>
      <c r="T94" s="9"/>
      <c r="U94" s="9"/>
      <c r="V94" s="9"/>
      <c r="W94" s="9"/>
      <c r="X94" s="9"/>
      <c r="Y94" s="9"/>
      <c r="Z94" s="9"/>
      <c r="AA94" s="9"/>
    </row>
    <row r="95" spans="1:27" x14ac:dyDescent="0.25">
      <c r="A95" s="10"/>
      <c r="B95" s="9"/>
      <c r="C95" s="9"/>
      <c r="D95" s="9"/>
      <c r="E95" s="9"/>
      <c r="F95" s="9"/>
      <c r="G95" s="9"/>
      <c r="H95" s="9"/>
      <c r="I95" s="9"/>
      <c r="J95" s="9"/>
      <c r="K95" s="9"/>
      <c r="L95" s="9"/>
      <c r="M95" s="9"/>
      <c r="N95" s="9"/>
      <c r="O95" s="9"/>
      <c r="P95" s="9"/>
      <c r="Q95" s="9"/>
      <c r="R95" s="9"/>
      <c r="S95" s="9"/>
      <c r="T95" s="9"/>
      <c r="U95" s="9"/>
      <c r="V95" s="9"/>
      <c r="W95" s="9"/>
      <c r="X95" s="9"/>
      <c r="Y95" s="9"/>
      <c r="Z95" s="9"/>
      <c r="AA95" s="9"/>
    </row>
    <row r="96" spans="1:27" x14ac:dyDescent="0.25">
      <c r="A96" s="10"/>
      <c r="B96" s="9"/>
      <c r="C96" s="9"/>
      <c r="D96" s="9"/>
      <c r="E96" s="9"/>
      <c r="F96" s="9"/>
      <c r="G96" s="9"/>
      <c r="H96" s="9"/>
      <c r="I96" s="9"/>
      <c r="J96" s="9"/>
      <c r="K96" s="9"/>
      <c r="L96" s="9"/>
      <c r="M96" s="9"/>
      <c r="N96" s="9"/>
      <c r="O96" s="9"/>
      <c r="P96" s="9"/>
      <c r="Q96" s="9"/>
      <c r="R96" s="9"/>
      <c r="S96" s="9"/>
      <c r="T96" s="9"/>
      <c r="U96" s="9"/>
    </row>
  </sheetData>
  <mergeCells count="1">
    <mergeCell ref="A1:Z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DCA1-A92C-4025-B5CD-9465030FA85B}">
  <dimension ref="A1:AB107"/>
  <sheetViews>
    <sheetView topLeftCell="A25" zoomScale="90" zoomScaleNormal="90" workbookViewId="0">
      <selection activeCell="B45" sqref="B45"/>
    </sheetView>
  </sheetViews>
  <sheetFormatPr baseColWidth="10" defaultColWidth="9.140625" defaultRowHeight="15" x14ac:dyDescent="0.25"/>
  <cols>
    <col min="1" max="1" width="75.7109375" style="5" customWidth="1"/>
    <col min="2" max="2" width="43.7109375" customWidth="1"/>
    <col min="3" max="3" width="7.140625" customWidth="1"/>
    <col min="4" max="4" width="6.5703125" customWidth="1"/>
    <col min="5" max="20" width="5.5703125" customWidth="1"/>
    <col min="21" max="21" width="8.28515625" customWidth="1"/>
    <col min="22" max="22" width="8.5703125" customWidth="1"/>
    <col min="23" max="23" width="13.140625" customWidth="1"/>
    <col min="24" max="27" width="5.5703125" customWidth="1"/>
  </cols>
  <sheetData>
    <row r="1" spans="1:28" ht="98.45" customHeight="1" thickBot="1" x14ac:dyDescent="0.3">
      <c r="A1" s="450" t="s">
        <v>494</v>
      </c>
      <c r="B1" s="451"/>
      <c r="C1" s="451"/>
      <c r="D1" s="451"/>
      <c r="E1" s="451"/>
      <c r="F1" s="451"/>
      <c r="G1" s="451"/>
      <c r="H1" s="451"/>
      <c r="I1" s="451"/>
      <c r="J1" s="451"/>
      <c r="K1" s="451"/>
      <c r="L1" s="451"/>
      <c r="M1" s="451"/>
      <c r="N1" s="451"/>
      <c r="O1" s="451"/>
      <c r="P1" s="451"/>
      <c r="Q1" s="451"/>
      <c r="R1" s="451"/>
      <c r="S1" s="451"/>
      <c r="T1" s="451"/>
      <c r="U1" s="451"/>
      <c r="V1" s="451"/>
      <c r="W1" s="9"/>
      <c r="X1" s="9"/>
      <c r="Y1" s="9"/>
      <c r="Z1" s="9"/>
      <c r="AA1" s="9"/>
      <c r="AB1" s="9"/>
    </row>
    <row r="2" spans="1:28" x14ac:dyDescent="0.25">
      <c r="A2" s="204"/>
      <c r="B2" s="9"/>
      <c r="C2" s="9"/>
      <c r="D2" s="9"/>
      <c r="E2" s="9"/>
      <c r="F2" s="9"/>
      <c r="G2" s="9"/>
      <c r="H2" s="9"/>
      <c r="I2" s="9"/>
      <c r="J2" s="9"/>
      <c r="K2" s="9"/>
      <c r="L2" s="9"/>
      <c r="M2" s="9"/>
      <c r="N2" s="9"/>
      <c r="O2" s="9"/>
      <c r="P2" s="9"/>
      <c r="Q2" s="9"/>
      <c r="R2" s="9"/>
      <c r="S2" s="9"/>
      <c r="T2" s="9"/>
      <c r="U2" s="9"/>
      <c r="V2" s="9"/>
      <c r="W2" s="215"/>
      <c r="X2" s="9"/>
      <c r="Y2" s="9"/>
      <c r="Z2" s="9"/>
      <c r="AA2" s="9"/>
      <c r="AB2" s="9"/>
    </row>
    <row r="3" spans="1:28" ht="33" customHeight="1" x14ac:dyDescent="0.25">
      <c r="B3" s="226" t="s">
        <v>476</v>
      </c>
      <c r="C3" s="227"/>
      <c r="D3" s="228"/>
      <c r="E3" s="9"/>
      <c r="F3" s="9"/>
      <c r="G3" s="9"/>
      <c r="H3" s="9"/>
      <c r="I3" s="9"/>
      <c r="J3" s="9"/>
      <c r="K3" s="9"/>
      <c r="L3" s="9"/>
      <c r="M3" s="9"/>
      <c r="N3" s="9"/>
      <c r="O3" s="9"/>
      <c r="P3" s="9"/>
      <c r="Q3" s="9"/>
      <c r="R3" s="9"/>
      <c r="S3" s="9"/>
      <c r="T3" s="9"/>
      <c r="U3" s="9"/>
      <c r="V3" s="9"/>
      <c r="W3" s="215"/>
      <c r="X3" s="9"/>
      <c r="Y3" s="9"/>
      <c r="Z3" s="9"/>
      <c r="AA3" s="9"/>
      <c r="AB3" s="9"/>
    </row>
    <row r="4" spans="1:28" ht="34.5" customHeight="1" x14ac:dyDescent="0.25">
      <c r="B4" s="226" t="s">
        <v>477</v>
      </c>
      <c r="C4" s="229"/>
      <c r="D4" s="209"/>
      <c r="E4" s="9"/>
      <c r="F4" s="9"/>
      <c r="G4" s="9"/>
      <c r="H4" s="9"/>
      <c r="I4" s="9"/>
      <c r="J4" s="9"/>
      <c r="K4" s="9"/>
      <c r="L4" s="9"/>
      <c r="M4" s="9"/>
      <c r="N4" s="9"/>
      <c r="O4" s="9"/>
      <c r="P4" s="9"/>
      <c r="Q4" s="9"/>
      <c r="R4" s="9"/>
      <c r="S4" s="9"/>
      <c r="T4" s="9"/>
      <c r="U4" s="9"/>
      <c r="V4" s="9"/>
      <c r="W4" s="215"/>
      <c r="X4" s="9"/>
      <c r="Y4" s="9"/>
      <c r="Z4" s="9"/>
      <c r="AA4" s="9"/>
      <c r="AB4" s="9"/>
    </row>
    <row r="5" spans="1:28" ht="15.75" thickBot="1" x14ac:dyDescent="0.3">
      <c r="A5" s="204"/>
      <c r="B5" s="9"/>
      <c r="C5" s="9"/>
      <c r="D5" s="9"/>
      <c r="E5" s="9"/>
      <c r="F5" s="9"/>
      <c r="G5" s="9"/>
      <c r="H5" s="9"/>
      <c r="I5" s="9"/>
      <c r="J5" s="9"/>
      <c r="K5" s="9"/>
      <c r="L5" s="9"/>
      <c r="M5" s="9"/>
      <c r="N5" s="9"/>
      <c r="O5" s="9"/>
      <c r="P5" s="9"/>
      <c r="Q5" s="9"/>
      <c r="R5" s="9"/>
      <c r="S5" s="9"/>
      <c r="T5" s="9"/>
      <c r="U5" s="9"/>
      <c r="V5" s="9"/>
      <c r="W5" s="215"/>
      <c r="X5" s="9"/>
      <c r="Y5" s="9"/>
      <c r="Z5" s="9"/>
      <c r="AA5" s="9"/>
      <c r="AB5" s="9"/>
    </row>
    <row r="6" spans="1:28" ht="20.45" customHeight="1" thickBot="1" x14ac:dyDescent="0.3">
      <c r="A6" s="11" t="s">
        <v>495</v>
      </c>
      <c r="B6" s="9"/>
      <c r="C6" s="10"/>
      <c r="D6" s="9"/>
      <c r="E6" s="9"/>
      <c r="F6" s="9"/>
      <c r="G6" s="9"/>
      <c r="H6" s="9"/>
      <c r="I6" s="9"/>
      <c r="J6" s="9"/>
      <c r="K6" s="9"/>
      <c r="L6" s="9"/>
      <c r="M6" s="9"/>
      <c r="N6" s="9"/>
      <c r="O6" s="9"/>
      <c r="P6" s="9"/>
      <c r="Q6" s="9"/>
      <c r="R6" s="9"/>
      <c r="S6" s="9"/>
      <c r="T6" s="9"/>
      <c r="U6" s="9"/>
      <c r="V6" s="9"/>
      <c r="W6" s="9"/>
      <c r="X6" s="9"/>
      <c r="Y6" s="9"/>
      <c r="Z6" s="9"/>
      <c r="AA6" s="9"/>
    </row>
    <row r="7" spans="1:28" ht="18.600000000000001" customHeight="1" x14ac:dyDescent="0.25">
      <c r="A7" s="205"/>
      <c r="B7" s="9"/>
      <c r="C7" s="10"/>
      <c r="D7" s="9"/>
      <c r="E7" s="9"/>
      <c r="F7" s="9"/>
      <c r="G7" s="9"/>
      <c r="H7" s="9"/>
      <c r="I7" s="9"/>
      <c r="J7" s="9"/>
      <c r="K7" s="9"/>
      <c r="L7" s="9"/>
      <c r="M7" s="9"/>
      <c r="N7" s="9"/>
      <c r="O7" s="9"/>
      <c r="P7" s="9"/>
      <c r="Q7" s="9"/>
      <c r="R7" s="9"/>
      <c r="S7" s="9"/>
      <c r="T7" s="9"/>
      <c r="U7" s="9"/>
      <c r="V7" s="9"/>
      <c r="W7" s="9"/>
      <c r="X7" s="9"/>
      <c r="Y7" s="9"/>
      <c r="Z7" s="9"/>
      <c r="AA7" s="9"/>
    </row>
    <row r="8" spans="1:28" ht="14.1" customHeight="1" thickBot="1" x14ac:dyDescent="0.3">
      <c r="A8" s="9"/>
      <c r="B8" s="9"/>
      <c r="C8" s="10"/>
      <c r="D8" s="9"/>
      <c r="E8" s="9"/>
      <c r="F8" s="9"/>
      <c r="G8" s="9"/>
      <c r="H8" s="9"/>
      <c r="I8" s="9"/>
      <c r="J8" s="9"/>
      <c r="K8" s="9"/>
      <c r="L8" s="9"/>
      <c r="M8" s="9"/>
      <c r="N8" s="9"/>
      <c r="O8" s="9"/>
      <c r="P8" s="9"/>
      <c r="Q8" s="9"/>
      <c r="R8" s="9"/>
      <c r="S8" s="9"/>
      <c r="T8" s="9"/>
      <c r="U8" s="9"/>
      <c r="V8" s="9"/>
      <c r="W8" s="9"/>
      <c r="X8" s="9"/>
      <c r="Y8" s="9"/>
      <c r="Z8" s="9"/>
      <c r="AA8" s="9"/>
    </row>
    <row r="9" spans="1:28" s="231" customFormat="1" ht="129" customHeight="1" thickBot="1" x14ac:dyDescent="0.3">
      <c r="A9" s="10"/>
      <c r="B9" s="230" t="s">
        <v>496</v>
      </c>
      <c r="C9" s="9"/>
      <c r="D9" s="9"/>
      <c r="E9" s="9"/>
      <c r="F9" s="9"/>
      <c r="G9" s="9"/>
      <c r="H9" s="9"/>
      <c r="I9" s="9"/>
      <c r="J9" s="9"/>
      <c r="K9" s="9"/>
      <c r="L9" s="9"/>
      <c r="M9" s="9"/>
      <c r="N9" s="9"/>
      <c r="O9" s="9"/>
      <c r="P9" s="9"/>
      <c r="Q9" s="9"/>
      <c r="R9" s="9"/>
      <c r="S9" s="9"/>
      <c r="T9" s="9"/>
      <c r="U9" s="9"/>
      <c r="V9" s="9"/>
      <c r="W9" s="9"/>
      <c r="X9" s="9"/>
      <c r="Y9" s="9"/>
      <c r="Z9" s="9"/>
      <c r="AA9" s="9"/>
      <c r="AB9" s="183"/>
    </row>
    <row r="10" spans="1:28" s="2" customFormat="1" ht="15.75" thickBot="1" x14ac:dyDescent="0.3">
      <c r="A10" s="11" t="s">
        <v>429</v>
      </c>
      <c r="B10" s="232" t="s">
        <v>84</v>
      </c>
      <c r="C10" s="206">
        <v>2025</v>
      </c>
      <c r="D10" s="206">
        <v>2026</v>
      </c>
      <c r="E10" s="206">
        <v>2027</v>
      </c>
      <c r="F10" s="206">
        <v>2028</v>
      </c>
      <c r="G10" s="206">
        <v>2029</v>
      </c>
      <c r="H10" s="206">
        <v>2030</v>
      </c>
      <c r="I10" s="206">
        <v>2031</v>
      </c>
      <c r="J10" s="206">
        <v>2032</v>
      </c>
      <c r="K10" s="206">
        <v>2033</v>
      </c>
      <c r="L10" s="206">
        <v>2034</v>
      </c>
      <c r="M10" s="206">
        <v>2035</v>
      </c>
      <c r="N10" s="206">
        <v>2036</v>
      </c>
      <c r="O10" s="206">
        <v>2037</v>
      </c>
      <c r="P10" s="206">
        <v>2038</v>
      </c>
      <c r="Q10" s="206">
        <v>2039</v>
      </c>
      <c r="R10" s="206">
        <v>2040</v>
      </c>
      <c r="S10" s="206">
        <v>2041</v>
      </c>
      <c r="T10" s="206">
        <v>2042</v>
      </c>
      <c r="U10" s="206">
        <v>2043</v>
      </c>
      <c r="V10" s="206">
        <v>2044</v>
      </c>
      <c r="W10" s="9"/>
      <c r="X10" s="9"/>
      <c r="Y10" s="9"/>
      <c r="Z10" s="9"/>
      <c r="AA10" s="9"/>
      <c r="AB10" s="25"/>
    </row>
    <row r="11" spans="1:28" s="2" customFormat="1" ht="25.5" customHeight="1" thickBot="1" x14ac:dyDescent="0.3">
      <c r="A11" s="233" t="s">
        <v>497</v>
      </c>
      <c r="B11" s="234"/>
      <c r="C11" s="235"/>
      <c r="D11" s="235"/>
      <c r="E11" s="235"/>
      <c r="F11" s="235"/>
      <c r="G11" s="235"/>
      <c r="H11" s="235"/>
      <c r="I11" s="235"/>
      <c r="J11" s="235"/>
      <c r="K11" s="235"/>
      <c r="L11" s="235"/>
      <c r="M11" s="235"/>
      <c r="N11" s="235"/>
      <c r="O11" s="235"/>
      <c r="P11" s="235"/>
      <c r="Q11" s="235"/>
      <c r="R11" s="235"/>
      <c r="S11" s="235"/>
      <c r="T11" s="235"/>
      <c r="U11" s="235"/>
      <c r="V11" s="235"/>
      <c r="W11" s="9"/>
      <c r="X11" s="9"/>
      <c r="Y11" s="9"/>
      <c r="Z11" s="9"/>
      <c r="AA11" s="9"/>
      <c r="AB11" s="25"/>
    </row>
    <row r="12" spans="1:28" s="2" customFormat="1" ht="25.5" customHeight="1" thickBot="1" x14ac:dyDescent="0.3">
      <c r="A12" s="233" t="s">
        <v>498</v>
      </c>
      <c r="B12" s="236"/>
      <c r="C12" s="235"/>
      <c r="D12" s="235"/>
      <c r="E12" s="235"/>
      <c r="F12" s="235"/>
      <c r="G12" s="235"/>
      <c r="H12" s="235"/>
      <c r="I12" s="235"/>
      <c r="J12" s="235"/>
      <c r="K12" s="235"/>
      <c r="L12" s="235"/>
      <c r="M12" s="235"/>
      <c r="N12" s="235"/>
      <c r="O12" s="235"/>
      <c r="P12" s="235"/>
      <c r="Q12" s="235"/>
      <c r="R12" s="235"/>
      <c r="S12" s="235"/>
      <c r="T12" s="235"/>
      <c r="U12" s="235"/>
      <c r="V12" s="235"/>
      <c r="W12" s="9"/>
      <c r="X12" s="9"/>
      <c r="Y12" s="9"/>
      <c r="Z12" s="9"/>
      <c r="AA12" s="9"/>
      <c r="AB12" s="25"/>
    </row>
    <row r="13" spans="1:28" s="2" customFormat="1" ht="27" customHeight="1" thickBot="1" x14ac:dyDescent="0.3">
      <c r="A13" s="233" t="s">
        <v>499</v>
      </c>
      <c r="B13" s="236"/>
      <c r="C13" s="235"/>
      <c r="D13" s="235"/>
      <c r="E13" s="235"/>
      <c r="F13" s="235"/>
      <c r="G13" s="235"/>
      <c r="H13" s="235"/>
      <c r="I13" s="235"/>
      <c r="J13" s="235"/>
      <c r="K13" s="235"/>
      <c r="L13" s="235"/>
      <c r="M13" s="235"/>
      <c r="N13" s="235"/>
      <c r="O13" s="235"/>
      <c r="P13" s="235"/>
      <c r="Q13" s="235"/>
      <c r="R13" s="235"/>
      <c r="S13" s="235"/>
      <c r="T13" s="235"/>
      <c r="U13" s="235"/>
      <c r="V13" s="235"/>
      <c r="W13" s="9"/>
      <c r="X13" s="9"/>
      <c r="Y13" s="9"/>
      <c r="Z13" s="9"/>
      <c r="AA13" s="9"/>
      <c r="AB13" s="25"/>
    </row>
    <row r="14" spans="1:28" s="2" customFormat="1" ht="26.1" customHeight="1" thickBot="1" x14ac:dyDescent="0.3">
      <c r="A14" s="233" t="s">
        <v>500</v>
      </c>
      <c r="B14" s="236"/>
      <c r="C14" s="235"/>
      <c r="D14" s="235"/>
      <c r="E14" s="235"/>
      <c r="F14" s="235"/>
      <c r="G14" s="235"/>
      <c r="H14" s="235"/>
      <c r="I14" s="235"/>
      <c r="J14" s="235"/>
      <c r="K14" s="235"/>
      <c r="L14" s="235"/>
      <c r="M14" s="235"/>
      <c r="N14" s="235"/>
      <c r="O14" s="235"/>
      <c r="P14" s="235"/>
      <c r="Q14" s="235"/>
      <c r="R14" s="235"/>
      <c r="S14" s="235"/>
      <c r="T14" s="235"/>
      <c r="U14" s="235"/>
      <c r="V14" s="235"/>
      <c r="W14" s="9"/>
      <c r="X14" s="9"/>
      <c r="Y14" s="9"/>
      <c r="Z14" s="9"/>
      <c r="AA14" s="9"/>
      <c r="AB14" s="25"/>
    </row>
    <row r="15" spans="1:28" ht="15.75" thickBot="1" x14ac:dyDescent="0.3">
      <c r="A15" s="237"/>
      <c r="B15" s="238"/>
      <c r="C15" s="239"/>
      <c r="D15" s="239"/>
      <c r="E15" s="239"/>
      <c r="F15" s="239"/>
      <c r="G15" s="239"/>
      <c r="H15" s="239"/>
      <c r="I15" s="239"/>
      <c r="J15" s="239"/>
      <c r="K15" s="239"/>
      <c r="L15" s="239"/>
      <c r="M15" s="239"/>
      <c r="N15" s="239"/>
      <c r="O15" s="239"/>
      <c r="P15" s="239"/>
      <c r="Q15" s="239"/>
      <c r="R15" s="239"/>
      <c r="S15" s="239"/>
      <c r="T15" s="239"/>
      <c r="U15" s="239"/>
      <c r="V15" s="239"/>
      <c r="W15" s="9"/>
      <c r="X15" s="9"/>
      <c r="Y15" s="9"/>
      <c r="Z15" s="9"/>
      <c r="AA15" s="9"/>
      <c r="AB15" s="9"/>
    </row>
    <row r="16" spans="1:28" s="2" customFormat="1" ht="36.950000000000003" customHeight="1" thickBot="1" x14ac:dyDescent="0.3">
      <c r="A16" s="233" t="s">
        <v>501</v>
      </c>
      <c r="B16" s="234"/>
      <c r="C16" s="235"/>
      <c r="D16" s="235"/>
      <c r="E16" s="235"/>
      <c r="F16" s="235"/>
      <c r="G16" s="235"/>
      <c r="H16" s="235"/>
      <c r="I16" s="235"/>
      <c r="J16" s="235"/>
      <c r="K16" s="235"/>
      <c r="L16" s="235"/>
      <c r="M16" s="235"/>
      <c r="N16" s="235"/>
      <c r="O16" s="235"/>
      <c r="P16" s="235"/>
      <c r="Q16" s="235"/>
      <c r="R16" s="235"/>
      <c r="S16" s="235"/>
      <c r="T16" s="235"/>
      <c r="U16" s="235"/>
      <c r="V16" s="235"/>
      <c r="W16" s="9"/>
      <c r="X16" s="9"/>
      <c r="Y16" s="9"/>
      <c r="Z16" s="9"/>
      <c r="AA16" s="9"/>
      <c r="AB16" s="25"/>
    </row>
    <row r="17" spans="1:28" s="2" customFormat="1" ht="36" customHeight="1" thickBot="1" x14ac:dyDescent="0.3">
      <c r="A17" s="233" t="s">
        <v>502</v>
      </c>
      <c r="B17" s="236"/>
      <c r="C17" s="235"/>
      <c r="D17" s="235"/>
      <c r="E17" s="235"/>
      <c r="F17" s="235"/>
      <c r="G17" s="235"/>
      <c r="H17" s="235"/>
      <c r="I17" s="235"/>
      <c r="J17" s="235"/>
      <c r="K17" s="235"/>
      <c r="L17" s="235"/>
      <c r="M17" s="235"/>
      <c r="N17" s="235"/>
      <c r="O17" s="235"/>
      <c r="P17" s="235"/>
      <c r="Q17" s="235"/>
      <c r="R17" s="235"/>
      <c r="S17" s="235"/>
      <c r="T17" s="235"/>
      <c r="U17" s="235"/>
      <c r="V17" s="235"/>
      <c r="W17" s="9"/>
      <c r="X17" s="9"/>
      <c r="Y17" s="9"/>
      <c r="Z17" s="9"/>
      <c r="AA17" s="9"/>
      <c r="AB17" s="25"/>
    </row>
    <row r="18" spans="1:28" s="2" customFormat="1" ht="36.6" customHeight="1" thickBot="1" x14ac:dyDescent="0.3">
      <c r="A18" s="233" t="s">
        <v>503</v>
      </c>
      <c r="B18" s="236"/>
      <c r="C18" s="235"/>
      <c r="D18" s="235"/>
      <c r="E18" s="235"/>
      <c r="F18" s="235"/>
      <c r="G18" s="235"/>
      <c r="H18" s="235"/>
      <c r="I18" s="235"/>
      <c r="J18" s="235"/>
      <c r="K18" s="235"/>
      <c r="L18" s="235"/>
      <c r="M18" s="235"/>
      <c r="N18" s="235"/>
      <c r="O18" s="235"/>
      <c r="P18" s="235"/>
      <c r="Q18" s="235"/>
      <c r="R18" s="235"/>
      <c r="S18" s="235"/>
      <c r="T18" s="235"/>
      <c r="U18" s="235"/>
      <c r="V18" s="235"/>
      <c r="W18" s="9"/>
      <c r="X18" s="9"/>
      <c r="Y18" s="9"/>
      <c r="Z18" s="9"/>
      <c r="AA18" s="9"/>
      <c r="AB18" s="25"/>
    </row>
    <row r="19" spans="1:28" s="2" customFormat="1" ht="37.5" customHeight="1" thickBot="1" x14ac:dyDescent="0.3">
      <c r="A19" s="233" t="s">
        <v>504</v>
      </c>
      <c r="B19" s="236"/>
      <c r="C19" s="235"/>
      <c r="D19" s="235"/>
      <c r="E19" s="235"/>
      <c r="F19" s="235"/>
      <c r="G19" s="235"/>
      <c r="H19" s="235"/>
      <c r="I19" s="235"/>
      <c r="J19" s="235"/>
      <c r="K19" s="235"/>
      <c r="L19" s="235"/>
      <c r="M19" s="235"/>
      <c r="N19" s="235"/>
      <c r="O19" s="235"/>
      <c r="P19" s="235"/>
      <c r="Q19" s="235"/>
      <c r="R19" s="235"/>
      <c r="S19" s="235"/>
      <c r="T19" s="235"/>
      <c r="U19" s="235"/>
      <c r="V19" s="235"/>
      <c r="W19" s="9"/>
      <c r="X19" s="9"/>
      <c r="Y19" s="9"/>
      <c r="Z19" s="9"/>
      <c r="AA19" s="9"/>
      <c r="AB19" s="25"/>
    </row>
    <row r="20" spans="1:28" ht="15.75" thickBot="1" x14ac:dyDescent="0.3">
      <c r="A20" s="237"/>
      <c r="B20" s="238"/>
      <c r="C20" s="239"/>
      <c r="D20" s="239"/>
      <c r="E20" s="239"/>
      <c r="F20" s="239"/>
      <c r="G20" s="239"/>
      <c r="H20" s="239"/>
      <c r="I20" s="239"/>
      <c r="J20" s="239"/>
      <c r="K20" s="239"/>
      <c r="L20" s="239"/>
      <c r="M20" s="239"/>
      <c r="N20" s="239"/>
      <c r="O20" s="239"/>
      <c r="P20" s="239"/>
      <c r="Q20" s="239"/>
      <c r="R20" s="239"/>
      <c r="S20" s="239"/>
      <c r="T20" s="239"/>
      <c r="U20" s="239"/>
      <c r="V20" s="239"/>
      <c r="W20" s="9"/>
      <c r="X20" s="9"/>
      <c r="Y20" s="9"/>
      <c r="Z20" s="9"/>
      <c r="AA20" s="9"/>
      <c r="AB20" s="9"/>
    </row>
    <row r="21" spans="1:28" s="2" customFormat="1" ht="15.75" thickBot="1" x14ac:dyDescent="0.3">
      <c r="A21" s="240" t="s">
        <v>505</v>
      </c>
      <c r="B21" s="241"/>
      <c r="C21" s="242">
        <f>C11+C12+C13+C14+C16+C17+C18+C19</f>
        <v>0</v>
      </c>
      <c r="D21" s="242">
        <f t="shared" ref="D21:U21" si="0">D11+D12+D13+D14+D16+D17+D18+D19</f>
        <v>0</v>
      </c>
      <c r="E21" s="242">
        <f t="shared" si="0"/>
        <v>0</v>
      </c>
      <c r="F21" s="242">
        <f t="shared" si="0"/>
        <v>0</v>
      </c>
      <c r="G21" s="242">
        <f t="shared" si="0"/>
        <v>0</v>
      </c>
      <c r="H21" s="242">
        <f t="shared" si="0"/>
        <v>0</v>
      </c>
      <c r="I21" s="242">
        <f t="shared" si="0"/>
        <v>0</v>
      </c>
      <c r="J21" s="242">
        <f t="shared" si="0"/>
        <v>0</v>
      </c>
      <c r="K21" s="242">
        <f t="shared" si="0"/>
        <v>0</v>
      </c>
      <c r="L21" s="242">
        <f t="shared" si="0"/>
        <v>0</v>
      </c>
      <c r="M21" s="242">
        <f t="shared" si="0"/>
        <v>0</v>
      </c>
      <c r="N21" s="242">
        <f t="shared" si="0"/>
        <v>0</v>
      </c>
      <c r="O21" s="242">
        <f t="shared" si="0"/>
        <v>0</v>
      </c>
      <c r="P21" s="242">
        <f t="shared" si="0"/>
        <v>0</v>
      </c>
      <c r="Q21" s="242">
        <f t="shared" si="0"/>
        <v>0</v>
      </c>
      <c r="R21" s="242">
        <f t="shared" si="0"/>
        <v>0</v>
      </c>
      <c r="S21" s="242">
        <f t="shared" si="0"/>
        <v>0</v>
      </c>
      <c r="T21" s="242">
        <f t="shared" si="0"/>
        <v>0</v>
      </c>
      <c r="U21" s="242">
        <f t="shared" si="0"/>
        <v>0</v>
      </c>
      <c r="V21" s="242">
        <f>V11+V12+V13+V14+V16+V17+V18+V19</f>
        <v>0</v>
      </c>
      <c r="W21" s="9"/>
      <c r="X21" s="25"/>
      <c r="Y21" s="25"/>
      <c r="Z21" s="25"/>
      <c r="AA21" s="25"/>
      <c r="AB21" s="25"/>
    </row>
    <row r="22" spans="1:28" x14ac:dyDescent="0.25">
      <c r="A22" s="24"/>
      <c r="B22" s="25"/>
      <c r="C22" s="25"/>
      <c r="D22" s="25"/>
      <c r="E22" s="25"/>
      <c r="F22" s="25"/>
      <c r="G22" s="25"/>
      <c r="H22" s="25"/>
      <c r="I22" s="25"/>
      <c r="J22" s="25"/>
      <c r="K22" s="25"/>
      <c r="L22" s="25"/>
      <c r="M22" s="25"/>
      <c r="N22" s="25"/>
      <c r="O22" s="25"/>
      <c r="P22" s="25"/>
      <c r="Q22" s="25"/>
      <c r="R22" s="25"/>
      <c r="S22" s="25"/>
      <c r="T22" s="25"/>
      <c r="U22" s="25"/>
      <c r="V22" s="25"/>
      <c r="W22" s="9"/>
      <c r="X22" s="9"/>
      <c r="Y22" s="9"/>
      <c r="Z22" s="9"/>
      <c r="AA22" s="9"/>
      <c r="AB22" s="9"/>
    </row>
    <row r="23" spans="1:28" ht="15.75" thickBot="1" x14ac:dyDescent="0.3">
      <c r="A23" s="209" t="s">
        <v>480</v>
      </c>
      <c r="B23" s="9"/>
      <c r="C23" s="9"/>
      <c r="D23" s="9"/>
      <c r="E23" s="9"/>
      <c r="F23" s="9"/>
      <c r="G23" s="9"/>
      <c r="H23" s="9"/>
      <c r="I23" s="9"/>
      <c r="J23" s="9"/>
      <c r="K23" s="9"/>
      <c r="L23" s="9"/>
      <c r="M23" s="9"/>
      <c r="N23" s="9"/>
      <c r="O23" s="9"/>
      <c r="P23" s="9"/>
      <c r="Q23" s="9"/>
      <c r="R23" s="9"/>
      <c r="S23" s="9"/>
      <c r="T23" s="9"/>
      <c r="U23" s="9"/>
      <c r="V23" s="210" t="s">
        <v>481</v>
      </c>
      <c r="W23" s="215"/>
      <c r="X23" s="9"/>
      <c r="Y23" s="9"/>
      <c r="Z23" s="9"/>
      <c r="AA23" s="9"/>
      <c r="AB23" s="9"/>
    </row>
    <row r="24" spans="1:28" ht="15.75" thickBot="1" x14ac:dyDescent="0.3">
      <c r="A24" s="204"/>
      <c r="B24" s="9"/>
      <c r="C24" s="9"/>
      <c r="D24" s="9"/>
      <c r="E24" s="9"/>
      <c r="F24" s="9"/>
      <c r="G24" s="9"/>
      <c r="H24" s="9"/>
      <c r="I24" s="9"/>
      <c r="J24" s="9"/>
      <c r="K24" s="9"/>
      <c r="L24" s="9"/>
      <c r="M24" s="211"/>
      <c r="N24" s="211"/>
      <c r="O24" s="212"/>
      <c r="P24" s="212"/>
      <c r="Q24" s="212"/>
      <c r="R24" s="212"/>
      <c r="S24" s="212"/>
      <c r="T24" s="212"/>
      <c r="U24" s="243" t="s">
        <v>482</v>
      </c>
      <c r="V24" s="214"/>
      <c r="W24" s="215"/>
      <c r="X24" s="9"/>
      <c r="Y24" s="9"/>
      <c r="Z24" s="9"/>
      <c r="AA24" s="9"/>
      <c r="AB24" s="9"/>
    </row>
    <row r="25" spans="1:28" x14ac:dyDescent="0.25">
      <c r="A25" s="204"/>
      <c r="B25" s="9"/>
      <c r="C25" s="9"/>
      <c r="D25" s="9"/>
      <c r="E25" s="9"/>
      <c r="F25" s="9"/>
      <c r="G25" s="9"/>
      <c r="H25" s="9"/>
      <c r="I25" s="9"/>
      <c r="J25" s="9"/>
      <c r="K25" s="9"/>
      <c r="L25" s="9"/>
      <c r="M25" s="9"/>
      <c r="N25" s="9"/>
      <c r="O25" s="9"/>
      <c r="P25" s="9"/>
      <c r="Q25" s="9"/>
      <c r="R25" s="9"/>
      <c r="S25" s="9"/>
      <c r="T25" s="9"/>
      <c r="U25" s="9"/>
      <c r="V25" s="9"/>
      <c r="W25" s="215" t="s">
        <v>483</v>
      </c>
      <c r="X25" s="9"/>
      <c r="Y25" s="9"/>
      <c r="Z25" s="9"/>
      <c r="AA25" s="9"/>
      <c r="AB25" s="9"/>
    </row>
    <row r="26" spans="1:28" x14ac:dyDescent="0.25">
      <c r="A26" s="216" t="s">
        <v>506</v>
      </c>
      <c r="B26" s="244"/>
      <c r="C26" s="205"/>
      <c r="D26" s="217"/>
      <c r="E26" s="217"/>
      <c r="F26" s="217"/>
      <c r="G26" s="217"/>
      <c r="H26" s="217"/>
      <c r="I26" s="217"/>
      <c r="J26" s="217"/>
      <c r="K26" s="217"/>
      <c r="L26" s="217"/>
      <c r="M26" s="217"/>
      <c r="N26" s="217"/>
      <c r="O26" s="217"/>
      <c r="P26" s="217"/>
      <c r="Q26" s="217"/>
      <c r="R26" s="217"/>
      <c r="S26" s="217"/>
      <c r="T26" s="217"/>
      <c r="U26" s="217"/>
      <c r="V26" s="217"/>
      <c r="W26" s="218">
        <f>SUM(C26:V26)</f>
        <v>0</v>
      </c>
      <c r="X26" s="9"/>
      <c r="Y26" s="9"/>
      <c r="Z26" s="9"/>
      <c r="AA26" s="9"/>
      <c r="AB26" s="9"/>
    </row>
    <row r="27" spans="1:28" x14ac:dyDescent="0.25">
      <c r="A27" s="10"/>
      <c r="B27" s="9"/>
      <c r="C27" s="9"/>
      <c r="D27" s="9"/>
      <c r="E27" s="9"/>
      <c r="F27" s="9"/>
      <c r="G27" s="9"/>
      <c r="H27" s="9"/>
      <c r="I27" s="9"/>
      <c r="J27" s="9"/>
      <c r="K27" s="9"/>
      <c r="L27" s="9"/>
      <c r="M27" s="9"/>
      <c r="N27" s="9"/>
      <c r="O27" s="9"/>
      <c r="P27" s="9"/>
      <c r="Q27" s="9"/>
      <c r="R27" s="9"/>
      <c r="S27" s="9"/>
      <c r="T27" s="9"/>
      <c r="U27" s="9"/>
      <c r="V27" s="9"/>
      <c r="W27" s="218"/>
      <c r="X27" s="9"/>
      <c r="Y27" s="9"/>
      <c r="Z27" s="9"/>
      <c r="AA27" s="9"/>
      <c r="AB27" s="9"/>
    </row>
    <row r="28" spans="1:28" x14ac:dyDescent="0.25">
      <c r="A28" s="216" t="s">
        <v>507</v>
      </c>
      <c r="B28" s="244"/>
      <c r="C28" s="205"/>
      <c r="D28" s="217"/>
      <c r="E28" s="217"/>
      <c r="F28" s="217"/>
      <c r="G28" s="217"/>
      <c r="H28" s="217"/>
      <c r="I28" s="217"/>
      <c r="J28" s="217"/>
      <c r="K28" s="217"/>
      <c r="L28" s="217"/>
      <c r="M28" s="217"/>
      <c r="N28" s="217"/>
      <c r="O28" s="217"/>
      <c r="P28" s="217"/>
      <c r="Q28" s="217"/>
      <c r="R28" s="217"/>
      <c r="S28" s="217"/>
      <c r="T28" s="217"/>
      <c r="U28" s="217"/>
      <c r="V28" s="217"/>
      <c r="W28" s="218">
        <f t="shared" ref="W28:W39" si="1">SUM(C28:V28)</f>
        <v>0</v>
      </c>
      <c r="X28" s="9"/>
      <c r="Y28" s="9"/>
      <c r="Z28" s="9"/>
      <c r="AA28" s="9"/>
      <c r="AB28" s="9"/>
    </row>
    <row r="29" spans="1:28" x14ac:dyDescent="0.25">
      <c r="A29" s="10"/>
      <c r="B29" s="9"/>
      <c r="C29" s="9"/>
      <c r="D29" s="9"/>
      <c r="E29" s="9"/>
      <c r="F29" s="9"/>
      <c r="G29" s="9"/>
      <c r="H29" s="9"/>
      <c r="I29" s="9"/>
      <c r="J29" s="9"/>
      <c r="K29" s="9"/>
      <c r="L29" s="9"/>
      <c r="M29" s="9"/>
      <c r="N29" s="9"/>
      <c r="O29" s="9"/>
      <c r="P29" s="9"/>
      <c r="Q29" s="9"/>
      <c r="R29" s="9"/>
      <c r="S29" s="9"/>
      <c r="T29" s="9"/>
      <c r="U29" s="9"/>
      <c r="V29" s="9"/>
      <c r="W29" s="218"/>
      <c r="X29" s="9"/>
      <c r="Y29" s="9"/>
      <c r="Z29" s="9"/>
      <c r="AA29" s="9"/>
      <c r="AB29" s="9"/>
    </row>
    <row r="30" spans="1:28" ht="33.950000000000003" customHeight="1" x14ac:dyDescent="0.25">
      <c r="A30" s="219" t="s">
        <v>508</v>
      </c>
      <c r="B30" s="244"/>
      <c r="C30" s="205"/>
      <c r="D30" s="205"/>
      <c r="E30" s="205"/>
      <c r="F30" s="205"/>
      <c r="G30" s="205"/>
      <c r="H30" s="205"/>
      <c r="I30" s="205"/>
      <c r="J30" s="205"/>
      <c r="K30" s="205"/>
      <c r="L30" s="205"/>
      <c r="M30" s="205"/>
      <c r="N30" s="205"/>
      <c r="O30" s="205"/>
      <c r="P30" s="205"/>
      <c r="Q30" s="205"/>
      <c r="R30" s="205"/>
      <c r="S30" s="205"/>
      <c r="T30" s="205"/>
      <c r="U30" s="205"/>
      <c r="V30" s="205"/>
      <c r="W30" s="218">
        <f t="shared" si="1"/>
        <v>0</v>
      </c>
      <c r="X30" s="9"/>
      <c r="Y30" s="9"/>
      <c r="Z30" s="9"/>
      <c r="AA30" s="9"/>
      <c r="AB30" s="9"/>
    </row>
    <row r="31" spans="1:28" x14ac:dyDescent="0.25">
      <c r="B31" s="9"/>
      <c r="C31" s="9"/>
      <c r="D31" s="9"/>
      <c r="E31" s="9"/>
      <c r="F31" s="9"/>
      <c r="G31" s="9"/>
      <c r="H31" s="9"/>
      <c r="I31" s="9"/>
      <c r="J31" s="9"/>
      <c r="K31" s="9"/>
      <c r="L31" s="9"/>
      <c r="M31" s="9"/>
      <c r="N31" s="9"/>
      <c r="O31" s="9"/>
      <c r="P31" s="9"/>
      <c r="Q31" s="9"/>
      <c r="R31" s="9"/>
      <c r="S31" s="9"/>
      <c r="T31" s="9"/>
      <c r="U31" s="9"/>
      <c r="V31" s="9"/>
      <c r="W31" s="218"/>
      <c r="X31" s="9"/>
      <c r="Y31" s="9"/>
      <c r="Z31" s="9"/>
      <c r="AA31" s="9"/>
      <c r="AB31" s="9"/>
    </row>
    <row r="32" spans="1:28" x14ac:dyDescent="0.25">
      <c r="A32" s="220" t="s">
        <v>509</v>
      </c>
      <c r="B32" s="244"/>
      <c r="C32" s="221">
        <f>C21+C28+C30</f>
        <v>0</v>
      </c>
      <c r="D32" s="221">
        <f t="shared" ref="D32:U32" si="2">D21+D28+D30</f>
        <v>0</v>
      </c>
      <c r="E32" s="221">
        <f t="shared" si="2"/>
        <v>0</v>
      </c>
      <c r="F32" s="221">
        <f t="shared" si="2"/>
        <v>0</v>
      </c>
      <c r="G32" s="221">
        <f t="shared" si="2"/>
        <v>0</v>
      </c>
      <c r="H32" s="221">
        <f t="shared" si="2"/>
        <v>0</v>
      </c>
      <c r="I32" s="221">
        <f t="shared" si="2"/>
        <v>0</v>
      </c>
      <c r="J32" s="221">
        <f t="shared" si="2"/>
        <v>0</v>
      </c>
      <c r="K32" s="221">
        <f t="shared" si="2"/>
        <v>0</v>
      </c>
      <c r="L32" s="221">
        <f t="shared" si="2"/>
        <v>0</v>
      </c>
      <c r="M32" s="221">
        <f t="shared" si="2"/>
        <v>0</v>
      </c>
      <c r="N32" s="221">
        <f t="shared" si="2"/>
        <v>0</v>
      </c>
      <c r="O32" s="221">
        <f t="shared" si="2"/>
        <v>0</v>
      </c>
      <c r="P32" s="221">
        <f t="shared" si="2"/>
        <v>0</v>
      </c>
      <c r="Q32" s="221">
        <f t="shared" si="2"/>
        <v>0</v>
      </c>
      <c r="R32" s="221">
        <f t="shared" si="2"/>
        <v>0</v>
      </c>
      <c r="S32" s="221">
        <f t="shared" si="2"/>
        <v>0</v>
      </c>
      <c r="T32" s="221">
        <f t="shared" si="2"/>
        <v>0</v>
      </c>
      <c r="U32" s="221">
        <f t="shared" si="2"/>
        <v>0</v>
      </c>
      <c r="V32" s="221">
        <f>V21+V28+V30</f>
        <v>0</v>
      </c>
      <c r="W32" s="218">
        <f t="shared" si="1"/>
        <v>0</v>
      </c>
      <c r="X32" s="9"/>
      <c r="Y32" s="9"/>
      <c r="Z32" s="9"/>
      <c r="AA32" s="9"/>
      <c r="AB32" s="9"/>
    </row>
    <row r="33" spans="1:28" x14ac:dyDescent="0.25">
      <c r="A33" s="10"/>
      <c r="B33" s="9"/>
      <c r="C33" s="9"/>
      <c r="D33" s="9"/>
      <c r="E33" s="9"/>
      <c r="F33" s="9"/>
      <c r="G33" s="9"/>
      <c r="H33" s="9"/>
      <c r="I33" s="9"/>
      <c r="J33" s="9"/>
      <c r="K33" s="9"/>
      <c r="L33" s="9"/>
      <c r="M33" s="9"/>
      <c r="N33" s="9"/>
      <c r="O33" s="9"/>
      <c r="P33" s="9"/>
      <c r="Q33" s="9"/>
      <c r="R33" s="9"/>
      <c r="S33" s="9"/>
      <c r="T33" s="9"/>
      <c r="U33" s="9"/>
      <c r="V33" s="9"/>
      <c r="W33" s="218"/>
      <c r="X33" s="9"/>
      <c r="Y33" s="9"/>
      <c r="Z33" s="9"/>
      <c r="AA33" s="9"/>
      <c r="AB33" s="9"/>
    </row>
    <row r="34" spans="1:28" x14ac:dyDescent="0.25">
      <c r="A34" s="220" t="s">
        <v>510</v>
      </c>
      <c r="B34" s="244"/>
      <c r="C34" s="222">
        <f t="shared" ref="C34:U34" si="3">-IF(C32&gt;0,C32*0.25,0)</f>
        <v>0</v>
      </c>
      <c r="D34" s="222">
        <f t="shared" si="3"/>
        <v>0</v>
      </c>
      <c r="E34" s="222">
        <f t="shared" si="3"/>
        <v>0</v>
      </c>
      <c r="F34" s="222">
        <f t="shared" si="3"/>
        <v>0</v>
      </c>
      <c r="G34" s="222">
        <f t="shared" si="3"/>
        <v>0</v>
      </c>
      <c r="H34" s="222">
        <f t="shared" si="3"/>
        <v>0</v>
      </c>
      <c r="I34" s="222">
        <f t="shared" si="3"/>
        <v>0</v>
      </c>
      <c r="J34" s="222">
        <f t="shared" si="3"/>
        <v>0</v>
      </c>
      <c r="K34" s="222">
        <f t="shared" si="3"/>
        <v>0</v>
      </c>
      <c r="L34" s="222">
        <f t="shared" si="3"/>
        <v>0</v>
      </c>
      <c r="M34" s="222">
        <f t="shared" si="3"/>
        <v>0</v>
      </c>
      <c r="N34" s="222">
        <f t="shared" si="3"/>
        <v>0</v>
      </c>
      <c r="O34" s="222">
        <f t="shared" si="3"/>
        <v>0</v>
      </c>
      <c r="P34" s="222">
        <f t="shared" si="3"/>
        <v>0</v>
      </c>
      <c r="Q34" s="222">
        <f t="shared" si="3"/>
        <v>0</v>
      </c>
      <c r="R34" s="222">
        <f t="shared" si="3"/>
        <v>0</v>
      </c>
      <c r="S34" s="222">
        <f t="shared" si="3"/>
        <v>0</v>
      </c>
      <c r="T34" s="222">
        <f t="shared" si="3"/>
        <v>0</v>
      </c>
      <c r="U34" s="222">
        <f t="shared" si="3"/>
        <v>0</v>
      </c>
      <c r="V34" s="222">
        <f>-IF(V32&gt;0,V32*0.25,0)</f>
        <v>0</v>
      </c>
      <c r="W34" s="218">
        <f t="shared" si="1"/>
        <v>0</v>
      </c>
      <c r="X34" s="9"/>
      <c r="Y34" s="9"/>
      <c r="Z34" s="9"/>
      <c r="AA34" s="9"/>
      <c r="AB34" s="9"/>
    </row>
    <row r="35" spans="1:28" x14ac:dyDescent="0.25">
      <c r="A35" s="10"/>
      <c r="B35" s="9"/>
      <c r="C35" s="9"/>
      <c r="D35" s="9"/>
      <c r="E35" s="9"/>
      <c r="F35" s="9"/>
      <c r="G35" s="9"/>
      <c r="H35" s="9"/>
      <c r="I35" s="9"/>
      <c r="J35" s="9"/>
      <c r="K35" s="9"/>
      <c r="L35" s="9"/>
      <c r="M35" s="9"/>
      <c r="N35" s="9"/>
      <c r="O35" s="9"/>
      <c r="P35" s="9"/>
      <c r="Q35" s="9"/>
      <c r="R35" s="9"/>
      <c r="S35" s="9"/>
      <c r="T35" s="9"/>
      <c r="U35" s="9"/>
      <c r="V35" s="9"/>
      <c r="W35" s="218"/>
      <c r="X35" s="9"/>
      <c r="Y35" s="9"/>
      <c r="Z35" s="9"/>
      <c r="AA35" s="9"/>
      <c r="AB35" s="9"/>
    </row>
    <row r="36" spans="1:28" ht="29.1" customHeight="1" x14ac:dyDescent="0.25">
      <c r="A36" s="219" t="s">
        <v>511</v>
      </c>
      <c r="B36" s="245"/>
      <c r="C36" s="205"/>
      <c r="D36" s="217"/>
      <c r="E36" s="217"/>
      <c r="F36" s="217"/>
      <c r="G36" s="217"/>
      <c r="H36" s="217"/>
      <c r="I36" s="217"/>
      <c r="J36" s="217"/>
      <c r="K36" s="217"/>
      <c r="L36" s="217"/>
      <c r="M36" s="217"/>
      <c r="N36" s="217"/>
      <c r="O36" s="217"/>
      <c r="P36" s="217"/>
      <c r="Q36" s="217"/>
      <c r="R36" s="217"/>
      <c r="S36" s="217"/>
      <c r="T36" s="217"/>
      <c r="U36" s="217"/>
      <c r="V36" s="217"/>
      <c r="W36" s="218">
        <f t="shared" si="1"/>
        <v>0</v>
      </c>
      <c r="X36" s="9"/>
      <c r="Y36" s="9"/>
      <c r="Z36" s="9"/>
      <c r="AA36" s="9"/>
      <c r="AB36" s="9"/>
    </row>
    <row r="37" spans="1:28" x14ac:dyDescent="0.25">
      <c r="A37" s="10"/>
      <c r="B37" s="9"/>
      <c r="C37" s="9"/>
      <c r="D37" s="9"/>
      <c r="E37" s="9"/>
      <c r="F37" s="9"/>
      <c r="G37" s="9"/>
      <c r="H37" s="9"/>
      <c r="I37" s="9"/>
      <c r="J37" s="9"/>
      <c r="K37" s="9"/>
      <c r="L37" s="9"/>
      <c r="M37" s="9"/>
      <c r="N37" s="9"/>
      <c r="O37" s="9"/>
      <c r="P37" s="9"/>
      <c r="Q37" s="9"/>
      <c r="R37" s="9"/>
      <c r="S37" s="9"/>
      <c r="T37" s="9"/>
      <c r="U37" s="9"/>
      <c r="V37" s="9"/>
      <c r="W37" s="218"/>
      <c r="X37" s="9"/>
      <c r="Y37" s="9"/>
      <c r="Z37" s="9"/>
      <c r="AA37" s="9"/>
      <c r="AB37" s="9"/>
    </row>
    <row r="38" spans="1:28" x14ac:dyDescent="0.25">
      <c r="A38" s="220" t="s">
        <v>512</v>
      </c>
      <c r="B38" s="221"/>
      <c r="C38" s="221">
        <f t="shared" ref="C38:U38" si="4">C21+C26+C34</f>
        <v>0</v>
      </c>
      <c r="D38" s="221">
        <f t="shared" si="4"/>
        <v>0</v>
      </c>
      <c r="E38" s="221">
        <f t="shared" si="4"/>
        <v>0</v>
      </c>
      <c r="F38" s="221">
        <f t="shared" si="4"/>
        <v>0</v>
      </c>
      <c r="G38" s="221">
        <f t="shared" si="4"/>
        <v>0</v>
      </c>
      <c r="H38" s="221">
        <f t="shared" si="4"/>
        <v>0</v>
      </c>
      <c r="I38" s="221">
        <f t="shared" si="4"/>
        <v>0</v>
      </c>
      <c r="J38" s="221">
        <f t="shared" si="4"/>
        <v>0</v>
      </c>
      <c r="K38" s="221">
        <f t="shared" si="4"/>
        <v>0</v>
      </c>
      <c r="L38" s="221">
        <f t="shared" si="4"/>
        <v>0</v>
      </c>
      <c r="M38" s="221">
        <f t="shared" si="4"/>
        <v>0</v>
      </c>
      <c r="N38" s="221">
        <f t="shared" si="4"/>
        <v>0</v>
      </c>
      <c r="O38" s="221">
        <f t="shared" si="4"/>
        <v>0</v>
      </c>
      <c r="P38" s="221">
        <f t="shared" si="4"/>
        <v>0</v>
      </c>
      <c r="Q38" s="221">
        <f t="shared" si="4"/>
        <v>0</v>
      </c>
      <c r="R38" s="221">
        <f t="shared" si="4"/>
        <v>0</v>
      </c>
      <c r="S38" s="221">
        <f t="shared" si="4"/>
        <v>0</v>
      </c>
      <c r="T38" s="221">
        <f t="shared" si="4"/>
        <v>0</v>
      </c>
      <c r="U38" s="221">
        <f t="shared" si="4"/>
        <v>0</v>
      </c>
      <c r="V38" s="221">
        <f>V21+V26+V34+V24</f>
        <v>0</v>
      </c>
      <c r="W38" s="218">
        <f t="shared" si="1"/>
        <v>0</v>
      </c>
      <c r="X38" s="9"/>
      <c r="Y38" s="9"/>
      <c r="Z38" s="9"/>
      <c r="AA38" s="9"/>
      <c r="AB38" s="9"/>
    </row>
    <row r="39" spans="1:28" x14ac:dyDescent="0.25">
      <c r="A39" s="220" t="s">
        <v>513</v>
      </c>
      <c r="B39" s="221"/>
      <c r="C39" s="221">
        <f>C38+C36</f>
        <v>0</v>
      </c>
      <c r="D39" s="221">
        <f t="shared" ref="D39:V39" si="5">D38+D36</f>
        <v>0</v>
      </c>
      <c r="E39" s="221">
        <f t="shared" si="5"/>
        <v>0</v>
      </c>
      <c r="F39" s="221">
        <f t="shared" si="5"/>
        <v>0</v>
      </c>
      <c r="G39" s="221">
        <f t="shared" si="5"/>
        <v>0</v>
      </c>
      <c r="H39" s="221">
        <f t="shared" si="5"/>
        <v>0</v>
      </c>
      <c r="I39" s="221">
        <f t="shared" si="5"/>
        <v>0</v>
      </c>
      <c r="J39" s="221">
        <f t="shared" si="5"/>
        <v>0</v>
      </c>
      <c r="K39" s="221">
        <f t="shared" si="5"/>
        <v>0</v>
      </c>
      <c r="L39" s="221">
        <f t="shared" si="5"/>
        <v>0</v>
      </c>
      <c r="M39" s="221">
        <f t="shared" si="5"/>
        <v>0</v>
      </c>
      <c r="N39" s="221">
        <f t="shared" si="5"/>
        <v>0</v>
      </c>
      <c r="O39" s="221">
        <f t="shared" si="5"/>
        <v>0</v>
      </c>
      <c r="P39" s="221">
        <f t="shared" si="5"/>
        <v>0</v>
      </c>
      <c r="Q39" s="221">
        <f t="shared" si="5"/>
        <v>0</v>
      </c>
      <c r="R39" s="221">
        <f t="shared" si="5"/>
        <v>0</v>
      </c>
      <c r="S39" s="221">
        <f t="shared" si="5"/>
        <v>0</v>
      </c>
      <c r="T39" s="221">
        <f t="shared" si="5"/>
        <v>0</v>
      </c>
      <c r="U39" s="221">
        <f t="shared" si="5"/>
        <v>0</v>
      </c>
      <c r="V39" s="221">
        <f t="shared" si="5"/>
        <v>0</v>
      </c>
      <c r="W39" s="218">
        <f t="shared" si="1"/>
        <v>0</v>
      </c>
      <c r="X39" s="9"/>
      <c r="Y39" s="9"/>
      <c r="Z39" s="9"/>
      <c r="AA39" s="9"/>
      <c r="AB39" s="9"/>
    </row>
    <row r="40" spans="1:28" x14ac:dyDescent="0.25">
      <c r="A40" s="10"/>
      <c r="B40" s="246"/>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ht="30" x14ac:dyDescent="0.25">
      <c r="A41" s="223" t="s">
        <v>514</v>
      </c>
      <c r="B41" s="246"/>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x14ac:dyDescent="0.25">
      <c r="A42" s="224">
        <f>-NPV(0.0747,C38:V38)</f>
        <v>0</v>
      </c>
      <c r="B42" s="246"/>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x14ac:dyDescent="0.25">
      <c r="A43" s="223" t="s">
        <v>493</v>
      </c>
      <c r="B43" s="9"/>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x14ac:dyDescent="0.25">
      <c r="A44" s="225" t="e">
        <f>IRR(C39:V39)</f>
        <v>#NUM!</v>
      </c>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x14ac:dyDescent="0.25">
      <c r="A45" s="10"/>
      <c r="B45" s="9"/>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28" x14ac:dyDescent="0.25">
      <c r="A46" s="10"/>
      <c r="B46" s="9"/>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28" x14ac:dyDescent="0.25">
      <c r="A47" s="10"/>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28" x14ac:dyDescent="0.25">
      <c r="A48" s="10"/>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x14ac:dyDescent="0.25">
      <c r="A49" s="10"/>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1:28" x14ac:dyDescent="0.25">
      <c r="A50" s="10"/>
      <c r="B50" s="9"/>
      <c r="C50" s="9"/>
      <c r="D50" s="9"/>
      <c r="E50" s="9"/>
      <c r="F50" s="9"/>
      <c r="G50" s="9"/>
      <c r="H50" s="9"/>
      <c r="I50" s="9"/>
      <c r="J50" s="9"/>
      <c r="K50" s="9"/>
      <c r="L50" s="9"/>
      <c r="M50" s="9"/>
      <c r="N50" s="9"/>
      <c r="O50" s="9"/>
      <c r="P50" s="9"/>
      <c r="Q50" s="9"/>
      <c r="R50" s="9"/>
      <c r="S50" s="9"/>
      <c r="T50" s="9"/>
      <c r="U50" s="9"/>
      <c r="V50" s="9"/>
      <c r="W50" s="9"/>
      <c r="X50" s="9"/>
      <c r="Y50" s="9"/>
      <c r="Z50" s="9"/>
      <c r="AA50" s="9"/>
      <c r="AB50" s="9"/>
    </row>
    <row r="51" spans="1:28" x14ac:dyDescent="0.25">
      <c r="A51" s="10"/>
      <c r="B51" s="9"/>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1:28" x14ac:dyDescent="0.25">
      <c r="A52" s="10"/>
      <c r="B52" s="9"/>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28" x14ac:dyDescent="0.25">
      <c r="A53" s="10"/>
      <c r="B53" s="9"/>
      <c r="C53" s="9"/>
      <c r="D53" s="9"/>
      <c r="E53" s="9"/>
      <c r="F53" s="9"/>
      <c r="G53" s="9"/>
      <c r="H53" s="9"/>
      <c r="I53" s="9"/>
      <c r="J53" s="9"/>
      <c r="K53" s="9"/>
      <c r="L53" s="9"/>
      <c r="M53" s="9"/>
      <c r="N53" s="9"/>
      <c r="O53" s="9"/>
      <c r="P53" s="9"/>
      <c r="Q53" s="9"/>
      <c r="R53" s="9"/>
      <c r="S53" s="9"/>
      <c r="T53" s="9"/>
      <c r="U53" s="9"/>
      <c r="V53" s="9"/>
      <c r="W53" s="9"/>
      <c r="X53" s="9"/>
      <c r="Y53" s="9"/>
      <c r="Z53" s="9"/>
      <c r="AA53" s="9"/>
      <c r="AB53" s="9"/>
    </row>
    <row r="54" spans="1:28" x14ac:dyDescent="0.25">
      <c r="A54" s="10"/>
      <c r="B54" s="9"/>
      <c r="C54" s="9"/>
      <c r="D54" s="9"/>
      <c r="E54" s="9"/>
      <c r="F54" s="9"/>
      <c r="G54" s="9"/>
      <c r="H54" s="9"/>
      <c r="I54" s="9"/>
      <c r="J54" s="9"/>
      <c r="K54" s="9"/>
      <c r="L54" s="9"/>
      <c r="M54" s="9"/>
      <c r="N54" s="9"/>
      <c r="O54" s="9"/>
      <c r="P54" s="9"/>
      <c r="Q54" s="9"/>
      <c r="R54" s="9"/>
      <c r="S54" s="9"/>
      <c r="T54" s="9"/>
      <c r="U54" s="9"/>
      <c r="V54" s="9"/>
      <c r="W54" s="9"/>
      <c r="X54" s="9"/>
      <c r="Y54" s="9"/>
      <c r="Z54" s="9"/>
      <c r="AA54" s="9"/>
      <c r="AB54" s="9"/>
    </row>
    <row r="55" spans="1:28" x14ac:dyDescent="0.25">
      <c r="A55" s="10"/>
      <c r="B55" s="9"/>
      <c r="C55" s="9"/>
      <c r="D55" s="9"/>
      <c r="E55" s="9"/>
      <c r="F55" s="9"/>
      <c r="G55" s="9"/>
      <c r="H55" s="9"/>
      <c r="I55" s="9"/>
      <c r="J55" s="9"/>
      <c r="K55" s="9"/>
      <c r="L55" s="9"/>
      <c r="M55" s="9"/>
      <c r="N55" s="9"/>
      <c r="O55" s="9"/>
      <c r="P55" s="9"/>
      <c r="Q55" s="9"/>
      <c r="R55" s="9"/>
      <c r="S55" s="9"/>
      <c r="T55" s="9"/>
      <c r="U55" s="9"/>
      <c r="V55" s="9"/>
      <c r="W55" s="9"/>
      <c r="X55" s="9"/>
      <c r="Y55" s="9"/>
      <c r="Z55" s="9"/>
      <c r="AA55" s="9"/>
      <c r="AB55" s="9"/>
    </row>
    <row r="56" spans="1:28" x14ac:dyDescent="0.25">
      <c r="A56" s="10"/>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1:28" x14ac:dyDescent="0.25">
      <c r="A57" s="10"/>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1:28" x14ac:dyDescent="0.25">
      <c r="A58" s="10"/>
      <c r="B58" s="9"/>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1:28" x14ac:dyDescent="0.25">
      <c r="A59" s="10"/>
      <c r="B59" s="9"/>
      <c r="C59" s="9"/>
      <c r="D59" s="9"/>
      <c r="E59" s="9"/>
      <c r="F59" s="9"/>
      <c r="G59" s="9"/>
      <c r="H59" s="9"/>
      <c r="I59" s="9"/>
      <c r="J59" s="9"/>
      <c r="K59" s="9"/>
      <c r="L59" s="9"/>
      <c r="M59" s="9"/>
      <c r="N59" s="9"/>
      <c r="O59" s="9"/>
      <c r="P59" s="9"/>
      <c r="Q59" s="9"/>
      <c r="R59" s="9"/>
      <c r="S59" s="9"/>
      <c r="T59" s="9"/>
      <c r="U59" s="9"/>
      <c r="V59" s="9"/>
      <c r="W59" s="9"/>
      <c r="X59" s="9"/>
      <c r="Y59" s="9"/>
      <c r="Z59" s="9"/>
      <c r="AA59" s="9"/>
      <c r="AB59" s="9"/>
    </row>
    <row r="60" spans="1:28" x14ac:dyDescent="0.25">
      <c r="A60" s="10"/>
      <c r="B60" s="9"/>
      <c r="C60" s="9"/>
      <c r="D60" s="9"/>
      <c r="E60" s="9"/>
      <c r="F60" s="9"/>
      <c r="G60" s="9"/>
      <c r="H60" s="9"/>
      <c r="I60" s="9"/>
      <c r="J60" s="9"/>
      <c r="K60" s="9"/>
      <c r="L60" s="9"/>
      <c r="M60" s="9"/>
      <c r="N60" s="9"/>
      <c r="O60" s="9"/>
      <c r="P60" s="9"/>
      <c r="Q60" s="9"/>
      <c r="R60" s="9"/>
      <c r="S60" s="9"/>
      <c r="T60" s="9"/>
      <c r="U60" s="9"/>
      <c r="V60" s="9"/>
      <c r="W60" s="9"/>
      <c r="X60" s="9"/>
      <c r="Y60" s="9"/>
      <c r="Z60" s="9"/>
      <c r="AA60" s="9"/>
      <c r="AB60" s="9"/>
    </row>
    <row r="61" spans="1:28" x14ac:dyDescent="0.25">
      <c r="A61" s="10"/>
      <c r="B61" s="9"/>
      <c r="C61" s="9"/>
      <c r="D61" s="9"/>
      <c r="E61" s="9"/>
      <c r="F61" s="9"/>
      <c r="G61" s="9"/>
      <c r="H61" s="9"/>
      <c r="I61" s="9"/>
      <c r="J61" s="9"/>
      <c r="K61" s="9"/>
      <c r="L61" s="9"/>
      <c r="M61" s="9"/>
      <c r="N61" s="9"/>
      <c r="O61" s="9"/>
      <c r="P61" s="9"/>
      <c r="Q61" s="9"/>
      <c r="R61" s="9"/>
      <c r="S61" s="9"/>
      <c r="T61" s="9"/>
      <c r="U61" s="9"/>
      <c r="V61" s="9"/>
      <c r="W61" s="9"/>
      <c r="X61" s="9"/>
      <c r="Y61" s="9"/>
      <c r="Z61" s="9"/>
      <c r="AA61" s="9"/>
      <c r="AB61" s="9"/>
    </row>
    <row r="62" spans="1:28" x14ac:dyDescent="0.25">
      <c r="A62" s="10"/>
      <c r="B62" s="9"/>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28" x14ac:dyDescent="0.25">
      <c r="A63" s="10"/>
      <c r="B63" s="9"/>
      <c r="C63" s="9"/>
      <c r="D63" s="9"/>
      <c r="E63" s="9"/>
      <c r="F63" s="9"/>
      <c r="G63" s="9"/>
      <c r="H63" s="9"/>
      <c r="I63" s="9"/>
      <c r="J63" s="9"/>
      <c r="K63" s="9"/>
      <c r="L63" s="9"/>
      <c r="M63" s="9"/>
      <c r="N63" s="9"/>
      <c r="O63" s="9"/>
      <c r="P63" s="9"/>
      <c r="Q63" s="9"/>
      <c r="R63" s="9"/>
      <c r="S63" s="9"/>
      <c r="T63" s="9"/>
      <c r="U63" s="9"/>
      <c r="V63" s="9"/>
      <c r="W63" s="9"/>
      <c r="X63" s="9"/>
      <c r="Y63" s="9"/>
      <c r="Z63" s="9"/>
      <c r="AA63" s="9"/>
      <c r="AB63" s="9"/>
    </row>
    <row r="64" spans="1:28" x14ac:dyDescent="0.25">
      <c r="A64" s="10"/>
      <c r="B64" s="9"/>
      <c r="C64" s="9"/>
      <c r="D64" s="9"/>
      <c r="E64" s="9"/>
      <c r="F64" s="9"/>
      <c r="G64" s="9"/>
      <c r="H64" s="9"/>
      <c r="I64" s="9"/>
      <c r="J64" s="9"/>
      <c r="K64" s="9"/>
      <c r="L64" s="9"/>
      <c r="M64" s="9"/>
      <c r="N64" s="9"/>
      <c r="O64" s="9"/>
      <c r="P64" s="9"/>
      <c r="Q64" s="9"/>
      <c r="R64" s="9"/>
      <c r="S64" s="9"/>
      <c r="T64" s="9"/>
      <c r="U64" s="9"/>
      <c r="V64" s="9"/>
      <c r="W64" s="9"/>
      <c r="X64" s="9"/>
      <c r="Y64" s="9"/>
      <c r="Z64" s="9"/>
      <c r="AA64" s="9"/>
      <c r="AB64" s="9"/>
    </row>
    <row r="65" spans="1:28" x14ac:dyDescent="0.25">
      <c r="A65" s="10"/>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1:28" x14ac:dyDescent="0.25">
      <c r="A66" s="10"/>
      <c r="B66" s="9"/>
      <c r="C66" s="9"/>
      <c r="D66" s="9"/>
      <c r="E66" s="9"/>
      <c r="F66" s="9"/>
      <c r="G66" s="9"/>
      <c r="H66" s="9"/>
      <c r="I66" s="9"/>
      <c r="J66" s="9"/>
      <c r="K66" s="9"/>
      <c r="L66" s="9"/>
      <c r="M66" s="9"/>
      <c r="N66" s="9"/>
      <c r="O66" s="9"/>
      <c r="P66" s="9"/>
      <c r="Q66" s="9"/>
      <c r="R66" s="9"/>
      <c r="S66" s="9"/>
      <c r="T66" s="9"/>
      <c r="U66" s="9"/>
      <c r="V66" s="9"/>
      <c r="W66" s="9"/>
      <c r="X66" s="9"/>
      <c r="Y66" s="9"/>
      <c r="Z66" s="9"/>
      <c r="AA66" s="9"/>
      <c r="AB66" s="9"/>
    </row>
    <row r="67" spans="1:28" x14ac:dyDescent="0.25">
      <c r="A67" s="10"/>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1:28" x14ac:dyDescent="0.25">
      <c r="A68" s="10"/>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1:28" x14ac:dyDescent="0.25">
      <c r="A69" s="10"/>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28" x14ac:dyDescent="0.25">
      <c r="A70" s="10"/>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1:28" x14ac:dyDescent="0.25">
      <c r="A71" s="10"/>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1:28" x14ac:dyDescent="0.25">
      <c r="A72" s="10"/>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1:28" x14ac:dyDescent="0.25">
      <c r="A73" s="10"/>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1:28" x14ac:dyDescent="0.25">
      <c r="A74" s="10"/>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1:28" x14ac:dyDescent="0.25">
      <c r="A75" s="10"/>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1:28" x14ac:dyDescent="0.25">
      <c r="A76" s="10"/>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28" x14ac:dyDescent="0.25">
      <c r="A77" s="10"/>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1:28" x14ac:dyDescent="0.25">
      <c r="A78" s="10"/>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1:28" x14ac:dyDescent="0.25">
      <c r="A79" s="10"/>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1:28" x14ac:dyDescent="0.25">
      <c r="A80" s="10"/>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1:28" x14ac:dyDescent="0.25">
      <c r="A81" s="10"/>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1:28" x14ac:dyDescent="0.25">
      <c r="A82" s="10"/>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1:28" x14ac:dyDescent="0.25">
      <c r="A83" s="10"/>
      <c r="B83" s="9"/>
      <c r="C83" s="9"/>
      <c r="D83" s="9"/>
      <c r="E83" s="9"/>
      <c r="F83" s="9"/>
      <c r="G83" s="9"/>
      <c r="H83" s="9"/>
      <c r="I83" s="9"/>
      <c r="J83" s="9"/>
      <c r="K83" s="9"/>
      <c r="L83" s="9"/>
      <c r="M83" s="9"/>
      <c r="N83" s="9"/>
      <c r="O83" s="9"/>
      <c r="P83" s="9"/>
      <c r="Q83" s="9"/>
      <c r="R83" s="9"/>
      <c r="S83" s="9"/>
      <c r="T83" s="9"/>
      <c r="U83" s="9"/>
      <c r="V83" s="9"/>
      <c r="W83" s="9"/>
      <c r="X83" s="9"/>
      <c r="Y83" s="9"/>
      <c r="Z83" s="9"/>
      <c r="AA83" s="9"/>
      <c r="AB83" s="9"/>
    </row>
    <row r="84" spans="1:28" x14ac:dyDescent="0.25">
      <c r="A84" s="10"/>
      <c r="B84" s="9"/>
      <c r="C84" s="9"/>
      <c r="D84" s="9"/>
      <c r="E84" s="9"/>
      <c r="F84" s="9"/>
      <c r="G84" s="9"/>
      <c r="H84" s="9"/>
      <c r="I84" s="9"/>
      <c r="J84" s="9"/>
      <c r="K84" s="9"/>
      <c r="L84" s="9"/>
      <c r="M84" s="9"/>
      <c r="N84" s="9"/>
      <c r="O84" s="9"/>
      <c r="P84" s="9"/>
      <c r="Q84" s="9"/>
      <c r="R84" s="9"/>
      <c r="S84" s="9"/>
      <c r="T84" s="9"/>
      <c r="U84" s="9"/>
      <c r="V84" s="9"/>
      <c r="W84" s="9"/>
      <c r="X84" s="9"/>
      <c r="Y84" s="9"/>
      <c r="Z84" s="9"/>
      <c r="AA84" s="9"/>
      <c r="AB84" s="9"/>
    </row>
    <row r="85" spans="1:28" x14ac:dyDescent="0.25">
      <c r="A85" s="10"/>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1:28" x14ac:dyDescent="0.25">
      <c r="A86" s="10"/>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1:28" x14ac:dyDescent="0.25">
      <c r="A87" s="10"/>
      <c r="B87" s="9"/>
      <c r="C87" s="9"/>
      <c r="D87" s="9"/>
      <c r="E87" s="9"/>
      <c r="F87" s="9"/>
      <c r="G87" s="9"/>
      <c r="H87" s="9"/>
      <c r="I87" s="9"/>
      <c r="J87" s="9"/>
      <c r="K87" s="9"/>
      <c r="L87" s="9"/>
      <c r="M87" s="9"/>
      <c r="N87" s="9"/>
      <c r="O87" s="9"/>
      <c r="P87" s="9"/>
      <c r="Q87" s="9"/>
      <c r="R87" s="9"/>
      <c r="S87" s="9"/>
      <c r="T87" s="9"/>
      <c r="U87" s="9"/>
      <c r="V87" s="9"/>
      <c r="W87" s="9"/>
      <c r="X87" s="9"/>
      <c r="Y87" s="9"/>
      <c r="Z87" s="9"/>
      <c r="AA87" s="9"/>
      <c r="AB87" s="9"/>
    </row>
    <row r="88" spans="1:28" x14ac:dyDescent="0.25">
      <c r="A88" s="10"/>
      <c r="B88" s="9"/>
      <c r="C88" s="9"/>
      <c r="D88" s="9"/>
      <c r="E88" s="9"/>
      <c r="F88" s="9"/>
      <c r="G88" s="9"/>
      <c r="H88" s="9"/>
      <c r="I88" s="9"/>
      <c r="J88" s="9"/>
      <c r="K88" s="9"/>
      <c r="L88" s="9"/>
      <c r="M88" s="9"/>
      <c r="N88" s="9"/>
      <c r="O88" s="9"/>
      <c r="P88" s="9"/>
      <c r="Q88" s="9"/>
      <c r="R88" s="9"/>
      <c r="S88" s="9"/>
      <c r="T88" s="9"/>
      <c r="U88" s="9"/>
      <c r="V88" s="9"/>
      <c r="W88" s="9"/>
      <c r="X88" s="9"/>
      <c r="Y88" s="9"/>
      <c r="Z88" s="9"/>
      <c r="AA88" s="9"/>
      <c r="AB88" s="9"/>
    </row>
    <row r="89" spans="1:28" x14ac:dyDescent="0.25">
      <c r="A89" s="10"/>
      <c r="B89" s="9"/>
      <c r="C89" s="9"/>
      <c r="D89" s="9"/>
      <c r="E89" s="9"/>
      <c r="F89" s="9"/>
      <c r="G89" s="9"/>
      <c r="H89" s="9"/>
      <c r="I89" s="9"/>
      <c r="J89" s="9"/>
      <c r="K89" s="9"/>
      <c r="L89" s="9"/>
      <c r="M89" s="9"/>
      <c r="N89" s="9"/>
      <c r="O89" s="9"/>
      <c r="P89" s="9"/>
      <c r="Q89" s="9"/>
      <c r="R89" s="9"/>
      <c r="S89" s="9"/>
      <c r="T89" s="9"/>
      <c r="U89" s="9"/>
      <c r="V89" s="9"/>
      <c r="W89" s="9"/>
      <c r="X89" s="9"/>
      <c r="Y89" s="9"/>
      <c r="Z89" s="9"/>
      <c r="AA89" s="9"/>
      <c r="AB89" s="9"/>
    </row>
    <row r="90" spans="1:28" x14ac:dyDescent="0.25">
      <c r="A90" s="10"/>
      <c r="B90" s="9"/>
      <c r="C90" s="9"/>
      <c r="D90" s="9"/>
      <c r="E90" s="9"/>
      <c r="F90" s="9"/>
      <c r="G90" s="9"/>
      <c r="H90" s="9"/>
      <c r="I90" s="9"/>
      <c r="J90" s="9"/>
      <c r="K90" s="9"/>
      <c r="L90" s="9"/>
      <c r="M90" s="9"/>
      <c r="N90" s="9"/>
      <c r="O90" s="9"/>
      <c r="P90" s="9"/>
      <c r="Q90" s="9"/>
      <c r="R90" s="9"/>
      <c r="S90" s="9"/>
      <c r="T90" s="9"/>
      <c r="U90" s="9"/>
      <c r="V90" s="9"/>
      <c r="W90" s="9"/>
      <c r="X90" s="9"/>
      <c r="Y90" s="9"/>
      <c r="Z90" s="9"/>
      <c r="AA90" s="9"/>
      <c r="AB90" s="9"/>
    </row>
    <row r="91" spans="1:28" x14ac:dyDescent="0.25">
      <c r="A91" s="10"/>
      <c r="B91" s="9"/>
      <c r="C91" s="9"/>
      <c r="D91" s="9"/>
      <c r="E91" s="9"/>
      <c r="F91" s="9"/>
      <c r="G91" s="9"/>
      <c r="H91" s="9"/>
      <c r="I91" s="9"/>
      <c r="J91" s="9"/>
      <c r="K91" s="9"/>
      <c r="L91" s="9"/>
      <c r="M91" s="9"/>
      <c r="N91" s="9"/>
      <c r="O91" s="9"/>
      <c r="P91" s="9"/>
      <c r="Q91" s="9"/>
      <c r="R91" s="9"/>
      <c r="S91" s="9"/>
      <c r="T91" s="9"/>
      <c r="U91" s="9"/>
      <c r="V91" s="9"/>
      <c r="W91" s="9"/>
      <c r="X91" s="9"/>
      <c r="Y91" s="9"/>
      <c r="Z91" s="9"/>
      <c r="AA91" s="9"/>
      <c r="AB91" s="9"/>
    </row>
    <row r="92" spans="1:28" x14ac:dyDescent="0.25">
      <c r="A92" s="10"/>
      <c r="B92" s="9"/>
      <c r="C92" s="9"/>
      <c r="D92" s="9"/>
      <c r="E92" s="9"/>
      <c r="F92" s="9"/>
      <c r="G92" s="9"/>
      <c r="H92" s="9"/>
      <c r="I92" s="9"/>
      <c r="J92" s="9"/>
      <c r="K92" s="9"/>
      <c r="L92" s="9"/>
      <c r="M92" s="9"/>
      <c r="N92" s="9"/>
      <c r="O92" s="9"/>
      <c r="P92" s="9"/>
      <c r="Q92" s="9"/>
      <c r="R92" s="9"/>
      <c r="S92" s="9"/>
      <c r="T92" s="9"/>
      <c r="U92" s="9"/>
      <c r="V92" s="9"/>
      <c r="W92" s="9"/>
      <c r="X92" s="9"/>
      <c r="Y92" s="9"/>
      <c r="Z92" s="9"/>
      <c r="AA92" s="9"/>
      <c r="AB92" s="9"/>
    </row>
    <row r="93" spans="1:28" x14ac:dyDescent="0.25">
      <c r="A93" s="10"/>
      <c r="B93" s="9"/>
      <c r="C93" s="9"/>
      <c r="D93" s="9"/>
      <c r="E93" s="9"/>
      <c r="F93" s="9"/>
      <c r="G93" s="9"/>
      <c r="H93" s="9"/>
      <c r="I93" s="9"/>
      <c r="J93" s="9"/>
      <c r="K93" s="9"/>
      <c r="L93" s="9"/>
      <c r="M93" s="9"/>
      <c r="N93" s="9"/>
      <c r="O93" s="9"/>
      <c r="P93" s="9"/>
      <c r="Q93" s="9"/>
      <c r="R93" s="9"/>
      <c r="S93" s="9"/>
      <c r="T93" s="9"/>
      <c r="U93" s="9"/>
      <c r="V93" s="9"/>
      <c r="W93" s="9"/>
      <c r="X93" s="9"/>
      <c r="Y93" s="9"/>
      <c r="Z93" s="9"/>
      <c r="AA93" s="9"/>
      <c r="AB93" s="9"/>
    </row>
    <row r="94" spans="1:28" x14ac:dyDescent="0.25">
      <c r="A94" s="10"/>
      <c r="B94" s="9"/>
      <c r="C94" s="9"/>
      <c r="D94" s="9"/>
      <c r="E94" s="9"/>
      <c r="F94" s="9"/>
      <c r="G94" s="9"/>
      <c r="H94" s="9"/>
      <c r="I94" s="9"/>
      <c r="J94" s="9"/>
      <c r="K94" s="9"/>
      <c r="L94" s="9"/>
      <c r="M94" s="9"/>
      <c r="N94" s="9"/>
      <c r="O94" s="9"/>
      <c r="P94" s="9"/>
      <c r="Q94" s="9"/>
      <c r="R94" s="9"/>
      <c r="S94" s="9"/>
      <c r="T94" s="9"/>
      <c r="U94" s="9"/>
      <c r="V94" s="9"/>
      <c r="W94" s="9"/>
      <c r="X94" s="9"/>
      <c r="Y94" s="9"/>
      <c r="Z94" s="9"/>
      <c r="AA94" s="9"/>
      <c r="AB94" s="9"/>
    </row>
    <row r="95" spans="1:28" x14ac:dyDescent="0.25">
      <c r="A95" s="10"/>
      <c r="B95" s="9"/>
      <c r="C95" s="9"/>
      <c r="D95" s="9"/>
      <c r="E95" s="9"/>
      <c r="F95" s="9"/>
      <c r="G95" s="9"/>
      <c r="H95" s="9"/>
      <c r="I95" s="9"/>
      <c r="J95" s="9"/>
      <c r="K95" s="9"/>
      <c r="L95" s="9"/>
      <c r="M95" s="9"/>
      <c r="N95" s="9"/>
      <c r="O95" s="9"/>
      <c r="P95" s="9"/>
      <c r="Q95" s="9"/>
      <c r="R95" s="9"/>
      <c r="S95" s="9"/>
      <c r="T95" s="9"/>
      <c r="U95" s="9"/>
      <c r="V95" s="9"/>
      <c r="W95" s="9"/>
      <c r="X95" s="9"/>
      <c r="Y95" s="9"/>
      <c r="Z95" s="9"/>
      <c r="AA95" s="9"/>
      <c r="AB95" s="9"/>
    </row>
    <row r="96" spans="1:28" x14ac:dyDescent="0.25">
      <c r="A96" s="10"/>
      <c r="B96" s="9"/>
      <c r="C96" s="9"/>
      <c r="D96" s="9"/>
      <c r="E96" s="9"/>
      <c r="F96" s="9"/>
      <c r="G96" s="9"/>
      <c r="H96" s="9"/>
      <c r="I96" s="9"/>
      <c r="J96" s="9"/>
      <c r="K96" s="9"/>
      <c r="L96" s="9"/>
      <c r="M96" s="9"/>
      <c r="N96" s="9"/>
      <c r="O96" s="9"/>
      <c r="P96" s="9"/>
      <c r="Q96" s="9"/>
      <c r="R96" s="9"/>
      <c r="S96" s="9"/>
      <c r="T96" s="9"/>
      <c r="U96" s="9"/>
      <c r="V96" s="9"/>
      <c r="W96" s="9"/>
      <c r="X96" s="9"/>
      <c r="Y96" s="9"/>
      <c r="Z96" s="9"/>
      <c r="AA96" s="9"/>
      <c r="AB96" s="9"/>
    </row>
    <row r="97" spans="1:28" x14ac:dyDescent="0.25">
      <c r="A97" s="10"/>
      <c r="B97" s="9"/>
      <c r="C97" s="9"/>
      <c r="D97" s="9"/>
      <c r="E97" s="9"/>
      <c r="F97" s="9"/>
      <c r="G97" s="9"/>
      <c r="H97" s="9"/>
      <c r="I97" s="9"/>
      <c r="J97" s="9"/>
      <c r="K97" s="9"/>
      <c r="L97" s="9"/>
      <c r="M97" s="9"/>
      <c r="N97" s="9"/>
      <c r="O97" s="9"/>
      <c r="P97" s="9"/>
      <c r="Q97" s="9"/>
      <c r="R97" s="9"/>
      <c r="S97" s="9"/>
      <c r="T97" s="9"/>
      <c r="U97" s="9"/>
      <c r="V97" s="9"/>
      <c r="W97" s="9"/>
      <c r="X97" s="9"/>
      <c r="Y97" s="9"/>
      <c r="Z97" s="9"/>
      <c r="AA97" s="9"/>
      <c r="AB97" s="9"/>
    </row>
    <row r="98" spans="1:28" x14ac:dyDescent="0.25">
      <c r="A98" s="10"/>
      <c r="B98" s="9"/>
      <c r="C98" s="9"/>
      <c r="D98" s="9"/>
      <c r="E98" s="9"/>
      <c r="F98" s="9"/>
      <c r="G98" s="9"/>
      <c r="H98" s="9"/>
      <c r="I98" s="9"/>
      <c r="J98" s="9"/>
      <c r="K98" s="9"/>
      <c r="L98" s="9"/>
      <c r="M98" s="9"/>
      <c r="N98" s="9"/>
      <c r="O98" s="9"/>
      <c r="P98" s="9"/>
      <c r="Q98" s="9"/>
      <c r="R98" s="9"/>
      <c r="S98" s="9"/>
      <c r="T98" s="9"/>
      <c r="U98" s="9"/>
      <c r="V98" s="9"/>
      <c r="W98" s="9"/>
      <c r="X98" s="9"/>
      <c r="Y98" s="9"/>
      <c r="Z98" s="9"/>
      <c r="AA98" s="9"/>
      <c r="AB98" s="9"/>
    </row>
    <row r="99" spans="1:28" x14ac:dyDescent="0.25">
      <c r="A99" s="10"/>
      <c r="B99" s="9"/>
      <c r="C99" s="9"/>
      <c r="D99" s="9"/>
      <c r="E99" s="9"/>
      <c r="F99" s="9"/>
      <c r="G99" s="9"/>
      <c r="H99" s="9"/>
      <c r="I99" s="9"/>
      <c r="J99" s="9"/>
      <c r="K99" s="9"/>
      <c r="L99" s="9"/>
      <c r="M99" s="9"/>
      <c r="N99" s="9"/>
      <c r="O99" s="9"/>
      <c r="P99" s="9"/>
      <c r="Q99" s="9"/>
      <c r="R99" s="9"/>
      <c r="S99" s="9"/>
      <c r="T99" s="9"/>
      <c r="U99" s="9"/>
      <c r="V99" s="9"/>
      <c r="W99" s="9"/>
      <c r="X99" s="9"/>
      <c r="Y99" s="9"/>
      <c r="Z99" s="9"/>
      <c r="AA99" s="9"/>
      <c r="AB99" s="9"/>
    </row>
    <row r="100" spans="1:28" x14ac:dyDescent="0.25">
      <c r="A100" s="10"/>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row>
    <row r="101" spans="1:28" x14ac:dyDescent="0.25">
      <c r="A101" s="10"/>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row>
    <row r="102" spans="1:28" x14ac:dyDescent="0.25">
      <c r="A102" s="10"/>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row>
    <row r="103" spans="1:28" x14ac:dyDescent="0.25">
      <c r="A103" s="10"/>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row>
    <row r="104" spans="1:28" x14ac:dyDescent="0.25">
      <c r="A104" s="10"/>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row>
    <row r="105" spans="1:28" x14ac:dyDescent="0.25">
      <c r="A105" s="10"/>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row>
    <row r="106" spans="1:28" x14ac:dyDescent="0.25">
      <c r="A106" s="10"/>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row>
    <row r="107" spans="1:28" x14ac:dyDescent="0.25">
      <c r="A107" s="10"/>
      <c r="B107" s="9"/>
      <c r="C107" s="9"/>
      <c r="D107" s="9"/>
      <c r="E107" s="9"/>
      <c r="F107" s="9"/>
      <c r="G107" s="9"/>
      <c r="H107" s="9"/>
      <c r="I107" s="9"/>
      <c r="J107" s="9"/>
      <c r="K107" s="9"/>
      <c r="L107" s="9"/>
      <c r="M107" s="9"/>
      <c r="N107" s="9"/>
      <c r="O107" s="9"/>
      <c r="P107" s="9"/>
      <c r="Q107" s="9"/>
      <c r="R107" s="9"/>
      <c r="S107" s="9"/>
      <c r="T107" s="9"/>
      <c r="U107" s="9"/>
      <c r="V107" s="9"/>
    </row>
  </sheetData>
  <mergeCells count="1">
    <mergeCell ref="A1:V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CB7F-2D9D-47DB-BEA4-41BBAEC16B21}">
  <sheetPr>
    <tabColor theme="9" tint="0.79998168889431442"/>
  </sheetPr>
  <dimension ref="A1:E8"/>
  <sheetViews>
    <sheetView workbookViewId="0">
      <selection activeCell="C11" sqref="C11"/>
    </sheetView>
  </sheetViews>
  <sheetFormatPr baseColWidth="10" defaultColWidth="11.42578125" defaultRowHeight="14.25" x14ac:dyDescent="0.2"/>
  <cols>
    <col min="1" max="1" width="15.5703125" style="9" customWidth="1"/>
    <col min="2" max="2" width="16.42578125" style="9" customWidth="1"/>
    <col min="3" max="3" width="18.140625" style="9" customWidth="1"/>
    <col min="4" max="4" width="19.140625" style="9" customWidth="1"/>
    <col min="5" max="5" width="22.7109375" style="9" customWidth="1"/>
    <col min="6" max="16384" width="11.42578125" style="9"/>
  </cols>
  <sheetData>
    <row r="1" spans="1:5" s="325" customFormat="1" ht="15.75" x14ac:dyDescent="0.25">
      <c r="A1" s="325" t="s">
        <v>20</v>
      </c>
    </row>
    <row r="2" spans="1:5" s="271" customFormat="1" ht="15" x14ac:dyDescent="0.25">
      <c r="A2" s="326" t="s">
        <v>515</v>
      </c>
    </row>
    <row r="3" spans="1:5" ht="52.5" customHeight="1" x14ac:dyDescent="0.25">
      <c r="A3" s="453" t="s">
        <v>516</v>
      </c>
      <c r="B3" s="453"/>
      <c r="C3" s="453"/>
      <c r="D3" s="453"/>
      <c r="E3" s="453"/>
    </row>
    <row r="4" spans="1:5" ht="45" x14ac:dyDescent="0.25">
      <c r="A4" s="271" t="s">
        <v>517</v>
      </c>
      <c r="B4" s="209" t="s">
        <v>518</v>
      </c>
      <c r="C4" s="209" t="s">
        <v>519</v>
      </c>
      <c r="D4" s="209" t="s">
        <v>520</v>
      </c>
      <c r="E4" s="209" t="s">
        <v>521</v>
      </c>
    </row>
    <row r="5" spans="1:5" x14ac:dyDescent="0.2">
      <c r="A5" s="9" t="s">
        <v>522</v>
      </c>
    </row>
    <row r="6" spans="1:5" x14ac:dyDescent="0.2">
      <c r="A6" s="9" t="s">
        <v>523</v>
      </c>
    </row>
    <row r="7" spans="1:5" x14ac:dyDescent="0.2">
      <c r="A7" s="9" t="s">
        <v>524</v>
      </c>
    </row>
    <row r="8" spans="1:5" x14ac:dyDescent="0.2">
      <c r="A8" s="9" t="s">
        <v>457</v>
      </c>
    </row>
  </sheetData>
  <mergeCells count="1">
    <mergeCell ref="A3:E3"/>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525</v>
      </c>
    </row>
    <row r="5" spans="2:2" x14ac:dyDescent="0.25">
      <c r="B5" t="s">
        <v>526</v>
      </c>
    </row>
    <row r="6" spans="2:2" x14ac:dyDescent="0.25">
      <c r="B6" t="s">
        <v>527</v>
      </c>
    </row>
    <row r="7" spans="2:2" x14ac:dyDescent="0.25">
      <c r="B7" t="s">
        <v>528</v>
      </c>
    </row>
    <row r="8" spans="2:2" x14ac:dyDescent="0.25">
      <c r="B8" t="s">
        <v>529</v>
      </c>
    </row>
    <row r="9" spans="2:2" x14ac:dyDescent="0.25">
      <c r="B9" t="s">
        <v>530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topLeftCell="A40" zoomScale="93" zoomScaleNormal="85" workbookViewId="0">
      <selection activeCell="C52" sqref="C52"/>
    </sheetView>
  </sheetViews>
  <sheetFormatPr baseColWidth="10" defaultColWidth="11.42578125" defaultRowHeight="15" x14ac:dyDescent="0.25"/>
  <cols>
    <col min="2" max="2" width="2.7109375" customWidth="1"/>
    <col min="3" max="3" width="37.85546875" customWidth="1"/>
    <col min="4" max="5" width="20.85546875" customWidth="1"/>
    <col min="6" max="6" width="29.140625" customWidth="1"/>
    <col min="7" max="7" width="5.7109375" customWidth="1"/>
  </cols>
  <sheetData>
    <row r="1" spans="1:6" s="9" customFormat="1" ht="15.75" x14ac:dyDescent="0.25">
      <c r="A1" s="26" t="s">
        <v>25</v>
      </c>
    </row>
    <row r="2" spans="1:6" ht="15.75" thickBot="1" x14ac:dyDescent="0.3">
      <c r="A2" s="9"/>
      <c r="B2" s="9"/>
      <c r="C2" s="9"/>
      <c r="D2" s="9"/>
      <c r="E2" s="9"/>
      <c r="F2" s="9"/>
    </row>
    <row r="3" spans="1:6" ht="21.75" thickBot="1" x14ac:dyDescent="0.3">
      <c r="A3" s="63"/>
      <c r="B3" s="64"/>
      <c r="C3" s="119" t="s">
        <v>26</v>
      </c>
      <c r="D3" s="65" t="s">
        <v>27</v>
      </c>
      <c r="E3" s="65" t="s">
        <v>28</v>
      </c>
      <c r="F3" s="66" t="s">
        <v>29</v>
      </c>
    </row>
    <row r="4" spans="1:6" x14ac:dyDescent="0.25">
      <c r="A4" s="373" t="s">
        <v>30</v>
      </c>
      <c r="B4" s="376" t="s">
        <v>31</v>
      </c>
      <c r="C4" s="67" t="s">
        <v>32</v>
      </c>
      <c r="D4" s="68">
        <v>0</v>
      </c>
      <c r="E4" s="68">
        <v>5000</v>
      </c>
      <c r="F4" s="69">
        <f>E4-D4</f>
        <v>5000</v>
      </c>
    </row>
    <row r="5" spans="1:6" x14ac:dyDescent="0.25">
      <c r="A5" s="374"/>
      <c r="B5" s="377"/>
      <c r="C5" s="70" t="s">
        <v>33</v>
      </c>
      <c r="D5" s="71">
        <v>0</v>
      </c>
      <c r="E5" s="71"/>
      <c r="F5" s="72">
        <f>E5-D5</f>
        <v>0</v>
      </c>
    </row>
    <row r="6" spans="1:6" ht="17.25" customHeight="1" thickBot="1" x14ac:dyDescent="0.3">
      <c r="A6" s="374"/>
      <c r="B6" s="377"/>
      <c r="C6" s="73" t="s">
        <v>34</v>
      </c>
      <c r="D6" s="74" t="e">
        <f>D4/$D$21</f>
        <v>#DIV/0!</v>
      </c>
      <c r="E6" s="74">
        <f>E4/$E$21</f>
        <v>0.76923076923076927</v>
      </c>
      <c r="F6" s="75"/>
    </row>
    <row r="7" spans="1:6" x14ac:dyDescent="0.25">
      <c r="A7" s="374"/>
      <c r="B7" s="367" t="s">
        <v>35</v>
      </c>
      <c r="C7" s="67" t="s">
        <v>36</v>
      </c>
      <c r="D7" s="68">
        <v>0</v>
      </c>
      <c r="E7" s="68">
        <v>0</v>
      </c>
      <c r="F7" s="76"/>
    </row>
    <row r="8" spans="1:6" x14ac:dyDescent="0.25">
      <c r="A8" s="374"/>
      <c r="B8" s="368"/>
      <c r="C8" s="70" t="s">
        <v>37</v>
      </c>
      <c r="D8" s="71"/>
      <c r="E8" s="71"/>
      <c r="F8" s="77"/>
    </row>
    <row r="9" spans="1:6" x14ac:dyDescent="0.25">
      <c r="A9" s="374"/>
      <c r="B9" s="368"/>
      <c r="C9" s="78" t="s">
        <v>38</v>
      </c>
      <c r="D9" s="79"/>
      <c r="E9" s="79"/>
      <c r="F9" s="77"/>
    </row>
    <row r="10" spans="1:6" ht="15.75" thickBot="1" x14ac:dyDescent="0.3">
      <c r="A10" s="374"/>
      <c r="B10" s="368"/>
      <c r="C10" s="78" t="s">
        <v>34</v>
      </c>
      <c r="D10" s="80" t="e">
        <f>D7/$D$21</f>
        <v>#DIV/0!</v>
      </c>
      <c r="E10" s="80">
        <f>E7/$E$21</f>
        <v>0</v>
      </c>
      <c r="F10" s="81"/>
    </row>
    <row r="11" spans="1:6" x14ac:dyDescent="0.25">
      <c r="A11" s="374"/>
      <c r="B11" s="378" t="s">
        <v>39</v>
      </c>
      <c r="C11" s="82" t="s">
        <v>40</v>
      </c>
      <c r="D11" s="68"/>
      <c r="E11" s="68">
        <v>1500</v>
      </c>
      <c r="F11" s="69">
        <f>E11-D11</f>
        <v>1500</v>
      </c>
    </row>
    <row r="12" spans="1:6" x14ac:dyDescent="0.25">
      <c r="A12" s="374"/>
      <c r="B12" s="379"/>
      <c r="C12" s="83" t="s">
        <v>41</v>
      </c>
      <c r="D12" s="84"/>
      <c r="E12" s="84"/>
      <c r="F12" s="85">
        <f>E12-D12</f>
        <v>0</v>
      </c>
    </row>
    <row r="13" spans="1:6" x14ac:dyDescent="0.25">
      <c r="A13" s="374"/>
      <c r="B13" s="379"/>
      <c r="C13" s="83" t="s">
        <v>42</v>
      </c>
      <c r="D13" s="86" t="e">
        <f>D11/D12</f>
        <v>#DIV/0!</v>
      </c>
      <c r="E13" s="86" t="e">
        <f>E11/E12</f>
        <v>#DIV/0!</v>
      </c>
      <c r="F13" s="85"/>
    </row>
    <row r="14" spans="1:6" x14ac:dyDescent="0.25">
      <c r="A14" s="374"/>
      <c r="B14" s="379"/>
      <c r="C14" s="83" t="s">
        <v>43</v>
      </c>
      <c r="D14" s="71"/>
      <c r="E14" s="71"/>
      <c r="F14" s="72">
        <f>E14-D14</f>
        <v>0</v>
      </c>
    </row>
    <row r="15" spans="1:6" ht="15.75" thickBot="1" x14ac:dyDescent="0.3">
      <c r="A15" s="374"/>
      <c r="B15" s="379"/>
      <c r="C15" s="83" t="s">
        <v>34</v>
      </c>
      <c r="D15" s="71" t="e">
        <f>D11/$D$21</f>
        <v>#DIV/0!</v>
      </c>
      <c r="E15" s="71">
        <f>E11/$E$21</f>
        <v>0.23076923076923078</v>
      </c>
      <c r="F15" s="87"/>
    </row>
    <row r="16" spans="1:6" x14ac:dyDescent="0.25">
      <c r="A16" s="374"/>
      <c r="B16" s="380" t="s">
        <v>44</v>
      </c>
      <c r="C16" s="82" t="s">
        <v>45</v>
      </c>
      <c r="D16" s="68">
        <v>0</v>
      </c>
      <c r="E16" s="68">
        <v>0</v>
      </c>
      <c r="F16" s="69">
        <f>E16-D16</f>
        <v>0</v>
      </c>
    </row>
    <row r="17" spans="1:11" x14ac:dyDescent="0.25">
      <c r="A17" s="374"/>
      <c r="B17" s="368"/>
      <c r="C17" s="83" t="s">
        <v>41</v>
      </c>
      <c r="D17" s="84">
        <v>0</v>
      </c>
      <c r="E17" s="84">
        <v>0</v>
      </c>
      <c r="F17" s="85">
        <f>E17-D17</f>
        <v>0</v>
      </c>
    </row>
    <row r="18" spans="1:11" x14ac:dyDescent="0.25">
      <c r="A18" s="374"/>
      <c r="B18" s="368"/>
      <c r="C18" s="83" t="s">
        <v>46</v>
      </c>
      <c r="D18" s="86" t="e">
        <f>D16/D17</f>
        <v>#DIV/0!</v>
      </c>
      <c r="E18" s="86" t="e">
        <f>E16/E17</f>
        <v>#DIV/0!</v>
      </c>
      <c r="F18" s="85"/>
    </row>
    <row r="19" spans="1:11" x14ac:dyDescent="0.25">
      <c r="A19" s="374"/>
      <c r="B19" s="368"/>
      <c r="C19" s="83" t="s">
        <v>47</v>
      </c>
      <c r="D19" s="71">
        <v>0</v>
      </c>
      <c r="E19" s="71">
        <v>0</v>
      </c>
      <c r="F19" s="72">
        <f>E19-D19</f>
        <v>0</v>
      </c>
    </row>
    <row r="20" spans="1:11" ht="15.75" thickBot="1" x14ac:dyDescent="0.3">
      <c r="A20" s="374"/>
      <c r="B20" s="368"/>
      <c r="C20" s="83" t="s">
        <v>34</v>
      </c>
      <c r="D20" s="71" t="e">
        <f>D16/D21</f>
        <v>#DIV/0!</v>
      </c>
      <c r="E20" s="71">
        <f>E16/$E$21</f>
        <v>0</v>
      </c>
      <c r="F20" s="87"/>
    </row>
    <row r="21" spans="1:11" ht="22.5" x14ac:dyDescent="0.25">
      <c r="A21" s="374"/>
      <c r="B21" s="381" t="s">
        <v>48</v>
      </c>
      <c r="C21" s="88" t="s">
        <v>49</v>
      </c>
      <c r="D21" s="89">
        <f>D16+D11+D7+D4</f>
        <v>0</v>
      </c>
      <c r="E21" s="89">
        <f>E16+E11+E7+E4</f>
        <v>6500</v>
      </c>
      <c r="F21" s="90">
        <f>E21-D21</f>
        <v>6500</v>
      </c>
    </row>
    <row r="22" spans="1:11" ht="27.75" customHeight="1" x14ac:dyDescent="0.25">
      <c r="A22" s="374"/>
      <c r="B22" s="382"/>
      <c r="C22" s="363" t="s">
        <v>50</v>
      </c>
      <c r="D22" s="365">
        <f>D4+D7-D9</f>
        <v>0</v>
      </c>
      <c r="E22" s="365">
        <f>E4+E7-E9</f>
        <v>5000</v>
      </c>
      <c r="F22" s="91">
        <f>E22-D22</f>
        <v>5000</v>
      </c>
    </row>
    <row r="23" spans="1:11" ht="68.25" customHeight="1" x14ac:dyDescent="0.25">
      <c r="A23" s="374"/>
      <c r="B23" s="382"/>
      <c r="C23" s="364"/>
      <c r="D23" s="366"/>
      <c r="E23" s="366"/>
      <c r="F23" s="92" t="s">
        <v>51</v>
      </c>
    </row>
    <row r="24" spans="1:11" x14ac:dyDescent="0.25">
      <c r="A24" s="374"/>
      <c r="B24" s="382"/>
      <c r="C24" s="93" t="s">
        <v>52</v>
      </c>
      <c r="D24" s="94">
        <f>D5+D8+D14+D19</f>
        <v>0</v>
      </c>
      <c r="E24" s="94">
        <f>E5+E8+E14+E19</f>
        <v>0</v>
      </c>
      <c r="F24" s="95"/>
    </row>
    <row r="25" spans="1:11" ht="31.5" x14ac:dyDescent="0.25">
      <c r="A25" s="374"/>
      <c r="B25" s="382"/>
      <c r="C25" s="96" t="s">
        <v>53</v>
      </c>
      <c r="D25" s="97" t="e">
        <f>D22/D21</f>
        <v>#DIV/0!</v>
      </c>
      <c r="E25" s="97">
        <f t="shared" ref="E25" si="0">E22/E21</f>
        <v>0.76923076923076927</v>
      </c>
      <c r="F25" s="98">
        <f>F22/F21</f>
        <v>0.76923076923076927</v>
      </c>
    </row>
    <row r="26" spans="1:11" ht="29.25" customHeight="1" x14ac:dyDescent="0.25">
      <c r="A26" s="374"/>
      <c r="B26" s="382"/>
      <c r="C26" s="369" t="s">
        <v>54</v>
      </c>
      <c r="D26" s="371">
        <f>(D4+D7)/0.9*0.201*I27+(D4+D7)/0.9*0.272*J27+(D4+D7)/0.9*0.345*K27-D9*0.0571</f>
        <v>0</v>
      </c>
      <c r="E26" s="371">
        <f>(E4+E7)/0.9*0.201*I27+(E4+E7)/0.9*0.272*J27+(E4+E7)/0.9*0.345*K27-E9*0.0394</f>
        <v>1116.6666666666667</v>
      </c>
      <c r="F26" s="361">
        <f>E26-D26</f>
        <v>1116.6666666666667</v>
      </c>
      <c r="G26" s="133" t="s">
        <v>55</v>
      </c>
      <c r="H26" s="134" t="s">
        <v>56</v>
      </c>
      <c r="I26" s="135" t="s">
        <v>57</v>
      </c>
      <c r="J26" s="135" t="s">
        <v>58</v>
      </c>
      <c r="K26" s="135" t="s">
        <v>59</v>
      </c>
    </row>
    <row r="27" spans="1:11" ht="38.25" customHeight="1" x14ac:dyDescent="0.25">
      <c r="A27" s="374"/>
      <c r="B27" s="383"/>
      <c r="C27" s="370"/>
      <c r="D27" s="372"/>
      <c r="E27" s="372"/>
      <c r="F27" s="362"/>
      <c r="G27" s="136"/>
      <c r="H27" s="134" t="s">
        <v>60</v>
      </c>
      <c r="I27" s="137">
        <v>1</v>
      </c>
      <c r="J27" s="137">
        <v>0</v>
      </c>
      <c r="K27" s="137">
        <v>0</v>
      </c>
    </row>
    <row r="28" spans="1:11" ht="24" customHeight="1" thickBot="1" x14ac:dyDescent="0.3">
      <c r="A28" s="375"/>
      <c r="B28" s="384"/>
      <c r="C28" s="100" t="s">
        <v>61</v>
      </c>
      <c r="D28" s="101"/>
      <c r="E28" s="102"/>
      <c r="F28" s="103"/>
    </row>
    <row r="29" spans="1:11" ht="9.75" customHeight="1" thickBot="1" x14ac:dyDescent="0.3">
      <c r="A29" s="9"/>
      <c r="B29" s="9"/>
      <c r="C29" s="9"/>
      <c r="D29" s="9"/>
      <c r="E29" s="9"/>
      <c r="F29" s="9"/>
    </row>
    <row r="30" spans="1:11" ht="21" customHeight="1" x14ac:dyDescent="0.25">
      <c r="A30" s="385" t="s">
        <v>62</v>
      </c>
      <c r="B30" s="386"/>
      <c r="C30" s="104"/>
      <c r="D30" s="65" t="s">
        <v>27</v>
      </c>
      <c r="E30" s="65" t="s">
        <v>28</v>
      </c>
      <c r="F30" s="66" t="s">
        <v>63</v>
      </c>
      <c r="G30" s="360" t="s">
        <v>64</v>
      </c>
      <c r="H30" s="357" t="s">
        <v>65</v>
      </c>
    </row>
    <row r="31" spans="1:11" ht="15" customHeight="1" x14ac:dyDescent="0.25">
      <c r="A31" s="387"/>
      <c r="B31" s="388"/>
      <c r="C31" s="99" t="s">
        <v>66</v>
      </c>
      <c r="D31" s="105"/>
      <c r="E31" s="105"/>
      <c r="F31" s="106"/>
      <c r="G31" s="360"/>
      <c r="H31" s="358"/>
    </row>
    <row r="32" spans="1:11" ht="15" customHeight="1" x14ac:dyDescent="0.25">
      <c r="A32" s="387"/>
      <c r="B32" s="388"/>
      <c r="C32" s="107" t="s">
        <v>67</v>
      </c>
      <c r="D32" s="108"/>
      <c r="E32" s="108"/>
      <c r="F32" s="109">
        <f>E32-D32</f>
        <v>0</v>
      </c>
      <c r="G32" s="360"/>
      <c r="H32" s="358"/>
    </row>
    <row r="33" spans="1:8" ht="15" customHeight="1" x14ac:dyDescent="0.25">
      <c r="A33" s="387"/>
      <c r="B33" s="388"/>
      <c r="C33" s="110" t="s">
        <v>68</v>
      </c>
      <c r="D33" s="111"/>
      <c r="E33" s="111"/>
      <c r="F33" s="95"/>
      <c r="G33" s="360"/>
      <c r="H33" s="358"/>
    </row>
    <row r="34" spans="1:8" ht="15" customHeight="1" x14ac:dyDescent="0.25">
      <c r="A34" s="387"/>
      <c r="B34" s="388"/>
      <c r="C34" s="110" t="s">
        <v>69</v>
      </c>
      <c r="D34" s="111"/>
      <c r="E34" s="111"/>
      <c r="F34" s="95"/>
      <c r="G34" s="360"/>
      <c r="H34" s="358"/>
    </row>
    <row r="35" spans="1:8" ht="15" customHeight="1" x14ac:dyDescent="0.25">
      <c r="A35" s="387"/>
      <c r="B35" s="388"/>
      <c r="C35" s="110" t="s">
        <v>70</v>
      </c>
      <c r="D35" s="111"/>
      <c r="E35" s="111"/>
      <c r="F35" s="95"/>
      <c r="G35" s="360"/>
      <c r="H35" s="358"/>
    </row>
    <row r="36" spans="1:8" ht="15" customHeight="1" x14ac:dyDescent="0.25">
      <c r="A36" s="387"/>
      <c r="B36" s="388"/>
      <c r="C36" s="107" t="s">
        <v>71</v>
      </c>
      <c r="D36" s="112"/>
      <c r="E36" s="112"/>
      <c r="F36" s="95">
        <f>E36-D36</f>
        <v>0</v>
      </c>
      <c r="G36" s="360"/>
      <c r="H36" s="358"/>
    </row>
    <row r="37" spans="1:8" ht="15" customHeight="1" x14ac:dyDescent="0.25">
      <c r="A37" s="387"/>
      <c r="B37" s="388"/>
      <c r="C37" s="400" t="s">
        <v>72</v>
      </c>
      <c r="D37" s="154" t="s">
        <v>73</v>
      </c>
      <c r="E37" s="155"/>
      <c r="F37" s="156"/>
      <c r="G37" s="360"/>
      <c r="H37" s="358"/>
    </row>
    <row r="38" spans="1:8" ht="15" customHeight="1" x14ac:dyDescent="0.25">
      <c r="A38" s="387"/>
      <c r="B38" s="388"/>
      <c r="C38" s="401"/>
      <c r="D38" s="157" t="s">
        <v>74</v>
      </c>
      <c r="E38" s="155"/>
      <c r="F38" s="156"/>
      <c r="G38" s="360"/>
      <c r="H38" s="358"/>
    </row>
    <row r="39" spans="1:8" ht="15" customHeight="1" x14ac:dyDescent="0.25">
      <c r="A39" s="387"/>
      <c r="B39" s="388"/>
      <c r="C39" s="107" t="s">
        <v>75</v>
      </c>
      <c r="D39" s="112"/>
      <c r="E39" s="112"/>
      <c r="F39" s="95">
        <f>E39-D39</f>
        <v>0</v>
      </c>
      <c r="G39" s="360"/>
      <c r="H39" s="358"/>
    </row>
    <row r="40" spans="1:8" ht="15" customHeight="1" x14ac:dyDescent="0.25">
      <c r="A40" s="387"/>
      <c r="B40" s="388"/>
      <c r="C40" s="107" t="s">
        <v>76</v>
      </c>
      <c r="D40" s="108"/>
      <c r="E40" s="108"/>
      <c r="F40" s="113" t="str">
        <f>E40-D40&amp;" sous stations supplémentaires"</f>
        <v>0 sous stations supplémentaires</v>
      </c>
      <c r="G40" s="360"/>
      <c r="H40" s="358"/>
    </row>
    <row r="41" spans="1:8" ht="15" customHeight="1" x14ac:dyDescent="0.25">
      <c r="A41" s="387"/>
      <c r="B41" s="388"/>
      <c r="C41" s="107" t="s">
        <v>77</v>
      </c>
      <c r="D41" s="111"/>
      <c r="E41" s="111"/>
      <c r="F41" s="95"/>
      <c r="G41" s="360"/>
      <c r="H41" s="358"/>
    </row>
    <row r="42" spans="1:8" ht="15" customHeight="1" x14ac:dyDescent="0.25">
      <c r="A42" s="387"/>
      <c r="B42" s="388"/>
      <c r="C42" s="107" t="s">
        <v>78</v>
      </c>
      <c r="D42" s="111"/>
      <c r="E42" s="111"/>
      <c r="F42" s="95" t="str">
        <f>E42-D42&amp;" eq logts supplémentaires"</f>
        <v>0 eq logts supplémentaires</v>
      </c>
      <c r="G42" s="360"/>
      <c r="H42" s="358"/>
    </row>
    <row r="43" spans="1:8" ht="15" customHeight="1" x14ac:dyDescent="0.25">
      <c r="A43" s="387"/>
      <c r="B43" s="388"/>
      <c r="C43" s="363" t="s">
        <v>79</v>
      </c>
      <c r="D43" s="114" t="e">
        <f>D36/D32</f>
        <v>#DIV/0!</v>
      </c>
      <c r="E43" s="114" t="e">
        <f>E36/E32</f>
        <v>#DIV/0!</v>
      </c>
      <c r="F43" s="115" t="e">
        <f>F36/F32</f>
        <v>#DIV/0!</v>
      </c>
      <c r="G43" s="360"/>
      <c r="H43" s="358"/>
    </row>
    <row r="44" spans="1:8" ht="15" customHeight="1" x14ac:dyDescent="0.25">
      <c r="A44" s="387"/>
      <c r="B44" s="388"/>
      <c r="C44" s="364"/>
      <c r="D44" s="391" t="s">
        <v>80</v>
      </c>
      <c r="E44" s="392"/>
      <c r="F44" s="393"/>
      <c r="G44" s="360"/>
      <c r="H44" s="358"/>
    </row>
    <row r="45" spans="1:8" ht="22.5" customHeight="1" x14ac:dyDescent="0.25">
      <c r="A45" s="387"/>
      <c r="B45" s="388"/>
      <c r="C45" s="96" t="s">
        <v>81</v>
      </c>
      <c r="D45" s="114" t="e">
        <f>D39/D32</f>
        <v>#DIV/0!</v>
      </c>
      <c r="E45" s="114" t="e">
        <f>E39/E32</f>
        <v>#DIV/0!</v>
      </c>
      <c r="F45" s="115" t="e">
        <f>E45-D45</f>
        <v>#DIV/0!</v>
      </c>
      <c r="G45" s="360"/>
      <c r="H45" s="358"/>
    </row>
    <row r="46" spans="1:8" ht="15" customHeight="1" x14ac:dyDescent="0.25">
      <c r="A46" s="387"/>
      <c r="B46" s="388"/>
      <c r="C46" s="107" t="s">
        <v>82</v>
      </c>
      <c r="D46" s="116" t="e">
        <f>D36/D21</f>
        <v>#DIV/0!</v>
      </c>
      <c r="E46" s="116">
        <f>E36/E21</f>
        <v>0</v>
      </c>
      <c r="F46" s="117"/>
      <c r="G46" s="360"/>
      <c r="H46" s="358"/>
    </row>
    <row r="47" spans="1:8" ht="15" customHeight="1" x14ac:dyDescent="0.25">
      <c r="A47" s="387"/>
      <c r="B47" s="388"/>
      <c r="C47" s="118" t="s">
        <v>83</v>
      </c>
      <c r="D47" s="394">
        <v>2016</v>
      </c>
      <c r="E47" s="395"/>
      <c r="F47" s="396"/>
      <c r="G47" s="360"/>
      <c r="H47" s="358"/>
    </row>
    <row r="48" spans="1:8" ht="24.75" customHeight="1" thickBot="1" x14ac:dyDescent="0.3">
      <c r="A48" s="389"/>
      <c r="B48" s="390"/>
      <c r="C48" s="100" t="s">
        <v>84</v>
      </c>
      <c r="D48" s="397"/>
      <c r="E48" s="398"/>
      <c r="F48" s="399"/>
      <c r="G48" s="360"/>
      <c r="H48" s="359"/>
    </row>
    <row r="49" ht="15" customHeight="1" x14ac:dyDescent="0.25"/>
  </sheetData>
  <mergeCells count="21">
    <mergeCell ref="A30:B48"/>
    <mergeCell ref="C43:C44"/>
    <mergeCell ref="D44:F44"/>
    <mergeCell ref="D47:F47"/>
    <mergeCell ref="D48:F48"/>
    <mergeCell ref="C37:C38"/>
    <mergeCell ref="B7:B10"/>
    <mergeCell ref="C26:C27"/>
    <mergeCell ref="D26:D27"/>
    <mergeCell ref="E26:E27"/>
    <mergeCell ref="A4:A28"/>
    <mergeCell ref="B4:B6"/>
    <mergeCell ref="B11:B15"/>
    <mergeCell ref="B16:B20"/>
    <mergeCell ref="B21:B28"/>
    <mergeCell ref="H30:H48"/>
    <mergeCell ref="G30:G48"/>
    <mergeCell ref="F26:F27"/>
    <mergeCell ref="C22:C23"/>
    <mergeCell ref="D22:D23"/>
    <mergeCell ref="E22:E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94FA-A1CF-4055-92F6-21836F442D13}">
  <sheetPr>
    <tabColor theme="5"/>
  </sheetPr>
  <dimension ref="A1:AC189"/>
  <sheetViews>
    <sheetView topLeftCell="J1" zoomScale="87" zoomScaleNormal="100" workbookViewId="0">
      <selection activeCell="I28" sqref="I28"/>
    </sheetView>
  </sheetViews>
  <sheetFormatPr baseColWidth="10" defaultColWidth="11.42578125" defaultRowHeight="15" x14ac:dyDescent="0.25"/>
  <cols>
    <col min="1" max="1" width="45.28515625" customWidth="1"/>
    <col min="2" max="2" width="10.85546875" customWidth="1"/>
    <col min="3" max="3" width="10.42578125" customWidth="1"/>
    <col min="4" max="4" width="12.7109375" customWidth="1"/>
    <col min="5" max="5" width="8.28515625" customWidth="1"/>
    <col min="6" max="6" width="9.7109375" customWidth="1"/>
    <col min="7" max="7" width="7.5703125" customWidth="1"/>
    <col min="8" max="8" width="8" customWidth="1"/>
    <col min="9" max="9" width="11.5703125" customWidth="1"/>
    <col min="10" max="10" width="12.85546875" customWidth="1"/>
    <col min="11" max="11" width="12.42578125" customWidth="1"/>
    <col min="12" max="12" width="10.85546875" customWidth="1"/>
    <col min="13" max="13" width="6.42578125" customWidth="1"/>
    <col min="14" max="14" width="8.140625" customWidth="1"/>
    <col min="15" max="15" width="8.85546875" customWidth="1"/>
    <col min="16" max="17" width="17.5703125" customWidth="1"/>
    <col min="18" max="18" width="17.42578125" customWidth="1"/>
    <col min="19" max="19" width="34.140625" bestFit="1" customWidth="1"/>
  </cols>
  <sheetData>
    <row r="1" spans="1:29" s="9" customFormat="1" ht="15.75" x14ac:dyDescent="0.25">
      <c r="A1" s="248" t="s">
        <v>85</v>
      </c>
      <c r="B1" s="249"/>
      <c r="C1" s="249"/>
      <c r="D1" s="249"/>
      <c r="E1" s="249"/>
      <c r="F1" s="249"/>
      <c r="G1" s="249"/>
      <c r="H1" s="249"/>
      <c r="I1" s="249"/>
      <c r="J1" s="249"/>
      <c r="K1" s="249"/>
      <c r="L1" s="249"/>
      <c r="M1" s="249"/>
      <c r="N1" s="249"/>
      <c r="O1" s="249"/>
      <c r="P1" s="25"/>
      <c r="Q1" s="25"/>
      <c r="R1" s="25"/>
      <c r="S1" s="9" t="s">
        <v>86</v>
      </c>
      <c r="T1" s="9" t="s">
        <v>87</v>
      </c>
      <c r="U1" s="25"/>
      <c r="V1" s="25"/>
      <c r="W1" s="25"/>
      <c r="X1" s="25"/>
      <c r="Y1" s="25"/>
      <c r="Z1" s="25"/>
      <c r="AA1" s="25"/>
      <c r="AB1" s="25"/>
      <c r="AC1" s="25"/>
    </row>
    <row r="2" spans="1:29" s="9" customFormat="1" ht="14.25" x14ac:dyDescent="0.2">
      <c r="A2" s="254" t="s">
        <v>88</v>
      </c>
      <c r="B2" s="249"/>
      <c r="C2" s="249"/>
      <c r="D2" s="249"/>
      <c r="E2" s="249"/>
      <c r="F2" s="249"/>
      <c r="G2" s="249"/>
      <c r="H2" s="249"/>
      <c r="I2" s="249"/>
      <c r="J2" s="249"/>
      <c r="K2" s="249"/>
      <c r="L2" s="249"/>
      <c r="M2" s="249"/>
      <c r="N2" s="249"/>
      <c r="O2" s="249"/>
      <c r="P2" s="25"/>
      <c r="Q2" s="25"/>
      <c r="R2" s="25"/>
      <c r="S2" s="191" t="s">
        <v>89</v>
      </c>
      <c r="T2" s="250" t="str">
        <f>VLOOKUP(T1,'zone climatique'!B3:C99,2,FALSE)</f>
        <v>H1c</v>
      </c>
      <c r="U2" s="25"/>
      <c r="V2" s="25"/>
      <c r="W2" s="25"/>
      <c r="X2" s="25"/>
      <c r="Y2" s="25"/>
      <c r="Z2" s="25"/>
      <c r="AA2" s="25"/>
      <c r="AB2" s="25"/>
      <c r="AC2" s="25"/>
    </row>
    <row r="3" spans="1:29" s="252" customFormat="1" ht="14.25" x14ac:dyDescent="0.2">
      <c r="A3" s="9" t="s">
        <v>90</v>
      </c>
      <c r="B3" s="253"/>
      <c r="C3" s="253"/>
      <c r="D3" s="253"/>
      <c r="E3" s="253"/>
      <c r="F3" s="253"/>
      <c r="G3" s="253"/>
      <c r="H3" s="253"/>
      <c r="I3" s="253"/>
      <c r="J3" s="253"/>
      <c r="K3" s="253"/>
      <c r="L3" s="253"/>
      <c r="M3" s="253"/>
      <c r="N3" s="253"/>
      <c r="O3" s="253"/>
      <c r="P3" s="253"/>
      <c r="Q3" s="253"/>
      <c r="R3" s="253"/>
      <c r="S3" s="191" t="s">
        <v>91</v>
      </c>
      <c r="T3" s="250" t="s">
        <v>92</v>
      </c>
      <c r="U3" s="253"/>
      <c r="V3" s="253"/>
      <c r="W3" s="253"/>
      <c r="X3" s="253"/>
      <c r="Y3" s="253"/>
      <c r="Z3" s="253"/>
      <c r="AA3" s="253"/>
      <c r="AB3" s="253"/>
      <c r="AC3" s="253"/>
    </row>
    <row r="4" spans="1:29" ht="15.75" x14ac:dyDescent="0.25">
      <c r="A4" s="121"/>
      <c r="B4" s="120"/>
      <c r="C4" s="120"/>
      <c r="D4" s="120"/>
      <c r="E4" s="120"/>
      <c r="F4" s="120"/>
      <c r="G4" s="120"/>
      <c r="H4" s="120"/>
      <c r="I4" s="120"/>
      <c r="J4" s="120"/>
      <c r="K4" s="120"/>
      <c r="L4" s="120"/>
      <c r="M4" s="120"/>
      <c r="N4" s="120"/>
      <c r="O4" s="120"/>
      <c r="P4" s="2"/>
      <c r="Q4" s="2"/>
      <c r="R4" s="2"/>
      <c r="S4" s="2"/>
      <c r="T4" s="2"/>
      <c r="U4" s="2"/>
      <c r="V4" s="2"/>
      <c r="W4" s="2"/>
      <c r="X4" s="2"/>
      <c r="Y4" s="2"/>
      <c r="Z4" s="2"/>
      <c r="AA4" s="2"/>
      <c r="AB4" s="2"/>
      <c r="AC4" s="2"/>
    </row>
    <row r="5" spans="1:29" s="9" customFormat="1" ht="135" x14ac:dyDescent="0.2">
      <c r="A5" s="255" t="s">
        <v>93</v>
      </c>
      <c r="B5" s="255" t="s">
        <v>94</v>
      </c>
      <c r="C5" s="255" t="s">
        <v>95</v>
      </c>
      <c r="D5" s="255" t="s">
        <v>96</v>
      </c>
      <c r="E5" s="255" t="s">
        <v>97</v>
      </c>
      <c r="F5" s="255" t="s">
        <v>98</v>
      </c>
      <c r="G5" s="255" t="s">
        <v>99</v>
      </c>
      <c r="H5" s="255" t="s">
        <v>100</v>
      </c>
      <c r="I5" s="256" t="s">
        <v>101</v>
      </c>
      <c r="J5" s="257" t="s">
        <v>102</v>
      </c>
      <c r="K5" s="258" t="s">
        <v>103</v>
      </c>
      <c r="L5" s="258" t="s">
        <v>104</v>
      </c>
      <c r="M5" s="255" t="s">
        <v>105</v>
      </c>
      <c r="N5" s="255" t="s">
        <v>106</v>
      </c>
      <c r="O5" s="255" t="s">
        <v>107</v>
      </c>
      <c r="P5" s="158" t="s">
        <v>108</v>
      </c>
      <c r="Q5" s="158" t="s">
        <v>109</v>
      </c>
      <c r="R5" s="255" t="s">
        <v>110</v>
      </c>
      <c r="S5" s="259" t="s">
        <v>111</v>
      </c>
      <c r="T5" s="25"/>
      <c r="U5" s="25"/>
      <c r="V5" s="25"/>
      <c r="W5" s="25"/>
      <c r="X5" s="25"/>
      <c r="Y5" s="25"/>
      <c r="Z5" s="25"/>
      <c r="AA5" s="25"/>
      <c r="AB5" s="25"/>
      <c r="AC5" s="25"/>
    </row>
    <row r="6" spans="1:29" s="9" customFormat="1" ht="22.5" x14ac:dyDescent="0.2">
      <c r="A6" s="260" t="s">
        <v>112</v>
      </c>
      <c r="B6" s="260" t="s">
        <v>113</v>
      </c>
      <c r="C6" s="260" t="s">
        <v>114</v>
      </c>
      <c r="D6" s="260" t="s">
        <v>115</v>
      </c>
      <c r="E6" s="261">
        <v>2012</v>
      </c>
      <c r="F6" s="260" t="s">
        <v>116</v>
      </c>
      <c r="G6" s="260"/>
      <c r="H6" s="260">
        <v>375</v>
      </c>
      <c r="I6" s="260">
        <v>55</v>
      </c>
      <c r="J6" s="260">
        <v>55</v>
      </c>
      <c r="K6" s="124">
        <v>50</v>
      </c>
      <c r="L6" s="262">
        <v>5</v>
      </c>
      <c r="M6" s="260"/>
      <c r="N6" s="260">
        <v>146.66666666666666</v>
      </c>
      <c r="O6" s="260"/>
      <c r="P6" s="260"/>
      <c r="Q6" s="122"/>
      <c r="R6" s="262">
        <f>VLOOKUP(F6,'Données efficacité énergétique'!$A$5:$M$13,2,FALSE)*(VLOOKUP(F6,'Données efficacité énergétique'!$A$5:$M$13,HLOOKUP($T$2,'Données efficacité énergétique'!$C$2:$M$3,2,FALSE),FALSE)+VLOOKUP('Tableau 2 Besoins'!F6,'Données efficacité énergétique'!$A$5:$M$13,HLOOKUP($T$3,'Données efficacité énergétique'!$C$2:$M$3,2,FALSE),FALSE))*H6/1000</f>
        <v>52.20000000000001</v>
      </c>
      <c r="S6" s="263" t="str">
        <f>IFERROR(IF(L6/K6&gt;0.3,"Vigilance ECS ","")&amp; IF(K6&gt;R6,"faible efficacité énergétique",""), IF(K6&gt;R6,"faible efficacité énergétique",""))</f>
        <v/>
      </c>
      <c r="T6" s="25"/>
      <c r="U6" s="25"/>
      <c r="V6" s="25"/>
      <c r="W6" s="25"/>
      <c r="X6" s="25"/>
      <c r="Y6" s="25"/>
      <c r="Z6" s="25"/>
      <c r="AA6" s="25"/>
      <c r="AB6" s="25"/>
      <c r="AC6" s="25"/>
    </row>
    <row r="7" spans="1:29" s="9" customFormat="1" ht="11.25" customHeight="1" x14ac:dyDescent="0.2">
      <c r="A7" s="260" t="s">
        <v>117</v>
      </c>
      <c r="B7" s="260"/>
      <c r="C7" s="260"/>
      <c r="D7" s="260"/>
      <c r="E7" s="260"/>
      <c r="F7" s="260" t="s">
        <v>118</v>
      </c>
      <c r="G7" s="260"/>
      <c r="H7" s="260">
        <v>375</v>
      </c>
      <c r="I7" s="260">
        <v>55</v>
      </c>
      <c r="J7" s="260">
        <v>55</v>
      </c>
      <c r="K7" s="124">
        <v>50</v>
      </c>
      <c r="L7" s="262">
        <v>5</v>
      </c>
      <c r="M7" s="260"/>
      <c r="N7" s="260">
        <v>146.66666666666666</v>
      </c>
      <c r="O7" s="260"/>
      <c r="P7" s="262"/>
      <c r="Q7" s="260"/>
      <c r="R7" s="262">
        <f>VLOOKUP(F7,'Données efficacité énergétique'!$A$5:$M$13,2,FALSE)*(VLOOKUP(F7,'Données efficacité énergétique'!$A$5:$M$13,HLOOKUP($T$2,'Données efficacité énergétique'!$C$2:$M$3,2,FALSE),FALSE)+VLOOKUP('Tableau 2 Besoins'!F7,'Données efficacité énergétique'!$A$5:$M$13,HLOOKUP($T$3,'Données efficacité énergétique'!$C$2:$M$3,2,FALSE),FALSE))*H7/1000</f>
        <v>52.20000000000001</v>
      </c>
      <c r="S7" s="263" t="str">
        <f t="shared" ref="S7:S8" si="0">IFERROR(IF(L7/K7&gt;0.3,"Vigilance ECS ","")&amp; IF(K7&gt;R7,"faible efficacité énergétique",""), IF(K7&gt;R7,"faible efficacité énergétique",""))</f>
        <v/>
      </c>
      <c r="T7" s="25"/>
      <c r="U7" s="25"/>
      <c r="V7" s="25"/>
      <c r="W7" s="25"/>
      <c r="X7" s="25"/>
      <c r="Y7" s="25"/>
      <c r="Z7" s="25"/>
      <c r="AA7" s="25"/>
      <c r="AB7" s="25"/>
      <c r="AC7" s="25"/>
    </row>
    <row r="8" spans="1:29" s="9" customFormat="1" ht="54.6" customHeight="1" x14ac:dyDescent="0.2">
      <c r="A8" s="260" t="s">
        <v>119</v>
      </c>
      <c r="B8" s="260" t="s">
        <v>120</v>
      </c>
      <c r="C8" s="260" t="s">
        <v>121</v>
      </c>
      <c r="D8" s="260" t="s">
        <v>115</v>
      </c>
      <c r="E8" s="261">
        <v>2014</v>
      </c>
      <c r="F8" s="260" t="s">
        <v>122</v>
      </c>
      <c r="G8" s="262"/>
      <c r="H8" s="262"/>
      <c r="I8" s="260"/>
      <c r="J8" s="260"/>
      <c r="K8" s="124"/>
      <c r="L8" s="262"/>
      <c r="M8" s="260"/>
      <c r="N8" s="260" t="e">
        <f t="shared" ref="N8:N10" si="1">J8/H8</f>
        <v>#DIV/0!</v>
      </c>
      <c r="O8" s="260"/>
      <c r="P8" s="260"/>
      <c r="Q8" s="260"/>
      <c r="R8" s="262">
        <f>VLOOKUP(F8,'Données efficacité énergétique'!$A$5:$M$13,2,FALSE)*(VLOOKUP(F8,'Données efficacité énergétique'!$A$5:$M$13,HLOOKUP($T$2,'Données efficacité énergétique'!$C$2:$M$3,2,FALSE),FALSE)+VLOOKUP('Tableau 2 Besoins'!F8,'Données efficacité énergétique'!$A$5:$M$13,HLOOKUP($T$3,'Données efficacité énergétique'!$C$2:$M$3,2,FALSE),FALSE))*H8/1000</f>
        <v>0</v>
      </c>
      <c r="S8" s="263" t="str">
        <f t="shared" si="0"/>
        <v/>
      </c>
      <c r="T8" s="25"/>
      <c r="U8" s="25"/>
      <c r="V8" s="25"/>
      <c r="W8" s="25"/>
      <c r="X8" s="25"/>
      <c r="Y8" s="25"/>
      <c r="Z8" s="25"/>
      <c r="AA8" s="25"/>
      <c r="AB8" s="25"/>
      <c r="AC8" s="25"/>
    </row>
    <row r="9" spans="1:29" s="9" customFormat="1" ht="24.75" customHeight="1" x14ac:dyDescent="0.2">
      <c r="A9" s="260"/>
      <c r="B9" s="260" t="s">
        <v>123</v>
      </c>
      <c r="C9" s="260" t="s">
        <v>124</v>
      </c>
      <c r="D9" s="260" t="s">
        <v>125</v>
      </c>
      <c r="E9" s="261">
        <v>2014</v>
      </c>
      <c r="F9" s="260"/>
      <c r="G9" s="260"/>
      <c r="H9" s="260"/>
      <c r="I9" s="260"/>
      <c r="J9" s="260"/>
      <c r="K9" s="124"/>
      <c r="L9" s="262"/>
      <c r="M9" s="260"/>
      <c r="N9" s="260" t="e">
        <f t="shared" si="1"/>
        <v>#DIV/0!</v>
      </c>
      <c r="O9" s="260"/>
      <c r="P9" s="260"/>
      <c r="Q9" s="260"/>
      <c r="R9" s="262" t="e">
        <f>VLOOKUP(F9,'Données efficacité énergétique'!$A$5:$M$13,2,FALSE)*(VLOOKUP(F9,'Données efficacité énergétique'!$A$5:$M$13,HLOOKUP($T$2,'Données efficacité énergétique'!$C$2:$M$3,2,FALSE),FALSE)+VLOOKUP('Tableau 2 Besoins'!F9,'Données efficacité énergétique'!$A$5:$M$13,HLOOKUP($T$3,'Données efficacité énergétique'!$C$2:$M$3,2,FALSE),FALSE))*H9/1000</f>
        <v>#N/A</v>
      </c>
      <c r="S9" s="263" t="e">
        <f>IFERROR(IF(L9/K9&gt;0.3,"Vigilance ECS ","")&amp; IF(K9&gt;R9,"faible efficacité énergétique",""), IF(K9&gt;R9,"faible efficacité énergétique",""))</f>
        <v>#N/A</v>
      </c>
      <c r="T9" s="25"/>
      <c r="U9" s="25"/>
      <c r="V9" s="25"/>
      <c r="W9" s="25"/>
      <c r="X9" s="25"/>
      <c r="Y9" s="25"/>
      <c r="Z9" s="25"/>
      <c r="AA9" s="25"/>
      <c r="AB9" s="25"/>
      <c r="AC9" s="25"/>
    </row>
    <row r="10" spans="1:29" s="9" customFormat="1" ht="24.75" customHeight="1" x14ac:dyDescent="0.2">
      <c r="A10" s="260"/>
      <c r="B10" s="260"/>
      <c r="C10" s="260"/>
      <c r="D10" s="260"/>
      <c r="E10" s="261"/>
      <c r="F10" s="260" t="s">
        <v>126</v>
      </c>
      <c r="G10" s="260"/>
      <c r="H10" s="260"/>
      <c r="I10" s="260"/>
      <c r="J10" s="260"/>
      <c r="K10" s="124"/>
      <c r="L10" s="262"/>
      <c r="M10" s="260"/>
      <c r="N10" s="260" t="e">
        <f t="shared" si="1"/>
        <v>#DIV/0!</v>
      </c>
      <c r="O10" s="260"/>
      <c r="P10" s="122"/>
      <c r="Q10" s="260"/>
      <c r="R10" s="262">
        <f>VLOOKUP(F10,'Données efficacité énergétique'!$A$5:$M$13,2,FALSE)*(VLOOKUP(F10,'Données efficacité énergétique'!$A$5:$M$13,HLOOKUP($T$2,'Données efficacité énergétique'!$C$2:$M$3,2,FALSE),FALSE)+VLOOKUP('Tableau 2 Besoins'!F10,'Données efficacité énergétique'!$A$5:$M$13,HLOOKUP($T$3,'Données efficacité énergétique'!$C$2:$M$3,2,FALSE),FALSE))*H10/1000</f>
        <v>0</v>
      </c>
      <c r="S10" s="263" t="str">
        <f>IFERROR(IF(L10/K10&gt;0.3,"Vigilance ECS ","")&amp; IF(K10&gt;R10,"faible efficacité énergétique",""), IF(K10&gt;R10,"faible efficacité énergétique",""))</f>
        <v/>
      </c>
      <c r="T10" s="25"/>
      <c r="U10" s="25"/>
      <c r="V10" s="25"/>
      <c r="W10" s="25"/>
      <c r="X10" s="25"/>
      <c r="Y10" s="25"/>
      <c r="Z10" s="25"/>
      <c r="AA10" s="25"/>
      <c r="AB10" s="25"/>
      <c r="AC10" s="25"/>
    </row>
    <row r="11" spans="1:29" s="9" customFormat="1" ht="14.25" x14ac:dyDescent="0.2">
      <c r="A11" s="255" t="s">
        <v>127</v>
      </c>
      <c r="B11" s="255"/>
      <c r="C11" s="255"/>
      <c r="D11" s="255"/>
      <c r="E11" s="255"/>
      <c r="F11" s="255"/>
      <c r="G11" s="255"/>
      <c r="H11" s="255"/>
      <c r="I11" s="256"/>
      <c r="J11" s="264"/>
      <c r="K11" s="125">
        <f>SUM(K6:K10)</f>
        <v>100</v>
      </c>
      <c r="L11" s="258"/>
      <c r="M11" s="255"/>
      <c r="N11" s="255"/>
      <c r="O11" s="255"/>
      <c r="P11" s="159">
        <f>SUM(P6:P10)</f>
        <v>0</v>
      </c>
      <c r="Q11" s="159">
        <f>SUM(Q6:Q10)</f>
        <v>0</v>
      </c>
      <c r="R11" s="258" t="e">
        <f>SUM(R6:R10)</f>
        <v>#N/A</v>
      </c>
      <c r="S11" s="25"/>
      <c r="T11" s="25"/>
      <c r="U11" s="25"/>
      <c r="V11" s="25"/>
      <c r="W11" s="25"/>
      <c r="X11" s="25"/>
      <c r="Y11" s="25"/>
      <c r="Z11" s="25"/>
      <c r="AA11" s="25"/>
      <c r="AB11" s="25"/>
      <c r="AC11" s="25"/>
    </row>
    <row r="12" spans="1:29" x14ac:dyDescent="0.25">
      <c r="A12" s="120"/>
      <c r="B12" s="120"/>
      <c r="C12" s="120"/>
      <c r="D12" s="120"/>
      <c r="E12" s="120"/>
      <c r="F12" s="120"/>
      <c r="G12" s="120"/>
      <c r="H12" s="120"/>
      <c r="I12" s="120"/>
      <c r="J12" s="120"/>
      <c r="K12" s="120"/>
      <c r="L12" s="120"/>
      <c r="M12" s="120"/>
      <c r="N12" s="120"/>
      <c r="O12" s="120"/>
      <c r="P12" s="2"/>
      <c r="Q12" s="2"/>
      <c r="R12" s="2"/>
      <c r="S12" s="2"/>
      <c r="T12" s="2"/>
      <c r="U12" s="2"/>
      <c r="V12" s="2"/>
      <c r="W12" s="2"/>
      <c r="X12" s="2"/>
      <c r="Y12" s="2"/>
      <c r="Z12" s="2"/>
      <c r="AA12" s="2"/>
      <c r="AB12" s="2"/>
      <c r="AC12" s="2"/>
    </row>
    <row r="13" spans="1:29" s="9" customFormat="1" ht="14.25" x14ac:dyDescent="0.2">
      <c r="A13" s="254" t="s">
        <v>128</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row>
    <row r="14" spans="1:29" s="9" customFormat="1" ht="14.25" x14ac:dyDescent="0.2">
      <c r="A14" s="9" t="s">
        <v>129</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row>
    <row r="15" spans="1:29" s="9" customFormat="1" x14ac:dyDescent="0.2">
      <c r="A15" s="251"/>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row>
    <row r="16" spans="1:29" s="9" customFormat="1" ht="135" x14ac:dyDescent="0.2">
      <c r="A16" s="255" t="s">
        <v>130</v>
      </c>
      <c r="B16" s="255" t="s">
        <v>93</v>
      </c>
      <c r="C16" s="255" t="s">
        <v>94</v>
      </c>
      <c r="D16" s="255" t="s">
        <v>95</v>
      </c>
      <c r="E16" s="255" t="s">
        <v>96</v>
      </c>
      <c r="F16" s="255" t="s">
        <v>97</v>
      </c>
      <c r="G16" s="255" t="s">
        <v>98</v>
      </c>
      <c r="H16" s="255" t="s">
        <v>99</v>
      </c>
      <c r="I16" s="255" t="s">
        <v>100</v>
      </c>
      <c r="J16" s="256" t="s">
        <v>101</v>
      </c>
      <c r="K16" s="257" t="s">
        <v>102</v>
      </c>
      <c r="L16" s="258" t="s">
        <v>103</v>
      </c>
      <c r="M16" s="258" t="s">
        <v>104</v>
      </c>
      <c r="N16" s="255" t="s">
        <v>131</v>
      </c>
      <c r="O16" s="255" t="s">
        <v>132</v>
      </c>
      <c r="P16" s="255" t="s">
        <v>107</v>
      </c>
      <c r="Q16" s="158" t="s">
        <v>133</v>
      </c>
      <c r="R16" s="158" t="s">
        <v>134</v>
      </c>
      <c r="S16" s="255" t="s">
        <v>110</v>
      </c>
      <c r="T16" s="259" t="s">
        <v>111</v>
      </c>
      <c r="U16" s="25"/>
      <c r="V16" s="25"/>
      <c r="W16" s="25"/>
      <c r="X16" s="25"/>
      <c r="Y16" s="25"/>
      <c r="Z16" s="25"/>
      <c r="AA16" s="25"/>
      <c r="AB16" s="25"/>
      <c r="AC16" s="25"/>
    </row>
    <row r="17" spans="1:29" s="9" customFormat="1" ht="22.5" x14ac:dyDescent="0.2">
      <c r="A17" s="122" t="s">
        <v>135</v>
      </c>
      <c r="B17" s="122" t="s">
        <v>112</v>
      </c>
      <c r="C17" s="122" t="s">
        <v>113</v>
      </c>
      <c r="D17" s="122" t="s">
        <v>114</v>
      </c>
      <c r="E17" s="122" t="s">
        <v>115</v>
      </c>
      <c r="F17" s="123">
        <v>2012</v>
      </c>
      <c r="G17" s="260" t="s">
        <v>116</v>
      </c>
      <c r="H17" s="122"/>
      <c r="I17" s="122">
        <v>375</v>
      </c>
      <c r="J17" s="122">
        <v>55</v>
      </c>
      <c r="K17" s="122">
        <v>55</v>
      </c>
      <c r="L17" s="124">
        <v>50</v>
      </c>
      <c r="M17" s="124">
        <v>5</v>
      </c>
      <c r="N17" s="122"/>
      <c r="O17" s="122">
        <f>K17/I17</f>
        <v>0.14666666666666667</v>
      </c>
      <c r="P17" s="122"/>
      <c r="Q17" s="260"/>
      <c r="R17" s="260"/>
      <c r="S17" s="262">
        <f>VLOOKUP(G17,'Données efficacité énergétique'!$A$5:$M$13,2,FALSE)*(VLOOKUP(G17,'Données efficacité énergétique'!$A$5:$M$13,HLOOKUP($T$2,'Données efficacité énergétique'!$C$2:$M$3,2,FALSE),FALSE)+VLOOKUP('Tableau 2 Besoins'!G17,'Données efficacité énergétique'!$A$5:$M$13,HLOOKUP($T$3,'Données efficacité énergétique'!$C$2:$M$3,2,FALSE),FALSE))*I17/1000</f>
        <v>52.20000000000001</v>
      </c>
      <c r="T17" s="263" t="str">
        <f>IFERROR(IF(M17/L17&gt;0.3,"Vigilance ECS ","")&amp; IF(L17&gt;S17,"faible efficacité énergétique",""), IF(L17&gt;S17,"faible efficacité énergétique",""))</f>
        <v/>
      </c>
      <c r="U17" s="25"/>
      <c r="V17" s="25"/>
      <c r="W17" s="25"/>
      <c r="X17" s="25"/>
      <c r="Y17" s="25"/>
      <c r="Z17" s="25"/>
      <c r="AA17" s="25"/>
      <c r="AB17" s="25"/>
      <c r="AC17" s="25"/>
    </row>
    <row r="18" spans="1:29" s="9" customFormat="1" ht="22.5" x14ac:dyDescent="0.2">
      <c r="A18" s="122" t="s">
        <v>135</v>
      </c>
      <c r="B18" s="122" t="s">
        <v>117</v>
      </c>
      <c r="C18" s="122"/>
      <c r="D18" s="122"/>
      <c r="E18" s="122"/>
      <c r="F18" s="122"/>
      <c r="G18" s="260" t="s">
        <v>118</v>
      </c>
      <c r="H18" s="122"/>
      <c r="I18" s="122">
        <v>375</v>
      </c>
      <c r="J18" s="122">
        <v>55</v>
      </c>
      <c r="K18" s="122">
        <v>55</v>
      </c>
      <c r="L18" s="124">
        <v>50</v>
      </c>
      <c r="M18" s="124">
        <v>5</v>
      </c>
      <c r="N18" s="122"/>
      <c r="O18" s="122">
        <f t="shared" ref="O18:O19" si="2">K18/I18</f>
        <v>0.14666666666666667</v>
      </c>
      <c r="P18" s="122"/>
      <c r="Q18" s="260"/>
      <c r="R18" s="260"/>
      <c r="S18" s="262">
        <f>VLOOKUP(G18,'Données efficacité énergétique'!$A$5:$M$13,2,FALSE)*(VLOOKUP(G18,'Données efficacité énergétique'!$A$5:$M$13,HLOOKUP($T$2,'Données efficacité énergétique'!$C$2:$M$3,2,FALSE),FALSE)+VLOOKUP('Tableau 2 Besoins'!G18,'Données efficacité énergétique'!$A$5:$M$13,HLOOKUP($T$3,'Données efficacité énergétique'!$C$2:$M$3,2,FALSE),FALSE))*I18/1000</f>
        <v>52.20000000000001</v>
      </c>
      <c r="T18" s="263" t="str">
        <f t="shared" ref="T18:T24" si="3">IFERROR(IF(M18/L18&gt;0.3,"Vigilance ECS ","")&amp; IF(L18&gt;S18,"faible efficacité énergétique",""), IF(L18&gt;S18,"faible efficacité énergétique",""))</f>
        <v/>
      </c>
      <c r="U18" s="25"/>
      <c r="V18" s="25"/>
      <c r="W18" s="25"/>
      <c r="X18" s="25"/>
      <c r="Y18" s="25"/>
      <c r="Z18" s="25"/>
      <c r="AA18" s="25"/>
      <c r="AB18" s="25"/>
      <c r="AC18" s="25"/>
    </row>
    <row r="19" spans="1:29" s="9" customFormat="1" ht="14.25" x14ac:dyDescent="0.2">
      <c r="A19" s="125" t="s">
        <v>136</v>
      </c>
      <c r="B19" s="125"/>
      <c r="C19" s="125"/>
      <c r="D19" s="125"/>
      <c r="E19" s="125"/>
      <c r="F19" s="125"/>
      <c r="G19" s="125"/>
      <c r="H19" s="125">
        <f>SUM(H17:H18)</f>
        <v>0</v>
      </c>
      <c r="I19" s="125">
        <f>SUM(I17:I18)</f>
        <v>750</v>
      </c>
      <c r="J19" s="126">
        <f t="shared" ref="J19:M19" si="4">SUM(J17:J18)</f>
        <v>110</v>
      </c>
      <c r="K19" s="160">
        <f t="shared" si="4"/>
        <v>110</v>
      </c>
      <c r="L19" s="125">
        <f t="shared" si="4"/>
        <v>100</v>
      </c>
      <c r="M19" s="125">
        <f t="shared" si="4"/>
        <v>10</v>
      </c>
      <c r="N19" s="125">
        <f>SUM(N17:N18)</f>
        <v>0</v>
      </c>
      <c r="O19" s="127">
        <f t="shared" si="2"/>
        <v>0.14666666666666667</v>
      </c>
      <c r="P19" s="125"/>
      <c r="Q19" s="159">
        <f>SUM(Q17:Q18)</f>
        <v>0</v>
      </c>
      <c r="R19" s="159">
        <f>SUM(R17:R18)</f>
        <v>0</v>
      </c>
      <c r="S19" s="125">
        <f>SUM(S17:S18)</f>
        <v>104.40000000000002</v>
      </c>
      <c r="T19" s="263" t="str">
        <f t="shared" si="3"/>
        <v/>
      </c>
      <c r="U19" s="25"/>
      <c r="V19" s="25"/>
      <c r="W19" s="25"/>
      <c r="X19" s="25"/>
      <c r="Y19" s="25"/>
      <c r="Z19" s="25"/>
      <c r="AA19" s="25"/>
      <c r="AB19" s="25"/>
      <c r="AC19" s="25"/>
    </row>
    <row r="20" spans="1:29" s="9" customFormat="1" ht="22.5" x14ac:dyDescent="0.2">
      <c r="A20" s="122" t="s">
        <v>137</v>
      </c>
      <c r="B20" s="122" t="s">
        <v>119</v>
      </c>
      <c r="C20" s="122" t="s">
        <v>120</v>
      </c>
      <c r="D20" s="122" t="s">
        <v>121</v>
      </c>
      <c r="E20" s="122" t="s">
        <v>115</v>
      </c>
      <c r="F20" s="123">
        <v>2014</v>
      </c>
      <c r="G20" s="260" t="s">
        <v>116</v>
      </c>
      <c r="H20" s="124"/>
      <c r="I20" s="124"/>
      <c r="J20" s="122"/>
      <c r="K20" s="122"/>
      <c r="L20" s="124"/>
      <c r="M20" s="124"/>
      <c r="N20" s="122"/>
      <c r="O20" s="122" t="e">
        <f>K20/I20</f>
        <v>#DIV/0!</v>
      </c>
      <c r="P20" s="122"/>
      <c r="Q20" s="260"/>
      <c r="R20" s="260"/>
      <c r="S20" s="262">
        <f>VLOOKUP(G20,'Données efficacité énergétique'!$A$5:$M$13,2,FALSE)*(VLOOKUP(G20,'Données efficacité énergétique'!$A$5:$M$13,HLOOKUP($T$2,'Données efficacité énergétique'!$C$2:$M$3,2,FALSE),FALSE)+VLOOKUP('Tableau 2 Besoins'!G20,'Données efficacité énergétique'!$A$5:$M$13,HLOOKUP($T$3,'Données efficacité énergétique'!$C$2:$M$3,2,FALSE),FALSE))*I20/1000</f>
        <v>0</v>
      </c>
      <c r="T20" s="263" t="str">
        <f t="shared" si="3"/>
        <v/>
      </c>
      <c r="U20" s="25"/>
      <c r="V20" s="25"/>
      <c r="W20" s="25"/>
      <c r="X20" s="25"/>
      <c r="Y20" s="25"/>
      <c r="Z20" s="25"/>
      <c r="AA20" s="25"/>
      <c r="AB20" s="25"/>
      <c r="AC20" s="25"/>
    </row>
    <row r="21" spans="1:29" s="9" customFormat="1" ht="22.5" x14ac:dyDescent="0.2">
      <c r="A21" s="122" t="s">
        <v>138</v>
      </c>
      <c r="B21" s="122"/>
      <c r="C21" s="122" t="s">
        <v>123</v>
      </c>
      <c r="D21" s="122" t="s">
        <v>124</v>
      </c>
      <c r="E21" s="122" t="s">
        <v>125</v>
      </c>
      <c r="F21" s="123">
        <v>2014</v>
      </c>
      <c r="G21" s="260" t="s">
        <v>118</v>
      </c>
      <c r="H21" s="122"/>
      <c r="I21" s="122"/>
      <c r="J21" s="122"/>
      <c r="K21" s="122"/>
      <c r="L21" s="124"/>
      <c r="M21" s="124"/>
      <c r="N21" s="122"/>
      <c r="O21" s="122" t="e">
        <f t="shared" ref="O21:O22" si="5">K21/I21</f>
        <v>#DIV/0!</v>
      </c>
      <c r="P21" s="122"/>
      <c r="Q21" s="260"/>
      <c r="R21" s="260"/>
      <c r="S21" s="262">
        <f>VLOOKUP(G21,'Données efficacité énergétique'!$A$5:$M$13,2,FALSE)*(VLOOKUP(G21,'Données efficacité énergétique'!$A$5:$M$13,HLOOKUP($T$2,'Données efficacité énergétique'!$C$2:$M$3,2,FALSE),FALSE)+VLOOKUP('Tableau 2 Besoins'!G21,'Données efficacité énergétique'!$A$5:$M$13,HLOOKUP($T$3,'Données efficacité énergétique'!$C$2:$M$3,2,FALSE),FALSE))*I21/1000</f>
        <v>0</v>
      </c>
      <c r="T21" s="263" t="str">
        <f t="shared" si="3"/>
        <v/>
      </c>
      <c r="U21" s="25"/>
      <c r="V21" s="25"/>
      <c r="W21" s="25"/>
      <c r="X21" s="25"/>
      <c r="Y21" s="25"/>
      <c r="Z21" s="25"/>
      <c r="AA21" s="25"/>
      <c r="AB21" s="25"/>
      <c r="AC21" s="25"/>
    </row>
    <row r="22" spans="1:29" s="9" customFormat="1" ht="14.25" x14ac:dyDescent="0.2">
      <c r="A22" s="122" t="s">
        <v>139</v>
      </c>
      <c r="B22" s="122"/>
      <c r="C22" s="122"/>
      <c r="D22" s="122"/>
      <c r="E22" s="122"/>
      <c r="F22" s="122"/>
      <c r="G22" s="260"/>
      <c r="H22" s="122"/>
      <c r="I22" s="122"/>
      <c r="J22" s="122"/>
      <c r="K22" s="122"/>
      <c r="L22" s="124"/>
      <c r="M22" s="124"/>
      <c r="N22" s="122"/>
      <c r="O22" s="122" t="e">
        <f t="shared" si="5"/>
        <v>#DIV/0!</v>
      </c>
      <c r="P22" s="122"/>
      <c r="Q22" s="260"/>
      <c r="R22" s="260"/>
      <c r="S22" s="262" t="e">
        <f>VLOOKUP(G22,'Données efficacité énergétique'!$A$5:$M$13,2,FALSE)*(VLOOKUP(G22,'Données efficacité énergétique'!$A$5:$M$13,HLOOKUP($T$2,'Données efficacité énergétique'!$C$2:$M$3,2,FALSE),FALSE)+VLOOKUP('Tableau 2 Besoins'!G22,'Données efficacité énergétique'!$A$5:$M$13,HLOOKUP($T$3,'Données efficacité énergétique'!$C$2:$M$3,2,FALSE),FALSE))*I22/1000</f>
        <v>#N/A</v>
      </c>
      <c r="T22" s="263" t="e">
        <f t="shared" si="3"/>
        <v>#N/A</v>
      </c>
      <c r="U22" s="25"/>
      <c r="V22" s="25"/>
      <c r="W22" s="25"/>
      <c r="X22" s="25"/>
      <c r="Y22" s="25"/>
      <c r="Z22" s="25"/>
      <c r="AA22" s="25"/>
      <c r="AB22" s="25"/>
      <c r="AC22" s="25"/>
    </row>
    <row r="23" spans="1:29" s="9" customFormat="1" ht="14.25" x14ac:dyDescent="0.2">
      <c r="A23" s="125" t="s">
        <v>140</v>
      </c>
      <c r="B23" s="125"/>
      <c r="C23" s="125"/>
      <c r="D23" s="125"/>
      <c r="E23" s="125"/>
      <c r="F23" s="125"/>
      <c r="G23" s="125"/>
      <c r="H23" s="125">
        <f>SUM(H20:H22)</f>
        <v>0</v>
      </c>
      <c r="I23" s="125">
        <f t="shared" ref="I23:N23" si="6">SUM(I20:I22)</f>
        <v>0</v>
      </c>
      <c r="J23" s="126">
        <f t="shared" si="6"/>
        <v>0</v>
      </c>
      <c r="K23" s="160">
        <f t="shared" si="6"/>
        <v>0</v>
      </c>
      <c r="L23" s="125">
        <f t="shared" si="6"/>
        <v>0</v>
      </c>
      <c r="M23" s="125">
        <f t="shared" si="6"/>
        <v>0</v>
      </c>
      <c r="N23" s="125">
        <f t="shared" si="6"/>
        <v>0</v>
      </c>
      <c r="O23" s="127" t="e">
        <f>K23/I23</f>
        <v>#DIV/0!</v>
      </c>
      <c r="P23" s="125"/>
      <c r="Q23" s="159">
        <f t="shared" ref="Q23:R23" si="7">SUM(Q20:Q22)</f>
        <v>0</v>
      </c>
      <c r="R23" s="159">
        <f t="shared" si="7"/>
        <v>0</v>
      </c>
      <c r="S23" s="159" t="e">
        <f>SUM(S20:S22)</f>
        <v>#N/A</v>
      </c>
      <c r="T23" s="263" t="e">
        <f t="shared" si="3"/>
        <v>#N/A</v>
      </c>
      <c r="U23" s="25"/>
      <c r="V23" s="25"/>
      <c r="W23" s="25"/>
      <c r="X23" s="25"/>
      <c r="Y23" s="25"/>
      <c r="Z23" s="25"/>
      <c r="AA23" s="25"/>
      <c r="AB23" s="25"/>
      <c r="AC23" s="25"/>
    </row>
    <row r="24" spans="1:29" s="9" customFormat="1" ht="14.25" x14ac:dyDescent="0.2">
      <c r="A24" s="125" t="s">
        <v>127</v>
      </c>
      <c r="B24" s="125"/>
      <c r="C24" s="125"/>
      <c r="D24" s="125"/>
      <c r="E24" s="125"/>
      <c r="F24" s="125"/>
      <c r="G24" s="125"/>
      <c r="H24" s="125">
        <f>H23+H19</f>
        <v>0</v>
      </c>
      <c r="I24" s="125">
        <f>I23+I19</f>
        <v>750</v>
      </c>
      <c r="J24" s="126">
        <f>J23+J19</f>
        <v>110</v>
      </c>
      <c r="K24" s="160">
        <f>K23+K19</f>
        <v>110</v>
      </c>
      <c r="L24" s="125">
        <f>L23+L19</f>
        <v>100</v>
      </c>
      <c r="M24" s="125">
        <f t="shared" ref="M24:N24" si="8">M23+M19</f>
        <v>10</v>
      </c>
      <c r="N24" s="125">
        <f t="shared" si="8"/>
        <v>0</v>
      </c>
      <c r="O24" s="127">
        <f>K24/I24</f>
        <v>0.14666666666666667</v>
      </c>
      <c r="P24" s="125"/>
      <c r="Q24" s="159">
        <f>Q23+Q19</f>
        <v>0</v>
      </c>
      <c r="R24" s="159">
        <f>R23+R19</f>
        <v>0</v>
      </c>
      <c r="S24" s="159" t="e">
        <f>S19+S23</f>
        <v>#N/A</v>
      </c>
      <c r="T24" s="263" t="e">
        <f t="shared" si="3"/>
        <v>#N/A</v>
      </c>
      <c r="U24" s="25"/>
      <c r="V24" s="25"/>
      <c r="W24" s="25"/>
      <c r="X24" s="25"/>
      <c r="Y24" s="25"/>
      <c r="Z24" s="25"/>
      <c r="AA24" s="25"/>
      <c r="AB24" s="25"/>
      <c r="AC24" s="25"/>
    </row>
    <row r="25" spans="1:29" s="9" customFormat="1" ht="14.25" x14ac:dyDescent="0.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row>
    <row r="26" spans="1:29" s="9" customFormat="1" ht="15.75" thickBot="1" x14ac:dyDescent="0.3">
      <c r="A26" s="326" t="s">
        <v>141</v>
      </c>
      <c r="B26"/>
      <c r="C26"/>
      <c r="D26"/>
      <c r="E26"/>
      <c r="F26"/>
      <c r="G26"/>
      <c r="H26"/>
      <c r="I26"/>
      <c r="J26"/>
      <c r="K26"/>
      <c r="L26"/>
      <c r="M26"/>
      <c r="N26" s="25"/>
      <c r="O26" s="25"/>
      <c r="P26" s="25"/>
      <c r="Q26" s="25"/>
      <c r="R26" s="25"/>
      <c r="S26" s="25"/>
      <c r="T26" s="25"/>
      <c r="U26" s="25"/>
      <c r="V26" s="25"/>
      <c r="W26" s="25"/>
      <c r="X26" s="25"/>
      <c r="Y26" s="25"/>
      <c r="Z26" s="25"/>
      <c r="AA26" s="25"/>
      <c r="AB26" s="25"/>
      <c r="AC26" s="25"/>
    </row>
    <row r="27" spans="1:29" s="9" customFormat="1" ht="26.25" thickBot="1" x14ac:dyDescent="0.3">
      <c r="A27" s="333"/>
      <c r="B27" s="402" t="s">
        <v>142</v>
      </c>
      <c r="C27" s="403"/>
      <c r="D27" s="402" t="s">
        <v>143</v>
      </c>
      <c r="E27" s="403"/>
      <c r="F27" s="334" t="s">
        <v>144</v>
      </c>
      <c r="G27"/>
      <c r="H27"/>
      <c r="I27"/>
      <c r="J27"/>
      <c r="K27"/>
      <c r="L27"/>
      <c r="M27"/>
      <c r="N27" s="25"/>
      <c r="O27" s="25"/>
      <c r="P27" s="25"/>
      <c r="Q27" s="25"/>
      <c r="R27" s="25"/>
      <c r="S27" s="25"/>
      <c r="T27" s="25"/>
      <c r="U27" s="25"/>
      <c r="V27" s="25"/>
      <c r="W27" s="25"/>
      <c r="X27" s="25"/>
      <c r="Y27" s="25"/>
      <c r="Z27" s="25"/>
      <c r="AA27" s="25"/>
      <c r="AB27" s="25"/>
      <c r="AC27" s="25"/>
    </row>
    <row r="28" spans="1:29" s="9" customFormat="1" ht="26.25" thickBot="1" x14ac:dyDescent="0.3">
      <c r="A28" s="335"/>
      <c r="B28" s="336" t="s">
        <v>145</v>
      </c>
      <c r="C28" s="336" t="s">
        <v>146</v>
      </c>
      <c r="D28" s="336" t="s">
        <v>147</v>
      </c>
      <c r="E28" s="336" t="s">
        <v>146</v>
      </c>
      <c r="F28" s="337"/>
      <c r="G28"/>
      <c r="H28"/>
      <c r="I28"/>
      <c r="J28"/>
      <c r="K28"/>
      <c r="L28"/>
      <c r="M28"/>
      <c r="N28" s="25"/>
      <c r="O28" s="25"/>
      <c r="P28" s="25"/>
      <c r="Q28" s="25"/>
      <c r="R28" s="25"/>
      <c r="S28" s="25"/>
      <c r="T28" s="25"/>
      <c r="U28" s="25"/>
      <c r="V28" s="25"/>
      <c r="W28" s="25"/>
      <c r="X28" s="25"/>
      <c r="Y28" s="25"/>
      <c r="Z28" s="25"/>
      <c r="AA28" s="25"/>
      <c r="AB28" s="25"/>
      <c r="AC28" s="25"/>
    </row>
    <row r="29" spans="1:29" s="9" customFormat="1" ht="15.75" thickBot="1" x14ac:dyDescent="0.3">
      <c r="A29" s="338" t="s">
        <v>148</v>
      </c>
      <c r="B29" s="339"/>
      <c r="C29" s="339"/>
      <c r="D29" s="339"/>
      <c r="E29" s="339"/>
      <c r="F29" s="340"/>
      <c r="G29"/>
      <c r="H29"/>
      <c r="I29"/>
      <c r="J29"/>
      <c r="K29"/>
      <c r="L29"/>
      <c r="M29"/>
      <c r="N29" s="25"/>
      <c r="O29" s="25"/>
      <c r="P29" s="25"/>
      <c r="Q29" s="25"/>
      <c r="R29" s="25"/>
      <c r="S29" s="25"/>
      <c r="T29" s="25"/>
      <c r="U29" s="25"/>
      <c r="V29" s="25"/>
      <c r="W29" s="25"/>
      <c r="X29" s="25"/>
      <c r="Y29" s="25"/>
      <c r="Z29" s="25"/>
      <c r="AA29" s="25"/>
      <c r="AB29" s="25"/>
      <c r="AC29" s="25"/>
    </row>
    <row r="30" spans="1:29" s="9" customFormat="1" ht="15.75" thickBot="1" x14ac:dyDescent="0.3">
      <c r="A30" s="338" t="s">
        <v>149</v>
      </c>
      <c r="B30" s="339"/>
      <c r="C30" s="339"/>
      <c r="D30" s="339"/>
      <c r="E30" s="339"/>
      <c r="F30" s="340"/>
      <c r="G30"/>
      <c r="H30"/>
      <c r="I30"/>
      <c r="J30"/>
      <c r="K30"/>
      <c r="L30"/>
      <c r="M30"/>
      <c r="N30" s="25"/>
      <c r="O30" s="25"/>
      <c r="P30" s="25"/>
      <c r="Q30" s="25"/>
      <c r="R30" s="25"/>
      <c r="S30" s="25"/>
      <c r="T30" s="25"/>
      <c r="U30" s="25"/>
      <c r="V30" s="25"/>
      <c r="W30" s="25"/>
      <c r="X30" s="25"/>
      <c r="Y30" s="25"/>
      <c r="Z30" s="25"/>
      <c r="AA30" s="25"/>
      <c r="AB30" s="25"/>
      <c r="AC30" s="25"/>
    </row>
    <row r="31" spans="1:29" s="9" customFormat="1" ht="15.75" thickBot="1" x14ac:dyDescent="0.3">
      <c r="A31" s="341" t="s">
        <v>150</v>
      </c>
      <c r="B31" s="342"/>
      <c r="C31" s="342"/>
      <c r="D31" s="342"/>
      <c r="E31" s="342"/>
      <c r="F31" s="343"/>
      <c r="G31"/>
      <c r="H31"/>
      <c r="I31"/>
      <c r="J31"/>
      <c r="K31"/>
      <c r="L31"/>
      <c r="M31"/>
      <c r="N31" s="25"/>
      <c r="O31" s="25"/>
      <c r="P31" s="25"/>
      <c r="Q31" s="25"/>
      <c r="R31" s="25"/>
      <c r="S31" s="25"/>
      <c r="T31" s="25"/>
      <c r="U31" s="25"/>
      <c r="V31" s="25"/>
      <c r="W31" s="25"/>
      <c r="X31" s="25"/>
      <c r="Y31" s="25"/>
      <c r="Z31" s="25"/>
      <c r="AA31" s="25"/>
      <c r="AB31" s="25"/>
      <c r="AC31" s="25"/>
    </row>
    <row r="32" spans="1:29" s="9" customFormat="1" ht="15.75" thickBot="1" x14ac:dyDescent="0.3">
      <c r="A32" s="338" t="s">
        <v>151</v>
      </c>
      <c r="B32" s="344"/>
      <c r="C32" s="344"/>
      <c r="D32" s="344"/>
      <c r="E32" s="344"/>
      <c r="F32" s="345"/>
      <c r="G32"/>
      <c r="H32"/>
      <c r="I32"/>
      <c r="J32"/>
      <c r="K32"/>
      <c r="L32"/>
      <c r="M32"/>
      <c r="N32" s="25"/>
      <c r="O32" s="25"/>
      <c r="P32" s="25"/>
      <c r="Q32" s="25"/>
      <c r="R32" s="25"/>
      <c r="S32" s="25"/>
      <c r="T32" s="25"/>
      <c r="U32" s="25"/>
      <c r="V32" s="25"/>
      <c r="W32" s="25"/>
      <c r="X32" s="25"/>
      <c r="Y32" s="25"/>
      <c r="Z32" s="25"/>
      <c r="AA32" s="25"/>
      <c r="AB32" s="25"/>
      <c r="AC32" s="25"/>
    </row>
    <row r="33" spans="1:29" s="9" customFormat="1" ht="15.75" thickBot="1" x14ac:dyDescent="0.3">
      <c r="A33" s="341" t="s">
        <v>152</v>
      </c>
      <c r="B33" s="344"/>
      <c r="C33" s="344"/>
      <c r="D33" s="344"/>
      <c r="E33" s="344"/>
      <c r="F33" s="345"/>
      <c r="G33"/>
      <c r="H33"/>
      <c r="I33"/>
      <c r="J33"/>
      <c r="K33"/>
      <c r="L33"/>
      <c r="M33"/>
      <c r="N33" s="25"/>
      <c r="O33" s="25"/>
      <c r="P33" s="25"/>
      <c r="Q33" s="25"/>
      <c r="R33" s="25"/>
      <c r="S33" s="25"/>
      <c r="T33" s="25"/>
      <c r="U33" s="25"/>
      <c r="V33" s="25"/>
      <c r="W33" s="25"/>
      <c r="X33" s="25"/>
      <c r="Y33" s="25"/>
      <c r="Z33" s="25"/>
      <c r="AA33" s="25"/>
      <c r="AB33" s="25"/>
      <c r="AC33" s="25"/>
    </row>
    <row r="34" spans="1:29" s="9" customFormat="1" ht="15.75" thickBot="1" x14ac:dyDescent="0.3">
      <c r="A34" s="338" t="s">
        <v>153</v>
      </c>
      <c r="B34" s="344"/>
      <c r="C34" s="344"/>
      <c r="D34" s="344"/>
      <c r="E34" s="344"/>
      <c r="F34" s="345"/>
      <c r="G34"/>
      <c r="H34"/>
      <c r="I34"/>
      <c r="J34"/>
      <c r="K34"/>
      <c r="L34"/>
      <c r="M34"/>
      <c r="N34" s="25"/>
      <c r="O34" s="25"/>
      <c r="P34" s="25"/>
      <c r="Q34" s="25"/>
      <c r="R34" s="25"/>
      <c r="S34" s="25"/>
      <c r="T34" s="25"/>
      <c r="U34" s="25"/>
      <c r="V34" s="25"/>
      <c r="W34" s="25"/>
      <c r="X34" s="25"/>
      <c r="Y34" s="25"/>
      <c r="Z34" s="25"/>
      <c r="AA34" s="25"/>
      <c r="AB34" s="25"/>
      <c r="AC34" s="25"/>
    </row>
    <row r="35" spans="1:29" s="9" customFormat="1" ht="15.75" thickBot="1" x14ac:dyDescent="0.3">
      <c r="A35" s="341" t="s">
        <v>152</v>
      </c>
      <c r="B35" s="344"/>
      <c r="C35" s="344"/>
      <c r="D35" s="344"/>
      <c r="E35" s="344"/>
      <c r="F35" s="345"/>
      <c r="G35"/>
      <c r="H35"/>
      <c r="I35"/>
      <c r="J35"/>
      <c r="K35"/>
      <c r="L35"/>
      <c r="M35"/>
      <c r="N35" s="25"/>
      <c r="O35" s="25"/>
      <c r="P35" s="25"/>
      <c r="Q35" s="25"/>
      <c r="R35" s="25"/>
      <c r="S35" s="25"/>
      <c r="T35" s="25"/>
      <c r="U35" s="25"/>
      <c r="V35" s="25"/>
      <c r="W35" s="25"/>
      <c r="X35" s="25"/>
      <c r="Y35" s="25"/>
      <c r="Z35" s="25"/>
      <c r="AA35" s="25"/>
      <c r="AB35" s="25"/>
      <c r="AC35" s="25"/>
    </row>
    <row r="36" spans="1:29" s="9" customFormat="1" ht="63.75" x14ac:dyDescent="0.2">
      <c r="A36" s="331" t="s">
        <v>154</v>
      </c>
      <c r="B36" s="332"/>
      <c r="C36" s="332"/>
      <c r="D36" s="332"/>
      <c r="E36" s="332"/>
      <c r="F36" s="332"/>
      <c r="G36" s="332"/>
      <c r="H36" s="332"/>
      <c r="I36" s="332"/>
      <c r="J36" s="332"/>
      <c r="K36" s="332"/>
      <c r="L36" s="332"/>
      <c r="M36" s="332"/>
      <c r="N36" s="25"/>
      <c r="O36" s="25"/>
      <c r="P36" s="25"/>
      <c r="Q36" s="25"/>
      <c r="R36" s="25"/>
      <c r="S36" s="25"/>
      <c r="T36" s="25"/>
      <c r="U36" s="25"/>
      <c r="V36" s="25"/>
      <c r="W36" s="25"/>
      <c r="X36" s="25"/>
      <c r="Y36" s="25"/>
      <c r="Z36" s="25"/>
      <c r="AA36" s="25"/>
      <c r="AB36" s="25"/>
      <c r="AC36" s="25"/>
    </row>
    <row r="37" spans="1:29" s="9" customFormat="1" ht="14.25"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row>
    <row r="38" spans="1:29" s="9" customFormat="1" ht="15.75" x14ac:dyDescent="0.25">
      <c r="A38" s="248" t="s">
        <v>155</v>
      </c>
      <c r="B38" s="249"/>
      <c r="C38" s="249"/>
      <c r="D38" s="249"/>
      <c r="E38" s="249"/>
      <c r="F38" s="249"/>
      <c r="G38" s="249"/>
      <c r="H38" s="249"/>
      <c r="I38" s="249"/>
      <c r="J38" s="249"/>
      <c r="K38" s="249"/>
      <c r="L38" s="249"/>
      <c r="M38" s="249"/>
      <c r="N38" s="249"/>
      <c r="O38" s="249"/>
      <c r="P38" s="25"/>
      <c r="Q38" s="25"/>
      <c r="R38" s="25"/>
      <c r="S38" s="25"/>
      <c r="T38" s="25"/>
      <c r="U38" s="25"/>
      <c r="V38" s="25"/>
      <c r="W38" s="25"/>
      <c r="X38" s="25"/>
      <c r="Y38" s="25"/>
      <c r="Z38" s="25"/>
      <c r="AA38" s="25"/>
      <c r="AB38" s="25"/>
      <c r="AC38" s="25"/>
    </row>
    <row r="39" spans="1:29" s="9" customFormat="1" ht="14.25" x14ac:dyDescent="0.2">
      <c r="A39" s="254" t="s">
        <v>156</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row>
    <row r="40" spans="1:29" s="9" customFormat="1" ht="191.45" customHeight="1" x14ac:dyDescent="0.2">
      <c r="A40" s="255" t="s">
        <v>157</v>
      </c>
      <c r="B40" s="255" t="s">
        <v>98</v>
      </c>
      <c r="C40" s="255" t="s">
        <v>100</v>
      </c>
      <c r="D40" s="256" t="s">
        <v>101</v>
      </c>
      <c r="E40" s="257" t="s">
        <v>158</v>
      </c>
      <c r="F40" s="258" t="s">
        <v>103</v>
      </c>
      <c r="G40" s="258" t="s">
        <v>104</v>
      </c>
      <c r="H40" s="255" t="s">
        <v>106</v>
      </c>
      <c r="I40" s="255" t="s">
        <v>107</v>
      </c>
      <c r="J40" s="158" t="s">
        <v>108</v>
      </c>
      <c r="K40" s="158" t="s">
        <v>109</v>
      </c>
      <c r="L40" s="255" t="s">
        <v>110</v>
      </c>
      <c r="M40" s="255" t="s">
        <v>111</v>
      </c>
      <c r="N40" s="249"/>
      <c r="O40" s="249"/>
      <c r="P40" s="25"/>
      <c r="Q40" s="25"/>
      <c r="R40" s="25"/>
      <c r="S40" s="25"/>
      <c r="T40" s="25"/>
      <c r="U40" s="25"/>
      <c r="V40" s="25"/>
      <c r="W40" s="25"/>
      <c r="X40" s="25"/>
      <c r="Y40" s="25"/>
      <c r="Z40" s="25"/>
      <c r="AA40" s="25"/>
      <c r="AB40" s="25"/>
      <c r="AC40" s="25"/>
    </row>
    <row r="41" spans="1:29" s="9" customFormat="1" ht="27.95" customHeight="1" x14ac:dyDescent="0.2">
      <c r="A41" s="260"/>
      <c r="B41" s="260" t="s">
        <v>159</v>
      </c>
      <c r="C41" s="260">
        <v>375</v>
      </c>
      <c r="D41" s="260">
        <v>60</v>
      </c>
      <c r="E41" s="260">
        <v>30</v>
      </c>
      <c r="F41" s="262">
        <v>30</v>
      </c>
      <c r="G41" s="262">
        <v>0</v>
      </c>
      <c r="H41" s="260">
        <v>80</v>
      </c>
      <c r="I41" s="260"/>
      <c r="J41" s="122"/>
      <c r="K41" s="260"/>
      <c r="L41" s="262">
        <f>VLOOKUP(B41,'Données efficacité énergétique'!$A$5:$M$13,2,FALSE)*(VLOOKUP(B41,'Données efficacité énergétique'!$A$5:$M$13,HLOOKUP($T$2,'Données efficacité énergétique'!$C$2:$M$3,2,FALSE),FALSE)+VLOOKUP(B41,'Données efficacité énergétique'!$A$5:$M$13,HLOOKUP($T$3,'Données efficacité énergétique'!$C$2:$M$3,2,FALSE),FALSE))*C41/1000</f>
        <v>50.70000000000001</v>
      </c>
      <c r="M41" s="263" t="str">
        <f>IFERROR(IF(G41/F41&gt;0.3,"Vigilance ECS ","")&amp; IF(F41&gt;L41,"faible efficacité énergétique",""), IF(F41&gt;L41,"faible efficacité énergétique",""))</f>
        <v/>
      </c>
      <c r="N41" s="249"/>
      <c r="O41" s="249"/>
      <c r="P41" s="25"/>
      <c r="Q41" s="25"/>
      <c r="R41" s="25"/>
      <c r="S41" s="25"/>
      <c r="T41" s="25"/>
      <c r="U41" s="25"/>
      <c r="V41" s="25"/>
      <c r="W41" s="25"/>
      <c r="X41" s="25"/>
      <c r="Y41" s="25"/>
      <c r="Z41" s="25"/>
      <c r="AA41" s="25"/>
      <c r="AB41" s="25"/>
      <c r="AC41" s="25"/>
    </row>
    <row r="42" spans="1:29" s="9" customFormat="1" ht="27.95" customHeight="1" x14ac:dyDescent="0.2">
      <c r="A42" s="260"/>
      <c r="B42" s="260" t="s">
        <v>160</v>
      </c>
      <c r="C42" s="260">
        <v>200</v>
      </c>
      <c r="D42" s="260">
        <v>100</v>
      </c>
      <c r="E42" s="260">
        <v>90</v>
      </c>
      <c r="F42" s="262">
        <v>85</v>
      </c>
      <c r="G42" s="262">
        <v>5</v>
      </c>
      <c r="H42" s="260">
        <v>450</v>
      </c>
      <c r="I42" s="260"/>
      <c r="J42" s="122"/>
      <c r="K42" s="260"/>
      <c r="L42" s="262">
        <f>VLOOKUP(B42,'Données efficacité énergétique'!$A$5:$M$13,2,FALSE)*(VLOOKUP(B42,'Données efficacité énergétique'!$A$5:$M$13,HLOOKUP($T$2,'Données efficacité énergétique'!$C$2:$M$3,2,FALSE),FALSE)+VLOOKUP(B42,'Données efficacité énergétique'!$A$5:$M$13,HLOOKUP($T$3,'Données efficacité énergétique'!$C$2:$M$3,2,FALSE),FALSE))*C42/1000</f>
        <v>23.7</v>
      </c>
      <c r="M42" s="263" t="str">
        <f>IFERROR(IF(G42/F42&gt;0.3,"Vigilance ECS ","")&amp; IF(F42&gt;L42,"faible efficacité énergétique",""), IF(F42&gt;L42,"faible efficacité énergétique",""))</f>
        <v>faible efficacité énergétique</v>
      </c>
      <c r="N42" s="249"/>
      <c r="O42" s="249"/>
      <c r="P42" s="25"/>
      <c r="Q42" s="25"/>
      <c r="R42" s="25"/>
      <c r="S42" s="25"/>
      <c r="T42" s="25"/>
      <c r="U42" s="25"/>
      <c r="V42" s="25"/>
      <c r="W42" s="25"/>
      <c r="X42" s="25"/>
      <c r="Y42" s="25"/>
      <c r="Z42" s="25"/>
      <c r="AA42" s="25"/>
      <c r="AB42" s="25"/>
      <c r="AC42" s="25"/>
    </row>
    <row r="43" spans="1:29" s="9" customFormat="1" ht="15" customHeight="1" x14ac:dyDescent="0.2">
      <c r="A43" s="265" t="s">
        <v>127</v>
      </c>
      <c r="B43" s="265"/>
      <c r="C43" s="255"/>
      <c r="D43" s="266"/>
      <c r="E43" s="267"/>
      <c r="F43" s="258"/>
      <c r="G43" s="258"/>
      <c r="H43" s="255"/>
      <c r="I43" s="255"/>
      <c r="J43" s="159">
        <f>SUM(J41:J42)</f>
        <v>0</v>
      </c>
      <c r="K43" s="247">
        <f>SUM(K41:K42)</f>
        <v>0</v>
      </c>
      <c r="L43" s="249"/>
      <c r="M43" s="263" t="str">
        <f>IFERROR(IF(G43/E43&gt;0.3,"Vigilance ECS ","")&amp; IF(E43&gt;L43,"faible efficacité énergétique",""), IF(E43&gt;L43,"faible efficacité énergétique",""))</f>
        <v/>
      </c>
      <c r="N43" s="249"/>
      <c r="O43" s="249"/>
      <c r="P43" s="25"/>
      <c r="Q43" s="25"/>
      <c r="R43" s="25"/>
      <c r="S43" s="25"/>
      <c r="T43" s="25"/>
      <c r="U43" s="25"/>
      <c r="V43" s="25"/>
      <c r="W43" s="25"/>
      <c r="X43" s="25"/>
      <c r="Y43" s="25"/>
      <c r="Z43" s="25"/>
      <c r="AA43" s="25"/>
      <c r="AB43" s="25"/>
      <c r="AC43" s="25"/>
    </row>
    <row r="44" spans="1:29" s="9" customFormat="1" ht="14.25" x14ac:dyDescent="0.2">
      <c r="A44" s="25"/>
      <c r="C44" s="25"/>
      <c r="D44" s="25"/>
      <c r="E44" s="25"/>
      <c r="F44" s="25"/>
      <c r="G44" s="25"/>
      <c r="H44" s="25"/>
      <c r="I44" s="25"/>
      <c r="J44" s="25"/>
      <c r="K44" s="25"/>
      <c r="L44" s="25"/>
      <c r="M44" s="263" t="str">
        <f>IFERROR(IF(G44/E44&gt;0.3,"Vigilance ECS ","")&amp; IF(E44&gt;L44,"faible efficacité énergétique",""), IF(E44&gt;L44,"faible efficacité énergétique",""))</f>
        <v/>
      </c>
      <c r="N44" s="25"/>
      <c r="O44" s="25"/>
      <c r="P44" s="25"/>
      <c r="Q44" s="25"/>
      <c r="R44" s="25"/>
      <c r="S44" s="25"/>
      <c r="T44" s="25"/>
      <c r="U44" s="25"/>
      <c r="V44" s="25"/>
      <c r="W44" s="25"/>
      <c r="X44" s="25"/>
      <c r="Y44" s="25"/>
      <c r="Z44" s="25"/>
      <c r="AA44" s="25"/>
      <c r="AB44" s="25"/>
      <c r="AC44" s="25"/>
    </row>
    <row r="45" spans="1:29" s="9" customFormat="1" ht="14.25" x14ac:dyDescent="0.2">
      <c r="A45" s="25"/>
      <c r="B45" s="25"/>
      <c r="C45" s="25"/>
      <c r="D45" s="25"/>
      <c r="E45" s="25"/>
      <c r="F45" s="25"/>
      <c r="G45" s="25"/>
      <c r="H45" s="25"/>
      <c r="I45" s="25"/>
      <c r="J45" s="25"/>
      <c r="K45" s="25"/>
      <c r="L45" s="25"/>
      <c r="M45" s="263"/>
      <c r="N45" s="25"/>
      <c r="O45" s="25"/>
      <c r="P45" s="25"/>
      <c r="Q45" s="25"/>
      <c r="R45" s="25"/>
      <c r="S45" s="25"/>
      <c r="T45" s="25"/>
      <c r="U45" s="25"/>
      <c r="V45" s="25"/>
      <c r="W45" s="25"/>
      <c r="X45" s="25"/>
      <c r="Y45" s="25"/>
      <c r="Z45" s="25"/>
      <c r="AA45" s="25"/>
      <c r="AB45" s="25"/>
      <c r="AC45" s="25"/>
    </row>
    <row r="46" spans="1:29" s="9" customFormat="1" ht="14.25"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row>
    <row r="47" spans="1:29" s="9" customFormat="1" ht="14.25"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row>
    <row r="48" spans="1:29" s="9" customFormat="1" ht="14.25"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row>
    <row r="49" spans="1:29" s="9" customFormat="1" ht="14.25"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row>
    <row r="50" spans="1:29" s="9" customFormat="1" ht="14.25"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row>
    <row r="51" spans="1:29" s="9" customFormat="1" ht="14.25"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row>
    <row r="52" spans="1:29" s="9" customFormat="1" ht="14.25"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row>
    <row r="53" spans="1:29" s="9" customFormat="1" ht="14.25"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row>
    <row r="54" spans="1:29" s="9" customFormat="1" ht="14.25"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row>
    <row r="55" spans="1:29" s="9" customFormat="1" ht="14.25"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row>
    <row r="56" spans="1:29" s="9" customFormat="1" ht="14.25"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row>
    <row r="57" spans="1:29" s="9" customFormat="1" ht="14.25"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row>
    <row r="58" spans="1:29"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x14ac:dyDescent="0.25">
      <c r="Q148" s="2"/>
      <c r="R148" s="2"/>
      <c r="S148" s="2"/>
      <c r="T148" s="2"/>
      <c r="U148" s="2"/>
      <c r="V148" s="2"/>
      <c r="W148" s="2"/>
      <c r="X148" s="2"/>
      <c r="Y148" s="2"/>
      <c r="Z148" s="2"/>
      <c r="AA148" s="2"/>
      <c r="AB148" s="2"/>
      <c r="AC148" s="2"/>
    </row>
    <row r="149" spans="1:29" x14ac:dyDescent="0.25">
      <c r="Q149" s="2"/>
      <c r="R149" s="2"/>
      <c r="S149" s="2"/>
      <c r="T149" s="2"/>
      <c r="U149" s="2"/>
      <c r="V149" s="2"/>
      <c r="W149" s="2"/>
      <c r="X149" s="2"/>
      <c r="Y149" s="2"/>
      <c r="Z149" s="2"/>
      <c r="AA149" s="2"/>
      <c r="AB149" s="2"/>
      <c r="AC149" s="2"/>
    </row>
    <row r="150" spans="1:29" x14ac:dyDescent="0.25">
      <c r="Q150" s="2"/>
      <c r="R150" s="2"/>
      <c r="S150" s="2"/>
      <c r="T150" s="2"/>
      <c r="U150" s="2"/>
      <c r="V150" s="2"/>
      <c r="W150" s="2"/>
      <c r="X150" s="2"/>
      <c r="Y150" s="2"/>
      <c r="Z150" s="2"/>
      <c r="AA150" s="2"/>
      <c r="AB150" s="2"/>
      <c r="AC150" s="2"/>
    </row>
    <row r="151" spans="1:29" x14ac:dyDescent="0.25">
      <c r="Q151" s="2"/>
      <c r="R151" s="2"/>
      <c r="S151" s="2"/>
      <c r="T151" s="2"/>
      <c r="U151" s="2"/>
      <c r="V151" s="2"/>
      <c r="W151" s="2"/>
      <c r="X151" s="2"/>
      <c r="Y151" s="2"/>
      <c r="Z151" s="2"/>
      <c r="AA151" s="2"/>
      <c r="AB151" s="2"/>
      <c r="AC151" s="2"/>
    </row>
    <row r="152" spans="1:29" x14ac:dyDescent="0.25">
      <c r="Q152" s="2"/>
      <c r="R152" s="2"/>
      <c r="S152" s="2"/>
      <c r="T152" s="2"/>
      <c r="U152" s="2"/>
      <c r="V152" s="2"/>
      <c r="W152" s="2"/>
      <c r="X152" s="2"/>
      <c r="Y152" s="2"/>
      <c r="Z152" s="2"/>
      <c r="AA152" s="2"/>
      <c r="AB152" s="2"/>
      <c r="AC152" s="2"/>
    </row>
    <row r="153" spans="1:29" x14ac:dyDescent="0.25">
      <c r="Q153" s="2"/>
      <c r="R153" s="2"/>
      <c r="S153" s="2"/>
      <c r="T153" s="2"/>
      <c r="U153" s="2"/>
      <c r="V153" s="2"/>
      <c r="W153" s="2"/>
      <c r="X153" s="2"/>
      <c r="Y153" s="2"/>
      <c r="Z153" s="2"/>
      <c r="AA153" s="2"/>
      <c r="AB153" s="2"/>
      <c r="AC153" s="2"/>
    </row>
    <row r="154" spans="1:29" x14ac:dyDescent="0.25">
      <c r="Q154" s="2"/>
      <c r="R154" s="2"/>
      <c r="S154" s="2"/>
      <c r="T154" s="2"/>
      <c r="U154" s="2"/>
      <c r="V154" s="2"/>
      <c r="W154" s="2"/>
      <c r="X154" s="2"/>
      <c r="Y154" s="2"/>
      <c r="Z154" s="2"/>
      <c r="AA154" s="2"/>
      <c r="AB154" s="2"/>
      <c r="AC154" s="2"/>
    </row>
    <row r="155" spans="1:29" x14ac:dyDescent="0.25">
      <c r="Q155" s="2"/>
      <c r="R155" s="2"/>
      <c r="S155" s="2"/>
      <c r="T155" s="2"/>
      <c r="U155" s="2"/>
      <c r="V155" s="2"/>
      <c r="W155" s="2"/>
      <c r="X155" s="2"/>
      <c r="Y155" s="2"/>
      <c r="Z155" s="2"/>
      <c r="AA155" s="2"/>
      <c r="AB155" s="2"/>
      <c r="AC155" s="2"/>
    </row>
    <row r="156" spans="1:29" x14ac:dyDescent="0.25">
      <c r="Q156" s="2"/>
      <c r="R156" s="2"/>
      <c r="S156" s="2"/>
      <c r="T156" s="2"/>
      <c r="U156" s="2"/>
      <c r="V156" s="2"/>
      <c r="W156" s="2"/>
      <c r="X156" s="2"/>
      <c r="Y156" s="2"/>
      <c r="Z156" s="2"/>
      <c r="AA156" s="2"/>
      <c r="AB156" s="2"/>
      <c r="AC156" s="2"/>
    </row>
    <row r="157" spans="1:29" x14ac:dyDescent="0.25">
      <c r="Q157" s="2"/>
      <c r="R157" s="2"/>
      <c r="S157" s="2"/>
      <c r="T157" s="2"/>
      <c r="U157" s="2"/>
      <c r="V157" s="2"/>
      <c r="W157" s="2"/>
      <c r="X157" s="2"/>
      <c r="Y157" s="2"/>
      <c r="Z157" s="2"/>
      <c r="AA157" s="2"/>
      <c r="AB157" s="2"/>
      <c r="AC157" s="2"/>
    </row>
    <row r="158" spans="1:29" x14ac:dyDescent="0.25">
      <c r="Q158" s="2"/>
      <c r="R158" s="2"/>
      <c r="S158" s="2"/>
      <c r="T158" s="2"/>
      <c r="U158" s="2"/>
      <c r="V158" s="2"/>
      <c r="W158" s="2"/>
      <c r="X158" s="2"/>
      <c r="Y158" s="2"/>
      <c r="Z158" s="2"/>
      <c r="AA158" s="2"/>
      <c r="AB158" s="2"/>
      <c r="AC158" s="2"/>
    </row>
    <row r="159" spans="1:29" x14ac:dyDescent="0.25">
      <c r="Q159" s="2"/>
      <c r="R159" s="2"/>
      <c r="S159" s="2"/>
      <c r="T159" s="2"/>
      <c r="U159" s="2"/>
      <c r="V159" s="2"/>
      <c r="W159" s="2"/>
      <c r="X159" s="2"/>
      <c r="Y159" s="2"/>
      <c r="Z159" s="2"/>
      <c r="AA159" s="2"/>
      <c r="AB159" s="2"/>
      <c r="AC159" s="2"/>
    </row>
    <row r="160" spans="1:29" x14ac:dyDescent="0.25">
      <c r="Q160" s="2"/>
      <c r="R160" s="2"/>
      <c r="S160" s="2"/>
      <c r="T160" s="2"/>
      <c r="U160" s="2"/>
      <c r="V160" s="2"/>
      <c r="W160" s="2"/>
      <c r="X160" s="2"/>
      <c r="Y160" s="2"/>
      <c r="Z160" s="2"/>
      <c r="AA160" s="2"/>
      <c r="AB160" s="2"/>
      <c r="AC160" s="2"/>
    </row>
    <row r="161" spans="17:29" x14ac:dyDescent="0.25">
      <c r="Q161" s="2"/>
      <c r="R161" s="2"/>
      <c r="S161" s="2"/>
      <c r="T161" s="2"/>
      <c r="U161" s="2"/>
      <c r="V161" s="2"/>
      <c r="W161" s="2"/>
      <c r="X161" s="2"/>
      <c r="Y161" s="2"/>
      <c r="Z161" s="2"/>
      <c r="AA161" s="2"/>
      <c r="AB161" s="2"/>
      <c r="AC161" s="2"/>
    </row>
    <row r="162" spans="17:29" x14ac:dyDescent="0.25">
      <c r="Q162" s="2"/>
      <c r="R162" s="2"/>
      <c r="S162" s="2"/>
      <c r="T162" s="2"/>
      <c r="U162" s="2"/>
      <c r="V162" s="2"/>
      <c r="W162" s="2"/>
      <c r="X162" s="2"/>
      <c r="Y162" s="2"/>
      <c r="Z162" s="2"/>
      <c r="AA162" s="2"/>
      <c r="AB162" s="2"/>
      <c r="AC162" s="2"/>
    </row>
    <row r="163" spans="17:29" x14ac:dyDescent="0.25">
      <c r="Q163" s="2"/>
      <c r="R163" s="2"/>
      <c r="S163" s="2"/>
      <c r="T163" s="2"/>
      <c r="U163" s="2"/>
      <c r="V163" s="2"/>
      <c r="W163" s="2"/>
      <c r="X163" s="2"/>
      <c r="Y163" s="2"/>
      <c r="Z163" s="2"/>
      <c r="AA163" s="2"/>
      <c r="AB163" s="2"/>
      <c r="AC163" s="2"/>
    </row>
    <row r="164" spans="17:29" x14ac:dyDescent="0.25">
      <c r="Q164" s="2"/>
      <c r="R164" s="2"/>
      <c r="S164" s="2"/>
      <c r="T164" s="2"/>
      <c r="U164" s="2"/>
      <c r="V164" s="2"/>
      <c r="W164" s="2"/>
      <c r="X164" s="2"/>
      <c r="Y164" s="2"/>
      <c r="Z164" s="2"/>
      <c r="AA164" s="2"/>
      <c r="AB164" s="2"/>
      <c r="AC164" s="2"/>
    </row>
    <row r="165" spans="17:29" x14ac:dyDescent="0.25">
      <c r="Q165" s="2"/>
      <c r="R165" s="2"/>
      <c r="S165" s="2"/>
      <c r="T165" s="2"/>
      <c r="U165" s="2"/>
      <c r="V165" s="2"/>
      <c r="W165" s="2"/>
      <c r="X165" s="2"/>
      <c r="Y165" s="2"/>
      <c r="Z165" s="2"/>
      <c r="AA165" s="2"/>
      <c r="AB165" s="2"/>
      <c r="AC165" s="2"/>
    </row>
    <row r="166" spans="17:29" x14ac:dyDescent="0.25">
      <c r="Q166" s="2"/>
      <c r="R166" s="2"/>
      <c r="S166" s="2"/>
      <c r="T166" s="2"/>
      <c r="U166" s="2"/>
      <c r="V166" s="2"/>
      <c r="W166" s="2"/>
      <c r="X166" s="2"/>
      <c r="Y166" s="2"/>
      <c r="Z166" s="2"/>
      <c r="AA166" s="2"/>
      <c r="AB166" s="2"/>
      <c r="AC166" s="2"/>
    </row>
    <row r="167" spans="17:29" x14ac:dyDescent="0.25">
      <c r="Q167" s="2"/>
      <c r="R167" s="2"/>
      <c r="S167" s="2"/>
      <c r="T167" s="2"/>
      <c r="U167" s="2"/>
      <c r="V167" s="2"/>
      <c r="W167" s="2"/>
      <c r="X167" s="2"/>
      <c r="Y167" s="2"/>
      <c r="Z167" s="2"/>
      <c r="AA167" s="2"/>
      <c r="AB167" s="2"/>
      <c r="AC167" s="2"/>
    </row>
    <row r="168" spans="17:29" x14ac:dyDescent="0.25">
      <c r="Q168" s="2"/>
      <c r="R168" s="2"/>
      <c r="S168" s="2"/>
      <c r="T168" s="2"/>
      <c r="U168" s="2"/>
      <c r="V168" s="2"/>
      <c r="W168" s="2"/>
      <c r="X168" s="2"/>
      <c r="Y168" s="2"/>
      <c r="Z168" s="2"/>
      <c r="AA168" s="2"/>
      <c r="AB168" s="2"/>
      <c r="AC168" s="2"/>
    </row>
    <row r="169" spans="17:29" x14ac:dyDescent="0.25">
      <c r="Q169" s="2"/>
      <c r="R169" s="2"/>
      <c r="S169" s="2"/>
      <c r="T169" s="2"/>
      <c r="U169" s="2"/>
      <c r="V169" s="2"/>
      <c r="W169" s="2"/>
      <c r="X169" s="2"/>
      <c r="Y169" s="2"/>
      <c r="Z169" s="2"/>
      <c r="AA169" s="2"/>
      <c r="AB169" s="2"/>
      <c r="AC169" s="2"/>
    </row>
    <row r="170" spans="17:29" x14ac:dyDescent="0.25">
      <c r="Q170" s="2"/>
      <c r="R170" s="2"/>
      <c r="S170" s="2"/>
      <c r="T170" s="2"/>
      <c r="U170" s="2"/>
      <c r="V170" s="2"/>
      <c r="W170" s="2"/>
      <c r="X170" s="2"/>
      <c r="Y170" s="2"/>
      <c r="Z170" s="2"/>
      <c r="AA170" s="2"/>
      <c r="AB170" s="2"/>
      <c r="AC170" s="2"/>
    </row>
    <row r="171" spans="17:29" x14ac:dyDescent="0.25">
      <c r="Q171" s="2"/>
      <c r="R171" s="2"/>
      <c r="S171" s="2"/>
      <c r="T171" s="2"/>
      <c r="U171" s="2"/>
      <c r="V171" s="2"/>
      <c r="W171" s="2"/>
      <c r="X171" s="2"/>
      <c r="Y171" s="2"/>
      <c r="Z171" s="2"/>
      <c r="AA171" s="2"/>
      <c r="AB171" s="2"/>
      <c r="AC171" s="2"/>
    </row>
    <row r="172" spans="17:29" x14ac:dyDescent="0.25">
      <c r="Q172" s="2"/>
      <c r="R172" s="2"/>
      <c r="S172" s="2"/>
      <c r="T172" s="2"/>
      <c r="U172" s="2"/>
      <c r="V172" s="2"/>
      <c r="W172" s="2"/>
      <c r="X172" s="2"/>
      <c r="Y172" s="2"/>
      <c r="Z172" s="2"/>
      <c r="AA172" s="2"/>
      <c r="AB172" s="2"/>
      <c r="AC172" s="2"/>
    </row>
    <row r="173" spans="17:29" x14ac:dyDescent="0.25">
      <c r="Q173" s="2"/>
      <c r="R173" s="2"/>
      <c r="S173" s="2"/>
      <c r="T173" s="2"/>
      <c r="U173" s="2"/>
      <c r="V173" s="2"/>
      <c r="W173" s="2"/>
      <c r="X173" s="2"/>
      <c r="Y173" s="2"/>
      <c r="Z173" s="2"/>
      <c r="AA173" s="2"/>
      <c r="AB173" s="2"/>
      <c r="AC173" s="2"/>
    </row>
    <row r="174" spans="17:29" x14ac:dyDescent="0.25">
      <c r="Q174" s="2"/>
      <c r="R174" s="2"/>
      <c r="S174" s="2"/>
      <c r="T174" s="2"/>
      <c r="U174" s="2"/>
      <c r="V174" s="2"/>
      <c r="W174" s="2"/>
      <c r="X174" s="2"/>
      <c r="Y174" s="2"/>
      <c r="Z174" s="2"/>
      <c r="AA174" s="2"/>
      <c r="AB174" s="2"/>
      <c r="AC174" s="2"/>
    </row>
    <row r="175" spans="17:29" x14ac:dyDescent="0.25">
      <c r="Q175" s="2"/>
      <c r="R175" s="2"/>
      <c r="S175" s="2"/>
      <c r="T175" s="2"/>
      <c r="U175" s="2"/>
      <c r="V175" s="2"/>
      <c r="W175" s="2"/>
      <c r="X175" s="2"/>
      <c r="Y175" s="2"/>
      <c r="Z175" s="2"/>
      <c r="AA175" s="2"/>
      <c r="AB175" s="2"/>
      <c r="AC175" s="2"/>
    </row>
    <row r="176" spans="17:29" x14ac:dyDescent="0.25">
      <c r="Q176" s="2"/>
      <c r="R176" s="2"/>
      <c r="S176" s="2"/>
      <c r="T176" s="2"/>
      <c r="U176" s="2"/>
      <c r="V176" s="2"/>
      <c r="W176" s="2"/>
      <c r="X176" s="2"/>
      <c r="Y176" s="2"/>
      <c r="Z176" s="2"/>
      <c r="AA176" s="2"/>
      <c r="AB176" s="2"/>
      <c r="AC176" s="2"/>
    </row>
    <row r="177" spans="17:29" x14ac:dyDescent="0.25">
      <c r="Q177" s="2"/>
      <c r="R177" s="2"/>
      <c r="S177" s="2"/>
      <c r="T177" s="2"/>
      <c r="U177" s="2"/>
      <c r="V177" s="2"/>
      <c r="W177" s="2"/>
      <c r="X177" s="2"/>
      <c r="Y177" s="2"/>
      <c r="Z177" s="2"/>
      <c r="AA177" s="2"/>
      <c r="AB177" s="2"/>
      <c r="AC177" s="2"/>
    </row>
    <row r="178" spans="17:29" x14ac:dyDescent="0.25">
      <c r="Q178" s="2"/>
      <c r="R178" s="2"/>
      <c r="S178" s="2"/>
      <c r="T178" s="2"/>
      <c r="U178" s="2"/>
      <c r="V178" s="2"/>
      <c r="W178" s="2"/>
      <c r="X178" s="2"/>
      <c r="Y178" s="2"/>
      <c r="Z178" s="2"/>
      <c r="AA178" s="2"/>
      <c r="AB178" s="2"/>
      <c r="AC178" s="2"/>
    </row>
    <row r="179" spans="17:29" x14ac:dyDescent="0.25">
      <c r="Q179" s="2"/>
      <c r="R179" s="2"/>
      <c r="S179" s="2"/>
      <c r="T179" s="2"/>
      <c r="U179" s="2"/>
      <c r="V179" s="2"/>
      <c r="W179" s="2"/>
      <c r="X179" s="2"/>
      <c r="Y179" s="2"/>
      <c r="Z179" s="2"/>
      <c r="AA179" s="2"/>
      <c r="AB179" s="2"/>
      <c r="AC179" s="2"/>
    </row>
    <row r="180" spans="17:29" x14ac:dyDescent="0.25">
      <c r="Q180" s="2"/>
      <c r="R180" s="2"/>
      <c r="S180" s="2"/>
      <c r="T180" s="2"/>
      <c r="U180" s="2"/>
      <c r="V180" s="2"/>
      <c r="W180" s="2"/>
      <c r="X180" s="2"/>
      <c r="Y180" s="2"/>
      <c r="Z180" s="2"/>
      <c r="AA180" s="2"/>
      <c r="AB180" s="2"/>
      <c r="AC180" s="2"/>
    </row>
    <row r="181" spans="17:29" x14ac:dyDescent="0.25">
      <c r="Q181" s="2"/>
      <c r="R181" s="2"/>
      <c r="S181" s="2"/>
      <c r="T181" s="2"/>
      <c r="U181" s="2"/>
      <c r="V181" s="2"/>
      <c r="W181" s="2"/>
      <c r="X181" s="2"/>
      <c r="Y181" s="2"/>
      <c r="Z181" s="2"/>
      <c r="AA181" s="2"/>
      <c r="AB181" s="2"/>
      <c r="AC181" s="2"/>
    </row>
    <row r="182" spans="17:29" x14ac:dyDescent="0.25">
      <c r="Q182" s="2"/>
      <c r="R182" s="2"/>
      <c r="S182" s="2"/>
      <c r="T182" s="2"/>
      <c r="U182" s="2"/>
      <c r="V182" s="2"/>
      <c r="W182" s="2"/>
      <c r="X182" s="2"/>
      <c r="Y182" s="2"/>
      <c r="Z182" s="2"/>
      <c r="AA182" s="2"/>
      <c r="AB182" s="2"/>
      <c r="AC182" s="2"/>
    </row>
    <row r="183" spans="17:29" x14ac:dyDescent="0.25">
      <c r="Q183" s="2"/>
      <c r="R183" s="2"/>
      <c r="S183" s="2"/>
      <c r="T183" s="2"/>
      <c r="U183" s="2"/>
      <c r="V183" s="2"/>
      <c r="W183" s="2"/>
      <c r="X183" s="2"/>
      <c r="Y183" s="2"/>
      <c r="Z183" s="2"/>
      <c r="AA183" s="2"/>
      <c r="AB183" s="2"/>
      <c r="AC183" s="2"/>
    </row>
    <row r="184" spans="17:29" x14ac:dyDescent="0.25">
      <c r="Q184" s="2"/>
      <c r="R184" s="2"/>
      <c r="S184" s="2"/>
      <c r="T184" s="2"/>
      <c r="U184" s="2"/>
      <c r="V184" s="2"/>
      <c r="W184" s="2"/>
      <c r="X184" s="2"/>
      <c r="Y184" s="2"/>
      <c r="Z184" s="2"/>
      <c r="AA184" s="2"/>
      <c r="AB184" s="2"/>
      <c r="AC184" s="2"/>
    </row>
    <row r="185" spans="17:29" x14ac:dyDescent="0.25">
      <c r="Q185" s="2"/>
      <c r="R185" s="2"/>
      <c r="S185" s="2"/>
      <c r="T185" s="2"/>
      <c r="U185" s="2"/>
      <c r="V185" s="2"/>
      <c r="W185" s="2"/>
      <c r="X185" s="2"/>
      <c r="Y185" s="2"/>
      <c r="Z185" s="2"/>
      <c r="AA185" s="2"/>
      <c r="AB185" s="2"/>
      <c r="AC185" s="2"/>
    </row>
    <row r="186" spans="17:29" x14ac:dyDescent="0.25">
      <c r="Q186" s="2"/>
      <c r="R186" s="2"/>
      <c r="S186" s="2"/>
      <c r="T186" s="2"/>
      <c r="U186" s="2"/>
      <c r="V186" s="2"/>
      <c r="W186" s="2"/>
      <c r="X186" s="2"/>
      <c r="Y186" s="2"/>
      <c r="Z186" s="2"/>
      <c r="AA186" s="2"/>
      <c r="AB186" s="2"/>
      <c r="AC186" s="2"/>
    </row>
    <row r="187" spans="17:29" x14ac:dyDescent="0.25">
      <c r="Q187" s="2"/>
      <c r="R187" s="2"/>
      <c r="S187" s="2"/>
      <c r="T187" s="2"/>
      <c r="U187" s="2"/>
      <c r="V187" s="2"/>
      <c r="W187" s="2"/>
      <c r="X187" s="2"/>
      <c r="Y187" s="2"/>
      <c r="Z187" s="2"/>
      <c r="AA187" s="2"/>
      <c r="AB187" s="2"/>
      <c r="AC187" s="2"/>
    </row>
    <row r="188" spans="17:29" x14ac:dyDescent="0.25">
      <c r="Q188" s="2"/>
      <c r="R188" s="2"/>
      <c r="S188" s="2"/>
      <c r="T188" s="2"/>
      <c r="U188" s="2"/>
      <c r="V188" s="2"/>
      <c r="W188" s="2"/>
      <c r="X188" s="2"/>
      <c r="Y188" s="2"/>
      <c r="Z188" s="2"/>
      <c r="AA188" s="2"/>
      <c r="AB188" s="2"/>
      <c r="AC188" s="2"/>
    </row>
    <row r="189" spans="17:29" x14ac:dyDescent="0.25">
      <c r="Q189" s="2"/>
      <c r="R189" s="2"/>
      <c r="S189" s="2"/>
      <c r="T189" s="2"/>
      <c r="U189" s="2"/>
      <c r="V189" s="2"/>
      <c r="W189" s="2"/>
      <c r="X189" s="2"/>
      <c r="Y189" s="2"/>
      <c r="Z189" s="2"/>
      <c r="AA189" s="2"/>
      <c r="AB189" s="2"/>
      <c r="AC189" s="2"/>
    </row>
  </sheetData>
  <mergeCells count="2">
    <mergeCell ref="B27:C27"/>
    <mergeCell ref="D27:E27"/>
  </mergeCells>
  <conditionalFormatting sqref="F41:F43">
    <cfRule type="expression" dxfId="2" priority="1">
      <formula>F41&gt;L41</formula>
    </cfRule>
  </conditionalFormatting>
  <conditionalFormatting sqref="K6:K11">
    <cfRule type="expression" dxfId="1" priority="2">
      <formula>K6&gt;R6</formula>
    </cfRule>
  </conditionalFormatting>
  <conditionalFormatting sqref="L17:L24">
    <cfRule type="expression" dxfId="0" priority="3">
      <formula>L17&gt;S17</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2A13BE1-FA90-4B71-95FD-4EAB255D7440}">
          <x14:formula1>
            <xm:f>'Données efficacité énergétique'!$A$5:$A$17</xm:f>
          </x14:formula1>
          <xm:sqref>G17:G18 G20:G22 F6:F10 B41:B42</xm:sqref>
        </x14:dataValidation>
        <x14:dataValidation type="list" allowBlank="1" showInputMessage="1" showErrorMessage="1" xr:uid="{17DEAB4B-EEB5-4FBE-98EE-0FEFFDBADF24}">
          <x14:formula1>
            <xm:f>'zone climatique'!$B$4:$B$99</xm:f>
          </x14:formula1>
          <xm:sqref>T1</xm:sqref>
        </x14:dataValidation>
        <x14:dataValidation type="list" allowBlank="1" showInputMessage="1" showErrorMessage="1" xr:uid="{FA9F6A7B-737E-49C8-B5A2-892D5AF4B779}">
          <x14:formula1>
            <xm:f>'Données efficacité énergétique'!$K$2:$M$2</xm:f>
          </x14:formula1>
          <xm:sqref>T3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A7346-1BC6-412B-B0AD-77282B6D4B46}">
  <sheetPr>
    <tabColor theme="5"/>
  </sheetPr>
  <dimension ref="A2:AY388"/>
  <sheetViews>
    <sheetView workbookViewId="0">
      <selection activeCell="J24" sqref="J24:K24"/>
    </sheetView>
  </sheetViews>
  <sheetFormatPr baseColWidth="10" defaultColWidth="11.42578125" defaultRowHeight="14.25" x14ac:dyDescent="0.2"/>
  <cols>
    <col min="1" max="1" width="28.5703125" style="9" bestFit="1" customWidth="1"/>
    <col min="2" max="2" width="18.85546875" style="9" customWidth="1"/>
    <col min="3" max="3" width="11.42578125" style="9"/>
    <col min="4" max="4" width="12.140625" style="9" customWidth="1"/>
    <col min="5" max="5" width="13.42578125" style="9" customWidth="1"/>
    <col min="6" max="7" width="11.42578125" style="9"/>
    <col min="8" max="8" width="14.5703125" style="9" bestFit="1" customWidth="1"/>
    <col min="9" max="9" width="11.42578125" style="9"/>
    <col min="10" max="10" width="15.7109375" style="9" customWidth="1"/>
    <col min="11" max="12" width="11.42578125" style="9"/>
    <col min="13" max="14" width="9.140625" style="9" customWidth="1"/>
    <col min="15" max="15" width="11.42578125" style="9"/>
    <col min="16" max="16" width="18" style="9" customWidth="1"/>
    <col min="17" max="27" width="11.42578125" style="9"/>
    <col min="28" max="35" width="11.28515625" style="9" bestFit="1" customWidth="1"/>
    <col min="36" max="38" width="11.42578125" style="9"/>
    <col min="39" max="39" width="33.5703125" style="9" customWidth="1"/>
    <col min="40" max="16384" width="11.42578125" style="9"/>
  </cols>
  <sheetData>
    <row r="2" spans="1:51" x14ac:dyDescent="0.2">
      <c r="A2" s="161"/>
      <c r="B2" s="161"/>
      <c r="C2" s="161" t="s">
        <v>161</v>
      </c>
      <c r="D2" s="161" t="s">
        <v>162</v>
      </c>
      <c r="E2" s="161" t="s">
        <v>163</v>
      </c>
      <c r="F2" s="161" t="s">
        <v>164</v>
      </c>
      <c r="G2" s="9" t="s">
        <v>165</v>
      </c>
      <c r="H2" s="9" t="s">
        <v>166</v>
      </c>
      <c r="I2" s="9" t="s">
        <v>167</v>
      </c>
      <c r="J2" s="9" t="s">
        <v>168</v>
      </c>
      <c r="K2" s="9" t="s">
        <v>169</v>
      </c>
      <c r="L2" s="9" t="s">
        <v>170</v>
      </c>
      <c r="M2" s="9" t="s">
        <v>92</v>
      </c>
    </row>
    <row r="3" spans="1:51" x14ac:dyDescent="0.2">
      <c r="A3" s="161">
        <v>1</v>
      </c>
      <c r="B3" s="161">
        <v>2</v>
      </c>
      <c r="C3" s="161">
        <v>3</v>
      </c>
      <c r="D3" s="161">
        <v>4</v>
      </c>
      <c r="E3" s="161">
        <v>5</v>
      </c>
      <c r="F3" s="161">
        <v>6</v>
      </c>
      <c r="G3" s="161">
        <v>7</v>
      </c>
      <c r="H3" s="161">
        <v>8</v>
      </c>
      <c r="I3" s="161">
        <v>9</v>
      </c>
      <c r="J3" s="161">
        <v>10</v>
      </c>
      <c r="K3" s="161">
        <v>11</v>
      </c>
      <c r="L3" s="161">
        <v>12</v>
      </c>
      <c r="M3" s="161">
        <v>13</v>
      </c>
      <c r="Y3" s="9" t="s">
        <v>161</v>
      </c>
      <c r="Z3" s="9" t="s">
        <v>169</v>
      </c>
      <c r="AA3" s="162" t="s">
        <v>116</v>
      </c>
    </row>
    <row r="4" spans="1:51" ht="36" x14ac:dyDescent="0.2">
      <c r="A4" s="268" t="s">
        <v>171</v>
      </c>
      <c r="B4" s="268" t="s">
        <v>172</v>
      </c>
      <c r="C4" s="163" t="s">
        <v>161</v>
      </c>
      <c r="D4" s="163" t="s">
        <v>162</v>
      </c>
      <c r="E4" s="163" t="s">
        <v>163</v>
      </c>
      <c r="F4" s="163" t="s">
        <v>164</v>
      </c>
      <c r="G4" s="163" t="s">
        <v>165</v>
      </c>
      <c r="H4" s="163" t="s">
        <v>166</v>
      </c>
      <c r="I4" s="163" t="s">
        <v>167</v>
      </c>
      <c r="J4" s="163" t="s">
        <v>168</v>
      </c>
      <c r="K4" s="163" t="s">
        <v>173</v>
      </c>
      <c r="L4" s="163" t="s">
        <v>174</v>
      </c>
      <c r="M4" s="163" t="s">
        <v>175</v>
      </c>
      <c r="Y4" s="9" t="s">
        <v>162</v>
      </c>
      <c r="Z4" s="9" t="s">
        <v>170</v>
      </c>
      <c r="AA4" s="122" t="s">
        <v>118</v>
      </c>
      <c r="AN4" s="9" t="s">
        <v>176</v>
      </c>
    </row>
    <row r="5" spans="1:51" ht="22.5" x14ac:dyDescent="0.2">
      <c r="A5" s="162" t="s">
        <v>116</v>
      </c>
      <c r="B5" s="354">
        <v>87</v>
      </c>
      <c r="C5" s="191">
        <v>1.2</v>
      </c>
      <c r="D5" s="191">
        <v>1.3</v>
      </c>
      <c r="E5" s="191">
        <v>1.2</v>
      </c>
      <c r="F5" s="191">
        <v>1.1000000000000001</v>
      </c>
      <c r="G5" s="191">
        <v>1</v>
      </c>
      <c r="H5" s="191">
        <v>0.9</v>
      </c>
      <c r="I5" s="191">
        <v>0.9</v>
      </c>
      <c r="J5" s="191">
        <v>0.8</v>
      </c>
      <c r="K5" s="191">
        <v>0</v>
      </c>
      <c r="L5" s="191">
        <v>0.2</v>
      </c>
      <c r="M5" s="191">
        <v>0.4</v>
      </c>
      <c r="N5" s="9" t="s">
        <v>177</v>
      </c>
      <c r="S5" s="270"/>
      <c r="T5" s="270"/>
      <c r="Y5" s="9" t="s">
        <v>163</v>
      </c>
      <c r="Z5" s="9" t="s">
        <v>92</v>
      </c>
      <c r="AA5" s="122" t="s">
        <v>159</v>
      </c>
      <c r="AN5" s="164" t="s">
        <v>178</v>
      </c>
    </row>
    <row r="6" spans="1:51" ht="14.45" customHeight="1" x14ac:dyDescent="0.2">
      <c r="A6" s="122" t="s">
        <v>118</v>
      </c>
      <c r="B6" s="354">
        <v>87</v>
      </c>
      <c r="C6" s="191">
        <v>1.2</v>
      </c>
      <c r="D6" s="191">
        <v>1.3</v>
      </c>
      <c r="E6" s="191">
        <v>1.2</v>
      </c>
      <c r="F6" s="191">
        <v>1.1000000000000001</v>
      </c>
      <c r="G6" s="191">
        <v>1</v>
      </c>
      <c r="H6" s="191">
        <v>0.9</v>
      </c>
      <c r="I6" s="191">
        <v>0.9</v>
      </c>
      <c r="J6" s="191">
        <v>0.8</v>
      </c>
      <c r="K6" s="191">
        <v>0</v>
      </c>
      <c r="L6" s="191">
        <v>0.2</v>
      </c>
      <c r="M6" s="191">
        <v>0.4</v>
      </c>
      <c r="N6" s="9" t="s">
        <v>177</v>
      </c>
      <c r="S6" s="270"/>
      <c r="T6" s="270"/>
      <c r="Y6" s="9" t="s">
        <v>164</v>
      </c>
      <c r="AA6" s="122" t="s">
        <v>122</v>
      </c>
      <c r="AN6" s="414" t="s">
        <v>161</v>
      </c>
      <c r="AO6" s="404" t="s">
        <v>162</v>
      </c>
      <c r="AP6" s="404" t="s">
        <v>163</v>
      </c>
      <c r="AQ6" s="404" t="s">
        <v>164</v>
      </c>
      <c r="AR6" s="404" t="s">
        <v>165</v>
      </c>
      <c r="AS6" s="404" t="s">
        <v>166</v>
      </c>
      <c r="AT6" s="404" t="s">
        <v>167</v>
      </c>
      <c r="AU6" s="406" t="s">
        <v>168</v>
      </c>
    </row>
    <row r="7" spans="1:51" ht="22.5" x14ac:dyDescent="0.2">
      <c r="A7" s="122" t="s">
        <v>159</v>
      </c>
      <c r="B7" s="354">
        <v>104</v>
      </c>
      <c r="C7" s="191">
        <v>1.1000000000000001</v>
      </c>
      <c r="D7" s="191">
        <v>1.2</v>
      </c>
      <c r="E7" s="191">
        <v>1.1000000000000001</v>
      </c>
      <c r="F7" s="191">
        <v>1.1000000000000001</v>
      </c>
      <c r="G7" s="191">
        <v>1</v>
      </c>
      <c r="H7" s="191">
        <v>0.9</v>
      </c>
      <c r="I7" s="191">
        <v>0.8</v>
      </c>
      <c r="J7" s="191">
        <v>0.8</v>
      </c>
      <c r="K7" s="191">
        <v>0</v>
      </c>
      <c r="L7" s="191">
        <v>0.1</v>
      </c>
      <c r="M7" s="191">
        <v>0.2</v>
      </c>
      <c r="N7" s="9" t="s">
        <v>179</v>
      </c>
      <c r="T7" s="270"/>
      <c r="Y7" s="9" t="s">
        <v>165</v>
      </c>
      <c r="AA7" s="122" t="s">
        <v>160</v>
      </c>
      <c r="AN7" s="415"/>
      <c r="AO7" s="405"/>
      <c r="AP7" s="405"/>
      <c r="AQ7" s="405"/>
      <c r="AR7" s="405"/>
      <c r="AS7" s="405"/>
      <c r="AT7" s="405"/>
      <c r="AU7" s="407"/>
      <c r="AV7" s="165" t="s">
        <v>173</v>
      </c>
      <c r="AW7" s="165" t="s">
        <v>174</v>
      </c>
      <c r="AX7" s="408" t="s">
        <v>175</v>
      </c>
      <c r="AY7" s="409"/>
    </row>
    <row r="8" spans="1:51" ht="22.5" x14ac:dyDescent="0.2">
      <c r="A8" s="122" t="s">
        <v>122</v>
      </c>
      <c r="B8" s="354">
        <v>81</v>
      </c>
      <c r="C8" s="191">
        <v>1</v>
      </c>
      <c r="D8" s="191">
        <v>1</v>
      </c>
      <c r="E8" s="191">
        <v>1</v>
      </c>
      <c r="F8" s="191">
        <v>1</v>
      </c>
      <c r="G8" s="191">
        <v>1</v>
      </c>
      <c r="H8" s="191">
        <v>1</v>
      </c>
      <c r="I8" s="191">
        <v>1</v>
      </c>
      <c r="J8" s="191">
        <v>1</v>
      </c>
      <c r="K8" s="191">
        <v>0</v>
      </c>
      <c r="L8" s="191">
        <v>0</v>
      </c>
      <c r="M8" s="191">
        <v>0</v>
      </c>
      <c r="N8" s="9" t="s">
        <v>180</v>
      </c>
      <c r="T8" s="270"/>
      <c r="Y8" s="9" t="s">
        <v>166</v>
      </c>
      <c r="AA8" s="122" t="s">
        <v>181</v>
      </c>
      <c r="AM8" s="10"/>
      <c r="AN8" s="410">
        <v>1.1000000000000001</v>
      </c>
      <c r="AO8" s="412">
        <v>1.3</v>
      </c>
      <c r="AP8" s="412">
        <v>1.2</v>
      </c>
      <c r="AQ8" s="412">
        <v>1.1000000000000001</v>
      </c>
      <c r="AR8" s="412">
        <v>1</v>
      </c>
      <c r="AS8" s="412">
        <v>1</v>
      </c>
      <c r="AT8" s="412">
        <v>0.9</v>
      </c>
      <c r="AU8" s="416">
        <v>0.8</v>
      </c>
      <c r="AV8" s="410">
        <v>0</v>
      </c>
      <c r="AW8" s="412">
        <v>0.3</v>
      </c>
      <c r="AX8" s="416">
        <v>0.5</v>
      </c>
    </row>
    <row r="9" spans="1:51" ht="33.75" x14ac:dyDescent="0.2">
      <c r="A9" s="122" t="s">
        <v>160</v>
      </c>
      <c r="B9" s="354">
        <v>79</v>
      </c>
      <c r="C9" s="191">
        <v>1.1000000000000001</v>
      </c>
      <c r="D9" s="191">
        <v>1.2</v>
      </c>
      <c r="E9" s="191">
        <v>1.1000000000000001</v>
      </c>
      <c r="F9" s="191">
        <v>1.1000000000000001</v>
      </c>
      <c r="G9" s="191">
        <v>1</v>
      </c>
      <c r="H9" s="191">
        <v>1</v>
      </c>
      <c r="I9" s="191">
        <v>0.9</v>
      </c>
      <c r="J9" s="191">
        <v>0.8</v>
      </c>
      <c r="K9" s="191">
        <v>0</v>
      </c>
      <c r="L9" s="191">
        <v>0.2</v>
      </c>
      <c r="M9" s="191">
        <v>0.4</v>
      </c>
      <c r="N9" s="9" t="s">
        <v>180</v>
      </c>
      <c r="T9" s="270"/>
      <c r="Y9" s="9" t="s">
        <v>167</v>
      </c>
      <c r="AA9" s="122" t="s">
        <v>182</v>
      </c>
      <c r="AM9" s="166" t="s">
        <v>183</v>
      </c>
      <c r="AN9" s="411"/>
      <c r="AO9" s="413"/>
      <c r="AP9" s="413"/>
      <c r="AQ9" s="413"/>
      <c r="AR9" s="413"/>
      <c r="AS9" s="413"/>
      <c r="AT9" s="413"/>
      <c r="AU9" s="417"/>
      <c r="AV9" s="411"/>
      <c r="AW9" s="413"/>
      <c r="AX9" s="417"/>
    </row>
    <row r="10" spans="1:51" ht="22.5" x14ac:dyDescent="0.2">
      <c r="A10" s="122" t="s">
        <v>181</v>
      </c>
      <c r="B10" s="354">
        <v>95</v>
      </c>
      <c r="C10" s="191">
        <v>1.1000000000000001</v>
      </c>
      <c r="D10" s="191">
        <v>1.2</v>
      </c>
      <c r="E10" s="191">
        <v>1.1000000000000001</v>
      </c>
      <c r="F10" s="191">
        <v>1.1000000000000001</v>
      </c>
      <c r="G10" s="191">
        <v>1</v>
      </c>
      <c r="H10" s="191">
        <v>1</v>
      </c>
      <c r="I10" s="191">
        <v>0.9</v>
      </c>
      <c r="J10" s="191">
        <v>0.8</v>
      </c>
      <c r="K10" s="191">
        <v>0</v>
      </c>
      <c r="L10" s="191">
        <v>0.1</v>
      </c>
      <c r="M10" s="191">
        <v>0.2</v>
      </c>
      <c r="N10" s="9" t="s">
        <v>180</v>
      </c>
      <c r="T10" s="270"/>
      <c r="Y10" s="9" t="s">
        <v>168</v>
      </c>
      <c r="AA10" s="122" t="s">
        <v>184</v>
      </c>
      <c r="AM10" s="166" t="s">
        <v>185</v>
      </c>
      <c r="AN10" s="410">
        <v>0.9</v>
      </c>
      <c r="AO10" s="412">
        <v>1.1000000000000001</v>
      </c>
      <c r="AP10" s="412">
        <v>1.1000000000000001</v>
      </c>
      <c r="AQ10" s="412">
        <v>0.9</v>
      </c>
      <c r="AR10" s="412">
        <v>1</v>
      </c>
      <c r="AS10" s="412">
        <v>1</v>
      </c>
      <c r="AT10" s="412">
        <v>1.2</v>
      </c>
      <c r="AU10" s="416">
        <v>1.2</v>
      </c>
      <c r="AV10" s="410">
        <v>0</v>
      </c>
      <c r="AW10" s="412">
        <v>0</v>
      </c>
      <c r="AX10" s="416">
        <v>0.1</v>
      </c>
    </row>
    <row r="11" spans="1:51" ht="22.5" x14ac:dyDescent="0.2">
      <c r="A11" s="122" t="s">
        <v>182</v>
      </c>
      <c r="B11" s="354">
        <v>99</v>
      </c>
      <c r="C11" s="191">
        <v>1.1000000000000001</v>
      </c>
      <c r="D11" s="191">
        <v>1.2</v>
      </c>
      <c r="E11" s="191">
        <v>1.1000000000000001</v>
      </c>
      <c r="F11" s="191">
        <v>1.1000000000000001</v>
      </c>
      <c r="G11" s="191">
        <v>1</v>
      </c>
      <c r="H11" s="191">
        <v>1</v>
      </c>
      <c r="I11" s="191">
        <v>0.9</v>
      </c>
      <c r="J11" s="191">
        <v>0.8</v>
      </c>
      <c r="K11" s="191">
        <v>0</v>
      </c>
      <c r="L11" s="191">
        <v>0.1</v>
      </c>
      <c r="M11" s="191">
        <v>0.3</v>
      </c>
      <c r="N11" s="9" t="s">
        <v>180</v>
      </c>
      <c r="T11" s="270"/>
      <c r="AA11" s="122" t="s">
        <v>126</v>
      </c>
      <c r="AN11" s="411"/>
      <c r="AO11" s="413"/>
      <c r="AP11" s="413"/>
      <c r="AQ11" s="413"/>
      <c r="AR11" s="413"/>
      <c r="AS11" s="413"/>
      <c r="AT11" s="413"/>
      <c r="AU11" s="417"/>
      <c r="AV11" s="411"/>
      <c r="AW11" s="413"/>
      <c r="AX11" s="417"/>
    </row>
    <row r="12" spans="1:51" ht="28.5" x14ac:dyDescent="0.2">
      <c r="A12" s="122" t="s">
        <v>184</v>
      </c>
      <c r="B12" s="354">
        <v>92</v>
      </c>
      <c r="C12" s="191">
        <v>1.1000000000000001</v>
      </c>
      <c r="D12" s="191">
        <v>1.2</v>
      </c>
      <c r="E12" s="191">
        <v>1.1000000000000001</v>
      </c>
      <c r="F12" s="191">
        <v>1.05</v>
      </c>
      <c r="G12" s="191">
        <v>1</v>
      </c>
      <c r="H12" s="191">
        <v>1</v>
      </c>
      <c r="I12" s="191">
        <v>0.95</v>
      </c>
      <c r="J12" s="191">
        <v>0.85</v>
      </c>
      <c r="K12" s="191">
        <v>0</v>
      </c>
      <c r="L12" s="191">
        <v>0.1</v>
      </c>
      <c r="M12" s="191">
        <v>0.25</v>
      </c>
      <c r="N12" s="9" t="s">
        <v>180</v>
      </c>
      <c r="T12" s="270"/>
      <c r="AA12" s="122" t="s">
        <v>186</v>
      </c>
      <c r="AM12" s="10" t="s">
        <v>187</v>
      </c>
      <c r="AN12" s="410">
        <v>1.1000000000000001</v>
      </c>
      <c r="AO12" s="412">
        <v>1.3</v>
      </c>
      <c r="AP12" s="412">
        <v>1.1000000000000001</v>
      </c>
      <c r="AQ12" s="412">
        <v>1.1000000000000001</v>
      </c>
      <c r="AR12" s="412">
        <v>1</v>
      </c>
      <c r="AS12" s="412">
        <v>1</v>
      </c>
      <c r="AT12" s="412">
        <v>0.9</v>
      </c>
      <c r="AU12" s="416">
        <v>0.8</v>
      </c>
      <c r="AV12" s="410">
        <v>0</v>
      </c>
      <c r="AW12" s="412">
        <v>0.1</v>
      </c>
      <c r="AX12" s="416">
        <v>0.2</v>
      </c>
    </row>
    <row r="13" spans="1:51" x14ac:dyDescent="0.2">
      <c r="A13" s="122" t="s">
        <v>126</v>
      </c>
      <c r="B13" s="354">
        <v>92</v>
      </c>
      <c r="C13" s="191">
        <v>1.1000000000000001</v>
      </c>
      <c r="D13" s="191">
        <v>1.2</v>
      </c>
      <c r="E13" s="191">
        <v>1.1000000000000001</v>
      </c>
      <c r="F13" s="191">
        <v>1.1000000000000001</v>
      </c>
      <c r="G13" s="191">
        <f t="shared" ref="G13:K13" si="0">MIN(G7:G12)</f>
        <v>1</v>
      </c>
      <c r="H13" s="191">
        <v>1</v>
      </c>
      <c r="I13" s="191">
        <v>0.9</v>
      </c>
      <c r="J13" s="191">
        <v>0.8</v>
      </c>
      <c r="K13" s="191">
        <f t="shared" si="0"/>
        <v>0</v>
      </c>
      <c r="L13" s="191">
        <v>0.2</v>
      </c>
      <c r="M13" s="191">
        <v>0.4</v>
      </c>
      <c r="N13" s="9" t="s">
        <v>188</v>
      </c>
      <c r="T13" s="270"/>
      <c r="AA13" s="122" t="s">
        <v>189</v>
      </c>
      <c r="AN13" s="411"/>
      <c r="AO13" s="413"/>
      <c r="AP13" s="413"/>
      <c r="AQ13" s="413"/>
      <c r="AR13" s="413"/>
      <c r="AS13" s="413"/>
      <c r="AT13" s="413"/>
      <c r="AU13" s="417"/>
      <c r="AV13" s="411"/>
      <c r="AW13" s="413"/>
      <c r="AX13" s="417"/>
    </row>
    <row r="14" spans="1:51" ht="14.45" customHeight="1" x14ac:dyDescent="0.2">
      <c r="A14" s="122" t="s">
        <v>190</v>
      </c>
      <c r="B14" s="355"/>
      <c r="C14" s="191"/>
      <c r="D14" s="191"/>
      <c r="E14" s="191"/>
      <c r="F14" s="191"/>
      <c r="G14" s="191"/>
      <c r="H14" s="191"/>
      <c r="I14" s="191"/>
      <c r="J14" s="191"/>
      <c r="K14" s="191"/>
      <c r="L14" s="191"/>
      <c r="M14" s="191"/>
      <c r="AM14" s="10" t="s">
        <v>191</v>
      </c>
      <c r="AN14" s="410">
        <v>1</v>
      </c>
      <c r="AO14" s="412">
        <v>1.2</v>
      </c>
      <c r="AP14" s="412">
        <v>1.2</v>
      </c>
      <c r="AQ14" s="412">
        <v>1</v>
      </c>
      <c r="AR14" s="412">
        <v>1</v>
      </c>
      <c r="AS14" s="412">
        <v>1</v>
      </c>
      <c r="AT14" s="412">
        <v>1.2</v>
      </c>
      <c r="AU14" s="416">
        <v>1</v>
      </c>
      <c r="AV14" s="410">
        <v>0</v>
      </c>
      <c r="AW14" s="412">
        <v>0.1</v>
      </c>
      <c r="AX14" s="416">
        <v>0.2</v>
      </c>
    </row>
    <row r="15" spans="1:51" x14ac:dyDescent="0.2">
      <c r="A15" s="122" t="s">
        <v>192</v>
      </c>
      <c r="B15" s="355"/>
      <c r="C15" s="191"/>
      <c r="D15" s="191"/>
      <c r="E15" s="191"/>
      <c r="F15" s="191"/>
      <c r="G15" s="191"/>
      <c r="H15" s="191"/>
      <c r="I15" s="191"/>
      <c r="J15" s="191"/>
      <c r="K15" s="191"/>
      <c r="L15" s="191"/>
      <c r="M15" s="191"/>
      <c r="AM15" s="10"/>
      <c r="AN15" s="411"/>
      <c r="AO15" s="413"/>
      <c r="AP15" s="413"/>
      <c r="AQ15" s="413"/>
      <c r="AR15" s="413"/>
      <c r="AS15" s="413"/>
      <c r="AT15" s="413"/>
      <c r="AU15" s="417"/>
      <c r="AV15" s="411"/>
      <c r="AW15" s="413"/>
      <c r="AX15" s="417"/>
    </row>
    <row r="16" spans="1:51" x14ac:dyDescent="0.2">
      <c r="A16" s="122" t="s">
        <v>189</v>
      </c>
      <c r="B16" s="355"/>
      <c r="C16" s="191"/>
      <c r="D16" s="191"/>
      <c r="E16" s="191"/>
      <c r="F16" s="191"/>
      <c r="G16" s="191"/>
      <c r="H16" s="191"/>
      <c r="I16" s="191"/>
      <c r="J16" s="191"/>
      <c r="K16" s="191"/>
      <c r="L16" s="191"/>
      <c r="M16" s="191"/>
      <c r="AM16" s="10" t="s">
        <v>193</v>
      </c>
      <c r="AN16" s="410">
        <v>1.2</v>
      </c>
      <c r="AO16" s="412">
        <v>1.3</v>
      </c>
      <c r="AP16" s="412">
        <v>1.2</v>
      </c>
      <c r="AQ16" s="412">
        <v>1.1000000000000001</v>
      </c>
      <c r="AR16" s="412">
        <v>1</v>
      </c>
      <c r="AS16" s="412">
        <v>1</v>
      </c>
      <c r="AT16" s="412">
        <v>0.9</v>
      </c>
      <c r="AU16" s="416">
        <v>0.7</v>
      </c>
      <c r="AV16" s="410">
        <v>0</v>
      </c>
      <c r="AW16" s="412">
        <v>0.1</v>
      </c>
      <c r="AX16" s="416">
        <v>0.2</v>
      </c>
    </row>
    <row r="17" spans="1:50" x14ac:dyDescent="0.2">
      <c r="A17" s="122"/>
      <c r="B17" s="355"/>
      <c r="C17" s="191"/>
      <c r="D17" s="191"/>
      <c r="E17" s="191"/>
      <c r="F17" s="191"/>
      <c r="G17" s="191"/>
      <c r="H17" s="191"/>
      <c r="I17" s="191"/>
      <c r="J17" s="191"/>
      <c r="K17" s="191"/>
      <c r="L17" s="191"/>
      <c r="M17" s="191"/>
      <c r="AN17" s="411"/>
      <c r="AO17" s="413"/>
      <c r="AP17" s="413"/>
      <c r="AQ17" s="413"/>
      <c r="AR17" s="413"/>
      <c r="AS17" s="413"/>
      <c r="AT17" s="413"/>
      <c r="AU17" s="417"/>
      <c r="AV17" s="411"/>
      <c r="AW17" s="413"/>
      <c r="AX17" s="417"/>
    </row>
    <row r="18" spans="1:50" x14ac:dyDescent="0.2">
      <c r="B18" s="10"/>
      <c r="AM18" s="10" t="s">
        <v>194</v>
      </c>
      <c r="AN18" s="410">
        <v>1.2</v>
      </c>
      <c r="AO18" s="412">
        <v>1.3</v>
      </c>
      <c r="AP18" s="412">
        <v>1.2</v>
      </c>
      <c r="AQ18" s="412">
        <v>1.1000000000000001</v>
      </c>
      <c r="AR18" s="412">
        <v>1</v>
      </c>
      <c r="AS18" s="412">
        <v>1</v>
      </c>
      <c r="AT18" s="412">
        <v>1.1000000000000001</v>
      </c>
      <c r="AU18" s="416">
        <v>0.9</v>
      </c>
      <c r="AV18" s="410">
        <v>0</v>
      </c>
      <c r="AW18" s="412">
        <v>0.1</v>
      </c>
      <c r="AX18" s="416">
        <v>0.2</v>
      </c>
    </row>
    <row r="19" spans="1:50" x14ac:dyDescent="0.2">
      <c r="AM19" s="10"/>
      <c r="AN19" s="420"/>
      <c r="AO19" s="421"/>
      <c r="AP19" s="421"/>
      <c r="AQ19" s="421"/>
      <c r="AR19" s="421"/>
      <c r="AS19" s="421"/>
      <c r="AT19" s="421"/>
      <c r="AU19" s="418"/>
      <c r="AV19" s="420"/>
      <c r="AW19" s="421"/>
      <c r="AX19" s="418"/>
    </row>
    <row r="20" spans="1:50" x14ac:dyDescent="0.2">
      <c r="AM20" s="10"/>
      <c r="AN20" s="420"/>
      <c r="AO20" s="421"/>
      <c r="AP20" s="421"/>
      <c r="AQ20" s="421"/>
      <c r="AR20" s="421"/>
      <c r="AS20" s="421"/>
      <c r="AT20" s="421"/>
      <c r="AU20" s="418"/>
      <c r="AV20" s="420"/>
      <c r="AW20" s="421"/>
      <c r="AX20" s="418"/>
    </row>
    <row r="21" spans="1:50" x14ac:dyDescent="0.2">
      <c r="AM21" s="10"/>
      <c r="AN21" s="420"/>
      <c r="AO21" s="421"/>
      <c r="AP21" s="421"/>
      <c r="AQ21" s="421"/>
      <c r="AR21" s="421"/>
      <c r="AS21" s="421"/>
      <c r="AT21" s="421"/>
      <c r="AU21" s="418"/>
      <c r="AV21" s="420"/>
      <c r="AW21" s="421"/>
      <c r="AX21" s="418"/>
    </row>
    <row r="22" spans="1:50" x14ac:dyDescent="0.2">
      <c r="AM22" s="10"/>
      <c r="AN22" s="420"/>
      <c r="AO22" s="421"/>
      <c r="AP22" s="421"/>
      <c r="AQ22" s="421"/>
      <c r="AR22" s="421"/>
      <c r="AS22" s="421"/>
      <c r="AT22" s="421"/>
      <c r="AU22" s="418"/>
      <c r="AV22" s="420"/>
      <c r="AW22" s="421"/>
      <c r="AX22" s="418"/>
    </row>
    <row r="23" spans="1:50" ht="15" x14ac:dyDescent="0.25">
      <c r="A23" s="161"/>
      <c r="B23" s="161"/>
      <c r="C23" s="161"/>
      <c r="D23" s="271"/>
      <c r="E23" s="271"/>
      <c r="F23" s="271"/>
      <c r="G23" s="271"/>
      <c r="H23" s="271"/>
      <c r="I23" s="271"/>
      <c r="J23" s="271"/>
      <c r="K23" s="271"/>
      <c r="L23" s="271"/>
      <c r="M23" s="271"/>
      <c r="N23" s="271"/>
      <c r="O23" s="271"/>
      <c r="P23" s="271"/>
      <c r="Q23" s="271"/>
      <c r="AN23" s="411"/>
      <c r="AO23" s="413"/>
      <c r="AP23" s="413"/>
      <c r="AQ23" s="413"/>
      <c r="AR23" s="413"/>
      <c r="AS23" s="413"/>
      <c r="AT23" s="413"/>
      <c r="AU23" s="417"/>
      <c r="AV23" s="411"/>
      <c r="AW23" s="413"/>
      <c r="AX23" s="417"/>
    </row>
    <row r="24" spans="1:50" ht="42.75" x14ac:dyDescent="0.2">
      <c r="A24" s="161"/>
      <c r="D24" s="122" t="s">
        <v>195</v>
      </c>
      <c r="E24" s="122" t="s">
        <v>196</v>
      </c>
      <c r="F24" s="122" t="s">
        <v>197</v>
      </c>
      <c r="G24" s="161"/>
      <c r="H24" s="419"/>
      <c r="I24" s="419"/>
      <c r="J24" s="419"/>
      <c r="K24" s="419"/>
      <c r="O24" s="191" t="s">
        <v>198</v>
      </c>
      <c r="P24" s="272" t="s">
        <v>199</v>
      </c>
      <c r="Q24" s="9" t="s">
        <v>200</v>
      </c>
      <c r="AM24" s="10" t="s">
        <v>201</v>
      </c>
      <c r="AN24" s="410">
        <v>1.2</v>
      </c>
      <c r="AO24" s="412">
        <v>1.3</v>
      </c>
      <c r="AP24" s="412">
        <v>1.2</v>
      </c>
      <c r="AQ24" s="412">
        <v>1.1000000000000001</v>
      </c>
      <c r="AR24" s="412">
        <v>1</v>
      </c>
      <c r="AS24" s="412">
        <v>1</v>
      </c>
      <c r="AT24" s="412">
        <v>0.9</v>
      </c>
      <c r="AU24" s="416">
        <v>0.7</v>
      </c>
      <c r="AV24" s="410">
        <v>0</v>
      </c>
      <c r="AW24" s="412">
        <v>0.1</v>
      </c>
      <c r="AX24" s="416">
        <v>0.2</v>
      </c>
    </row>
    <row r="25" spans="1:50" x14ac:dyDescent="0.2">
      <c r="A25" s="161"/>
      <c r="D25" s="122" t="s">
        <v>146</v>
      </c>
      <c r="E25" s="167">
        <f>B5*J5</f>
        <v>69.600000000000009</v>
      </c>
      <c r="F25" s="167">
        <f>B5*(D5+M5)</f>
        <v>147.9</v>
      </c>
      <c r="G25" s="161"/>
      <c r="H25" s="273"/>
      <c r="I25" s="273"/>
      <c r="J25" s="273"/>
      <c r="K25" s="273"/>
      <c r="L25" s="274" t="s">
        <v>202</v>
      </c>
      <c r="M25" s="275"/>
      <c r="N25" s="275"/>
      <c r="O25" s="275"/>
      <c r="P25" s="276"/>
      <c r="AN25" s="411"/>
      <c r="AO25" s="413"/>
      <c r="AP25" s="413"/>
      <c r="AQ25" s="413"/>
      <c r="AR25" s="413"/>
      <c r="AS25" s="413"/>
      <c r="AT25" s="413"/>
      <c r="AU25" s="417"/>
      <c r="AV25" s="411"/>
      <c r="AW25" s="413"/>
      <c r="AX25" s="417"/>
    </row>
    <row r="26" spans="1:50" ht="33.75" x14ac:dyDescent="0.2">
      <c r="A26" s="161"/>
      <c r="D26" s="122" t="s">
        <v>203</v>
      </c>
      <c r="E26" s="167">
        <f>MIN(B12,B9,B11)*J10</f>
        <v>63.2</v>
      </c>
      <c r="F26" s="167">
        <f>MAX(B12,B9,B11)*(D9+M9)</f>
        <v>158.4</v>
      </c>
      <c r="G26" s="161"/>
      <c r="H26" s="161"/>
      <c r="I26" s="161"/>
      <c r="J26" s="161"/>
      <c r="K26" s="161"/>
      <c r="L26" s="191"/>
      <c r="M26" s="191" t="s">
        <v>204</v>
      </c>
      <c r="N26" s="191" t="s">
        <v>205</v>
      </c>
      <c r="O26" s="277" t="s">
        <v>206</v>
      </c>
      <c r="P26" s="278"/>
      <c r="AM26" s="10" t="s">
        <v>207</v>
      </c>
      <c r="AN26" s="410">
        <v>1.1000000000000001</v>
      </c>
      <c r="AO26" s="412">
        <v>1.2</v>
      </c>
      <c r="AP26" s="412">
        <v>1.1000000000000001</v>
      </c>
      <c r="AQ26" s="412">
        <v>1</v>
      </c>
      <c r="AR26" s="412">
        <v>1</v>
      </c>
      <c r="AS26" s="412">
        <v>1</v>
      </c>
      <c r="AT26" s="412">
        <v>1.1000000000000001</v>
      </c>
      <c r="AU26" s="416">
        <v>0.9</v>
      </c>
      <c r="AV26" s="410">
        <v>0</v>
      </c>
      <c r="AW26" s="412">
        <v>0.1</v>
      </c>
      <c r="AX26" s="416">
        <v>0.2</v>
      </c>
    </row>
    <row r="27" spans="1:50" ht="45" x14ac:dyDescent="0.2">
      <c r="A27" s="161"/>
      <c r="D27" s="122" t="s">
        <v>208</v>
      </c>
      <c r="E27" s="167">
        <f>MIN(B7,B8,B10)*J10</f>
        <v>64.8</v>
      </c>
      <c r="F27" s="167">
        <f>MAX(B7,B8,B10)*(D7+M7)</f>
        <v>145.6</v>
      </c>
      <c r="G27" s="161"/>
      <c r="H27" s="161"/>
      <c r="I27" s="161"/>
      <c r="J27" s="161"/>
      <c r="K27" s="161"/>
      <c r="L27" s="191" t="s">
        <v>209</v>
      </c>
      <c r="M27" s="191">
        <v>70</v>
      </c>
      <c r="N27" s="191">
        <v>70</v>
      </c>
      <c r="O27" s="269">
        <f>0.85*N27</f>
        <v>59.5</v>
      </c>
      <c r="P27" s="269"/>
      <c r="AN27" s="411"/>
      <c r="AO27" s="413"/>
      <c r="AP27" s="413"/>
      <c r="AQ27" s="413"/>
      <c r="AR27" s="413"/>
      <c r="AS27" s="413"/>
      <c r="AT27" s="413"/>
      <c r="AU27" s="417"/>
      <c r="AV27" s="411"/>
      <c r="AW27" s="413"/>
      <c r="AX27" s="417"/>
    </row>
    <row r="28" spans="1:50" ht="20.100000000000001" customHeight="1" x14ac:dyDescent="0.2">
      <c r="A28" s="161"/>
      <c r="D28" s="161"/>
      <c r="E28" s="161"/>
      <c r="F28" s="161"/>
      <c r="G28" s="161"/>
      <c r="H28" s="161"/>
      <c r="I28" s="161"/>
      <c r="J28" s="161"/>
      <c r="K28" s="161"/>
      <c r="L28" s="191" t="s">
        <v>210</v>
      </c>
      <c r="M28" s="191">
        <v>110</v>
      </c>
      <c r="N28" s="191">
        <v>110</v>
      </c>
      <c r="O28" s="269">
        <f t="shared" ref="O28:O32" si="1">0.85*N28</f>
        <v>93.5</v>
      </c>
      <c r="P28" s="269"/>
      <c r="AM28" s="10" t="s">
        <v>211</v>
      </c>
      <c r="AN28" s="410">
        <v>1.2</v>
      </c>
      <c r="AO28" s="412">
        <v>1.4</v>
      </c>
      <c r="AP28" s="412">
        <v>1.2</v>
      </c>
      <c r="AQ28" s="412">
        <v>1.1000000000000001</v>
      </c>
      <c r="AR28" s="412">
        <v>1</v>
      </c>
      <c r="AS28" s="412">
        <v>1</v>
      </c>
      <c r="AT28" s="412">
        <v>0.9</v>
      </c>
      <c r="AU28" s="416">
        <v>0.7</v>
      </c>
      <c r="AV28" s="410">
        <v>0</v>
      </c>
      <c r="AW28" s="412">
        <v>0.1</v>
      </c>
      <c r="AX28" s="416">
        <v>0.2</v>
      </c>
    </row>
    <row r="29" spans="1:50" x14ac:dyDescent="0.2">
      <c r="A29" s="161"/>
      <c r="D29" s="161"/>
      <c r="E29" s="161"/>
      <c r="F29" s="161"/>
      <c r="G29" s="161"/>
      <c r="H29" s="161"/>
      <c r="I29" s="161"/>
      <c r="J29" s="161"/>
      <c r="K29" s="161"/>
      <c r="L29" s="191" t="s">
        <v>212</v>
      </c>
      <c r="M29" s="191">
        <v>180</v>
      </c>
      <c r="N29" s="191">
        <v>180</v>
      </c>
      <c r="O29" s="269">
        <f t="shared" si="1"/>
        <v>153</v>
      </c>
      <c r="P29" s="279">
        <v>0.56000000000000005</v>
      </c>
      <c r="Q29" s="270">
        <f>O29*P29</f>
        <v>85.68</v>
      </c>
      <c r="AN29" s="411"/>
      <c r="AO29" s="413"/>
      <c r="AP29" s="413"/>
      <c r="AQ29" s="413"/>
      <c r="AR29" s="413"/>
      <c r="AS29" s="413"/>
      <c r="AT29" s="413"/>
      <c r="AU29" s="417"/>
      <c r="AV29" s="411"/>
      <c r="AW29" s="413"/>
      <c r="AX29" s="417"/>
    </row>
    <row r="30" spans="1:50" x14ac:dyDescent="0.2">
      <c r="A30" s="161"/>
      <c r="D30" s="161"/>
      <c r="E30" s="161"/>
      <c r="F30" s="161"/>
      <c r="G30" s="161"/>
      <c r="H30" s="161"/>
      <c r="I30" s="161"/>
      <c r="J30" s="161"/>
      <c r="K30" s="161"/>
      <c r="L30" s="191" t="s">
        <v>213</v>
      </c>
      <c r="M30" s="191">
        <v>250</v>
      </c>
      <c r="N30" s="191">
        <v>250</v>
      </c>
      <c r="O30" s="269">
        <f t="shared" si="1"/>
        <v>212.5</v>
      </c>
      <c r="P30" s="269"/>
      <c r="AM30" s="10" t="s">
        <v>214</v>
      </c>
      <c r="AN30" s="410">
        <v>1.2</v>
      </c>
      <c r="AO30" s="412">
        <v>1.3</v>
      </c>
      <c r="AP30" s="412">
        <v>1.2</v>
      </c>
      <c r="AQ30" s="412">
        <v>1.1000000000000001</v>
      </c>
      <c r="AR30" s="412">
        <v>1</v>
      </c>
      <c r="AS30" s="412">
        <v>1</v>
      </c>
      <c r="AT30" s="412">
        <v>1.1000000000000001</v>
      </c>
      <c r="AU30" s="416">
        <v>0.9</v>
      </c>
      <c r="AV30" s="410">
        <v>0</v>
      </c>
      <c r="AW30" s="412">
        <v>0.1</v>
      </c>
      <c r="AX30" s="416">
        <v>0.2</v>
      </c>
    </row>
    <row r="31" spans="1:50" ht="45" x14ac:dyDescent="0.2">
      <c r="A31" s="161"/>
      <c r="D31" s="122" t="s">
        <v>195</v>
      </c>
      <c r="E31" s="122" t="s">
        <v>146</v>
      </c>
      <c r="F31" s="122" t="s">
        <v>203</v>
      </c>
      <c r="G31" s="122" t="s">
        <v>208</v>
      </c>
      <c r="H31" s="161"/>
      <c r="I31" s="161"/>
      <c r="J31" s="161"/>
      <c r="K31" s="161"/>
      <c r="L31" s="191" t="s">
        <v>215</v>
      </c>
      <c r="M31" s="191">
        <v>330</v>
      </c>
      <c r="N31" s="191">
        <v>330</v>
      </c>
      <c r="O31" s="269">
        <f t="shared" si="1"/>
        <v>280.5</v>
      </c>
      <c r="P31" s="269"/>
      <c r="AN31" s="411"/>
      <c r="AO31" s="413"/>
      <c r="AP31" s="413"/>
      <c r="AQ31" s="413"/>
      <c r="AR31" s="413"/>
      <c r="AS31" s="413"/>
      <c r="AT31" s="413"/>
      <c r="AU31" s="417"/>
      <c r="AV31" s="411"/>
      <c r="AW31" s="413"/>
      <c r="AX31" s="417"/>
    </row>
    <row r="32" spans="1:50" ht="33.75" x14ac:dyDescent="0.2">
      <c r="A32" s="161"/>
      <c r="D32" s="122" t="s">
        <v>216</v>
      </c>
      <c r="E32" s="167">
        <f>B5*J5</f>
        <v>69.600000000000009</v>
      </c>
      <c r="F32" s="167">
        <f>MIN(B12,B9,B11)*J10</f>
        <v>63.2</v>
      </c>
      <c r="G32" s="167">
        <f>MIN(B7,B8,B10)*J10</f>
        <v>64.8</v>
      </c>
      <c r="H32" s="161"/>
      <c r="I32" s="161"/>
      <c r="J32" s="161"/>
      <c r="K32" s="161"/>
      <c r="L32" s="191" t="s">
        <v>217</v>
      </c>
      <c r="M32" s="191">
        <v>420</v>
      </c>
      <c r="N32" s="191">
        <v>420</v>
      </c>
      <c r="O32" s="269">
        <f t="shared" si="1"/>
        <v>357</v>
      </c>
      <c r="P32" s="269"/>
      <c r="AM32" s="9" t="s">
        <v>218</v>
      </c>
      <c r="AN32" s="410">
        <v>1</v>
      </c>
      <c r="AO32" s="412">
        <v>1.1000000000000001</v>
      </c>
      <c r="AP32" s="412">
        <v>1</v>
      </c>
      <c r="AQ32" s="412">
        <v>1</v>
      </c>
      <c r="AR32" s="412">
        <v>1</v>
      </c>
      <c r="AS32" s="412">
        <v>0.9</v>
      </c>
      <c r="AT32" s="412">
        <v>0.9</v>
      </c>
      <c r="AU32" s="416">
        <v>0.9</v>
      </c>
      <c r="AV32" s="410">
        <v>0</v>
      </c>
      <c r="AW32" s="412">
        <v>0.1</v>
      </c>
      <c r="AX32" s="416">
        <v>0.2</v>
      </c>
    </row>
    <row r="33" spans="1:50" x14ac:dyDescent="0.2">
      <c r="A33" s="161"/>
      <c r="B33" s="161"/>
      <c r="C33" s="161"/>
      <c r="D33" s="161"/>
      <c r="E33" s="161"/>
      <c r="F33" s="161"/>
      <c r="G33" s="161"/>
      <c r="H33" s="161"/>
      <c r="I33" s="161"/>
      <c r="J33" s="161"/>
      <c r="K33" s="161"/>
      <c r="L33" s="191" t="s">
        <v>219</v>
      </c>
      <c r="M33" s="191" t="s">
        <v>220</v>
      </c>
      <c r="N33" s="191" t="s">
        <v>220</v>
      </c>
      <c r="O33" s="191" t="s">
        <v>221</v>
      </c>
      <c r="P33" s="191"/>
      <c r="AN33" s="411"/>
      <c r="AO33" s="413"/>
      <c r="AP33" s="413"/>
      <c r="AQ33" s="413"/>
      <c r="AR33" s="413"/>
      <c r="AS33" s="413"/>
      <c r="AT33" s="413"/>
      <c r="AU33" s="417"/>
      <c r="AV33" s="411"/>
      <c r="AW33" s="413"/>
      <c r="AX33" s="417"/>
    </row>
    <row r="34" spans="1:50" x14ac:dyDescent="0.2">
      <c r="A34" s="161"/>
      <c r="B34" s="161"/>
      <c r="C34" s="161"/>
      <c r="D34" s="161"/>
      <c r="E34" s="161"/>
      <c r="F34" s="161"/>
      <c r="G34" s="161"/>
      <c r="H34" s="161"/>
      <c r="I34" s="161"/>
      <c r="J34" s="161"/>
      <c r="K34" s="161"/>
      <c r="L34" s="161"/>
      <c r="M34" s="161"/>
      <c r="N34" s="161"/>
      <c r="O34" s="161"/>
      <c r="P34" s="161"/>
      <c r="AM34" s="9" t="s">
        <v>222</v>
      </c>
      <c r="AN34" s="410">
        <v>0.9</v>
      </c>
      <c r="AO34" s="412">
        <v>1</v>
      </c>
      <c r="AP34" s="412">
        <v>1</v>
      </c>
      <c r="AQ34" s="412">
        <v>1</v>
      </c>
      <c r="AR34" s="412">
        <v>1</v>
      </c>
      <c r="AS34" s="412">
        <v>1</v>
      </c>
      <c r="AT34" s="412">
        <v>1.1000000000000001</v>
      </c>
      <c r="AU34" s="416">
        <v>1.1000000000000001</v>
      </c>
      <c r="AV34" s="410">
        <v>0</v>
      </c>
      <c r="AW34" s="412">
        <v>0</v>
      </c>
      <c r="AX34" s="416">
        <v>0</v>
      </c>
    </row>
    <row r="35" spans="1:50" x14ac:dyDescent="0.2">
      <c r="A35" s="161"/>
      <c r="B35" s="161"/>
      <c r="C35" s="161"/>
      <c r="D35" s="161"/>
      <c r="E35" s="161"/>
      <c r="F35" s="161"/>
      <c r="G35" s="161"/>
      <c r="H35" s="161"/>
      <c r="I35" s="161"/>
      <c r="J35" s="161"/>
      <c r="K35" s="161"/>
      <c r="L35" s="161"/>
      <c r="M35" s="161"/>
      <c r="N35" s="161"/>
      <c r="O35" s="161"/>
      <c r="P35" s="161"/>
      <c r="AN35" s="411"/>
      <c r="AO35" s="413"/>
      <c r="AP35" s="413"/>
      <c r="AQ35" s="413"/>
      <c r="AR35" s="413"/>
      <c r="AS35" s="413"/>
      <c r="AT35" s="413"/>
      <c r="AU35" s="417"/>
      <c r="AV35" s="411"/>
      <c r="AW35" s="413"/>
      <c r="AX35" s="417"/>
    </row>
    <row r="36" spans="1:50" x14ac:dyDescent="0.2">
      <c r="A36" s="161"/>
      <c r="B36" s="161"/>
      <c r="C36" s="161"/>
      <c r="D36" s="161"/>
      <c r="E36" s="161"/>
      <c r="F36" s="161"/>
      <c r="G36" s="161"/>
      <c r="H36" s="161"/>
      <c r="I36" s="161"/>
      <c r="J36" s="161"/>
      <c r="K36" s="161"/>
      <c r="L36" s="161"/>
      <c r="M36" s="161"/>
      <c r="N36" s="161"/>
      <c r="O36" s="161"/>
      <c r="P36" s="161"/>
      <c r="AM36" s="9" t="s">
        <v>223</v>
      </c>
      <c r="AN36" s="410">
        <v>1.2</v>
      </c>
      <c r="AO36" s="412">
        <v>1.5</v>
      </c>
      <c r="AP36" s="412">
        <v>1.2</v>
      </c>
      <c r="AQ36" s="412">
        <v>1.1000000000000001</v>
      </c>
      <c r="AR36" s="412">
        <v>1</v>
      </c>
      <c r="AS36" s="412">
        <v>0.9</v>
      </c>
      <c r="AT36" s="412">
        <v>0.8</v>
      </c>
      <c r="AU36" s="416">
        <v>0.7</v>
      </c>
      <c r="AV36" s="410">
        <v>0</v>
      </c>
      <c r="AW36" s="412">
        <v>0.4</v>
      </c>
      <c r="AX36" s="416">
        <v>0.8</v>
      </c>
    </row>
    <row r="37" spans="1:50" x14ac:dyDescent="0.2">
      <c r="A37" s="161"/>
      <c r="B37" s="161"/>
      <c r="C37" s="161"/>
      <c r="D37" s="161"/>
      <c r="E37" s="161"/>
      <c r="F37" s="161"/>
      <c r="G37" s="161"/>
      <c r="H37" s="161"/>
      <c r="I37" s="161"/>
      <c r="J37" s="161"/>
      <c r="K37" s="161"/>
      <c r="L37" s="161"/>
      <c r="M37" s="161"/>
      <c r="N37" s="161"/>
      <c r="O37" s="161"/>
      <c r="P37" s="161"/>
      <c r="AN37" s="411"/>
      <c r="AO37" s="413"/>
      <c r="AP37" s="413"/>
      <c r="AQ37" s="413"/>
      <c r="AR37" s="413"/>
      <c r="AS37" s="413"/>
      <c r="AT37" s="413"/>
      <c r="AU37" s="417"/>
      <c r="AV37" s="411"/>
      <c r="AW37" s="413"/>
      <c r="AX37" s="417"/>
    </row>
    <row r="38" spans="1:50" x14ac:dyDescent="0.2">
      <c r="A38" s="161"/>
      <c r="B38" s="161"/>
      <c r="C38" s="161"/>
      <c r="D38" s="161"/>
      <c r="E38" s="161"/>
      <c r="F38" s="161"/>
      <c r="G38" s="161"/>
      <c r="H38" s="161"/>
      <c r="I38" s="161"/>
      <c r="J38" s="161"/>
      <c r="K38" s="161"/>
      <c r="L38" s="161"/>
      <c r="M38" s="161"/>
      <c r="N38" s="161"/>
      <c r="O38" s="161"/>
      <c r="P38" s="161"/>
      <c r="AM38" s="9" t="s">
        <v>224</v>
      </c>
      <c r="AN38" s="410">
        <v>1.1000000000000001</v>
      </c>
      <c r="AO38" s="412">
        <v>1.4</v>
      </c>
      <c r="AP38" s="412">
        <v>1.2</v>
      </c>
      <c r="AQ38" s="412">
        <v>1</v>
      </c>
      <c r="AR38" s="412">
        <v>1</v>
      </c>
      <c r="AS38" s="412">
        <v>1</v>
      </c>
      <c r="AT38" s="412">
        <v>1.2</v>
      </c>
      <c r="AU38" s="416">
        <v>1.1000000000000001</v>
      </c>
      <c r="AV38" s="410">
        <v>0</v>
      </c>
      <c r="AW38" s="412">
        <v>0.2</v>
      </c>
      <c r="AX38" s="416">
        <v>0.5</v>
      </c>
    </row>
    <row r="39" spans="1:50" x14ac:dyDescent="0.2">
      <c r="A39" s="161"/>
      <c r="B39" s="161"/>
      <c r="C39" s="161"/>
      <c r="D39" s="161"/>
      <c r="E39" s="161"/>
      <c r="F39" s="161"/>
      <c r="G39" s="161"/>
      <c r="H39" s="161"/>
      <c r="I39" s="161"/>
      <c r="J39" s="161"/>
      <c r="K39" s="161"/>
      <c r="L39" s="161"/>
      <c r="M39" s="161"/>
      <c r="N39" s="161"/>
      <c r="O39" s="161"/>
      <c r="P39" s="161"/>
      <c r="AN39" s="411"/>
      <c r="AO39" s="413"/>
      <c r="AP39" s="413"/>
      <c r="AQ39" s="413"/>
      <c r="AR39" s="413"/>
      <c r="AS39" s="413"/>
      <c r="AT39" s="413"/>
      <c r="AU39" s="417"/>
      <c r="AV39" s="411"/>
      <c r="AW39" s="413"/>
      <c r="AX39" s="417"/>
    </row>
    <row r="40" spans="1:50" x14ac:dyDescent="0.2">
      <c r="A40" s="161"/>
      <c r="B40" s="161"/>
      <c r="C40" s="161"/>
      <c r="D40" s="161"/>
      <c r="E40" s="161"/>
      <c r="F40" s="161"/>
      <c r="G40" s="161"/>
      <c r="H40" s="161"/>
      <c r="I40" s="161"/>
      <c r="J40" s="161"/>
      <c r="K40" s="161"/>
      <c r="L40" s="161"/>
      <c r="M40" s="161"/>
      <c r="N40" s="161"/>
      <c r="O40" s="161"/>
      <c r="P40" s="161"/>
      <c r="AM40" s="9" t="s">
        <v>225</v>
      </c>
      <c r="AN40" s="410">
        <v>1.1000000000000001</v>
      </c>
      <c r="AO40" s="412">
        <v>1.3</v>
      </c>
      <c r="AP40" s="412">
        <v>1.2</v>
      </c>
      <c r="AQ40" s="412">
        <v>1.1000000000000001</v>
      </c>
      <c r="AR40" s="412">
        <v>1</v>
      </c>
      <c r="AS40" s="412">
        <v>1</v>
      </c>
      <c r="AT40" s="412">
        <v>0.9</v>
      </c>
      <c r="AU40" s="416">
        <v>0.8</v>
      </c>
      <c r="AV40" s="410">
        <v>0</v>
      </c>
      <c r="AW40" s="412">
        <v>0.3</v>
      </c>
      <c r="AX40" s="416">
        <v>0.5</v>
      </c>
    </row>
    <row r="41" spans="1:50" x14ac:dyDescent="0.2">
      <c r="A41" s="161"/>
      <c r="B41" s="161"/>
      <c r="C41" s="161"/>
      <c r="D41" s="161"/>
      <c r="E41" s="161"/>
      <c r="F41" s="161"/>
      <c r="G41" s="161"/>
      <c r="H41" s="161"/>
      <c r="I41" s="161"/>
      <c r="J41" s="161"/>
      <c r="K41" s="161"/>
      <c r="L41" s="161"/>
      <c r="M41" s="161"/>
      <c r="N41" s="161"/>
      <c r="O41" s="161"/>
      <c r="P41" s="161"/>
      <c r="AN41" s="411"/>
      <c r="AO41" s="413"/>
      <c r="AP41" s="413"/>
      <c r="AQ41" s="413"/>
      <c r="AR41" s="413"/>
      <c r="AS41" s="413"/>
      <c r="AT41" s="413"/>
      <c r="AU41" s="417"/>
      <c r="AV41" s="411"/>
      <c r="AW41" s="413"/>
      <c r="AX41" s="417"/>
    </row>
    <row r="42" spans="1:50" x14ac:dyDescent="0.2">
      <c r="A42" s="161"/>
      <c r="B42" s="161"/>
      <c r="C42" s="161"/>
      <c r="D42" s="161"/>
      <c r="E42" s="161"/>
      <c r="F42" s="161"/>
      <c r="G42" s="161"/>
      <c r="H42" s="161"/>
      <c r="I42" s="161"/>
      <c r="J42" s="161"/>
      <c r="K42" s="161"/>
      <c r="L42" s="161"/>
      <c r="M42" s="161"/>
      <c r="N42" s="161"/>
      <c r="O42" s="161"/>
      <c r="P42" s="161"/>
      <c r="AM42" s="9" t="s">
        <v>226</v>
      </c>
      <c r="AN42" s="410">
        <v>1</v>
      </c>
      <c r="AO42" s="412">
        <v>1.2</v>
      </c>
      <c r="AP42" s="412">
        <v>1.2</v>
      </c>
      <c r="AQ42" s="412">
        <v>1</v>
      </c>
      <c r="AR42" s="412">
        <v>1</v>
      </c>
      <c r="AS42" s="412">
        <v>1</v>
      </c>
      <c r="AT42" s="412">
        <v>1.1000000000000001</v>
      </c>
      <c r="AU42" s="416">
        <v>1</v>
      </c>
      <c r="AV42" s="410">
        <v>0</v>
      </c>
      <c r="AW42" s="412">
        <v>0.1</v>
      </c>
      <c r="AX42" s="416">
        <v>0.3</v>
      </c>
    </row>
    <row r="43" spans="1:50" x14ac:dyDescent="0.2">
      <c r="A43" s="161"/>
      <c r="B43" s="161"/>
      <c r="C43" s="161"/>
      <c r="D43" s="161"/>
      <c r="E43" s="161"/>
      <c r="F43" s="161"/>
      <c r="G43" s="161"/>
      <c r="H43" s="161"/>
      <c r="I43" s="161"/>
      <c r="J43" s="161"/>
      <c r="K43" s="161"/>
      <c r="L43" s="161"/>
      <c r="M43" s="161"/>
      <c r="N43" s="161"/>
      <c r="O43" s="161"/>
      <c r="P43" s="161"/>
      <c r="AN43" s="411"/>
      <c r="AO43" s="413"/>
      <c r="AP43" s="413"/>
      <c r="AQ43" s="413"/>
      <c r="AR43" s="413"/>
      <c r="AS43" s="413"/>
      <c r="AT43" s="413"/>
      <c r="AU43" s="417"/>
      <c r="AV43" s="411"/>
      <c r="AW43" s="413"/>
      <c r="AX43" s="417"/>
    </row>
    <row r="44" spans="1:50" x14ac:dyDescent="0.2">
      <c r="A44" s="161"/>
      <c r="B44" s="161"/>
      <c r="C44" s="161"/>
      <c r="D44" s="161"/>
      <c r="E44" s="161"/>
      <c r="F44" s="161"/>
      <c r="G44" s="161"/>
      <c r="H44" s="161"/>
      <c r="I44" s="161"/>
      <c r="J44" s="161"/>
      <c r="K44" s="161"/>
      <c r="L44" s="161"/>
      <c r="M44" s="161"/>
      <c r="N44" s="161"/>
      <c r="O44" s="161"/>
      <c r="P44" s="161"/>
      <c r="AM44" s="9" t="s">
        <v>227</v>
      </c>
      <c r="AN44" s="410">
        <v>1.1000000000000001</v>
      </c>
      <c r="AO44" s="412">
        <v>1.2</v>
      </c>
      <c r="AP44" s="412">
        <v>1.1000000000000001</v>
      </c>
      <c r="AQ44" s="412">
        <v>1.1000000000000001</v>
      </c>
      <c r="AR44" s="412">
        <v>1</v>
      </c>
      <c r="AS44" s="412">
        <v>1</v>
      </c>
      <c r="AT44" s="412">
        <v>1</v>
      </c>
      <c r="AU44" s="416">
        <v>0.9</v>
      </c>
      <c r="AV44" s="410">
        <v>0</v>
      </c>
      <c r="AW44" s="412">
        <v>0.1</v>
      </c>
      <c r="AX44" s="416">
        <v>0.3</v>
      </c>
    </row>
    <row r="45" spans="1:50" x14ac:dyDescent="0.2">
      <c r="A45" s="161"/>
      <c r="B45" s="161"/>
      <c r="C45" s="161"/>
      <c r="D45" s="161"/>
      <c r="E45" s="161"/>
      <c r="F45" s="161"/>
      <c r="G45" s="161"/>
      <c r="H45" s="161"/>
      <c r="I45" s="161"/>
      <c r="J45" s="161"/>
      <c r="K45" s="161"/>
      <c r="L45" s="161"/>
      <c r="M45" s="161"/>
      <c r="N45" s="161"/>
      <c r="O45" s="161"/>
      <c r="P45" s="161"/>
      <c r="AN45" s="411"/>
      <c r="AO45" s="413"/>
      <c r="AP45" s="413"/>
      <c r="AQ45" s="413"/>
      <c r="AR45" s="413"/>
      <c r="AS45" s="413"/>
      <c r="AT45" s="413"/>
      <c r="AU45" s="417"/>
      <c r="AV45" s="411"/>
      <c r="AW45" s="413"/>
      <c r="AX45" s="417"/>
    </row>
    <row r="46" spans="1:50" x14ac:dyDescent="0.2">
      <c r="A46" s="161"/>
      <c r="B46" s="161"/>
      <c r="C46" s="161"/>
      <c r="D46" s="161"/>
      <c r="E46" s="161"/>
      <c r="F46" s="161"/>
      <c r="G46" s="161"/>
      <c r="H46" s="161"/>
      <c r="I46" s="161"/>
      <c r="J46" s="161"/>
      <c r="K46" s="161"/>
      <c r="L46" s="161"/>
      <c r="M46" s="161"/>
      <c r="N46" s="161"/>
      <c r="O46" s="161"/>
      <c r="P46" s="161"/>
      <c r="AM46" s="9" t="s">
        <v>228</v>
      </c>
      <c r="AN46" s="410">
        <v>1</v>
      </c>
      <c r="AO46" s="412">
        <v>1.1000000000000001</v>
      </c>
      <c r="AP46" s="412">
        <v>1.1000000000000001</v>
      </c>
      <c r="AQ46" s="412">
        <v>1</v>
      </c>
      <c r="AR46" s="412">
        <v>1</v>
      </c>
      <c r="AS46" s="412">
        <v>1</v>
      </c>
      <c r="AT46" s="412">
        <v>1.1000000000000001</v>
      </c>
      <c r="AU46" s="416">
        <v>1</v>
      </c>
      <c r="AV46" s="410">
        <v>0</v>
      </c>
      <c r="AW46" s="412">
        <v>0.1</v>
      </c>
      <c r="AX46" s="416">
        <v>0.2</v>
      </c>
    </row>
    <row r="47" spans="1:50" x14ac:dyDescent="0.2">
      <c r="A47" s="161"/>
      <c r="B47" s="161"/>
      <c r="C47" s="161"/>
      <c r="D47" s="161"/>
      <c r="E47" s="161"/>
      <c r="F47" s="161"/>
      <c r="G47" s="161"/>
      <c r="H47" s="161"/>
      <c r="I47" s="161"/>
      <c r="J47" s="161"/>
      <c r="K47" s="161"/>
      <c r="L47" s="161"/>
      <c r="M47" s="161"/>
      <c r="N47" s="161"/>
      <c r="O47" s="161"/>
      <c r="P47" s="161"/>
      <c r="AN47" s="411"/>
      <c r="AO47" s="413"/>
      <c r="AP47" s="413"/>
      <c r="AQ47" s="413"/>
      <c r="AR47" s="413"/>
      <c r="AS47" s="413"/>
      <c r="AT47" s="413"/>
      <c r="AU47" s="417"/>
      <c r="AV47" s="411"/>
      <c r="AW47" s="413"/>
      <c r="AX47" s="417"/>
    </row>
    <row r="48" spans="1:50" x14ac:dyDescent="0.2">
      <c r="A48" s="161"/>
      <c r="B48" s="161"/>
      <c r="C48" s="161"/>
      <c r="D48" s="161"/>
      <c r="E48" s="161"/>
      <c r="F48" s="161"/>
      <c r="G48" s="161"/>
      <c r="H48" s="161"/>
      <c r="I48" s="161"/>
      <c r="J48" s="161"/>
      <c r="K48" s="161"/>
      <c r="L48" s="161"/>
      <c r="M48" s="161"/>
      <c r="N48" s="161"/>
      <c r="O48" s="161"/>
      <c r="P48" s="161"/>
    </row>
    <row r="49" spans="1:50" x14ac:dyDescent="0.2">
      <c r="A49" s="161"/>
      <c r="B49" s="161"/>
      <c r="C49" s="161"/>
      <c r="D49" s="161"/>
      <c r="E49" s="161"/>
      <c r="F49" s="161"/>
      <c r="G49" s="161"/>
      <c r="H49" s="161"/>
      <c r="I49" s="161"/>
      <c r="J49" s="161"/>
      <c r="K49" s="161"/>
      <c r="L49" s="161"/>
      <c r="M49" s="161"/>
      <c r="N49" s="161" t="e">
        <f>VLOOKUP(#REF!,A5:M13,COLUMN(C4),FALSE)</f>
        <v>#REF!</v>
      </c>
      <c r="O49" s="161"/>
      <c r="P49" s="161">
        <f>HLOOKUP('[3]Tableau 2 besoins'!Q1,C2:M3,2,FALSE)</f>
        <v>4</v>
      </c>
    </row>
    <row r="50" spans="1:50" x14ac:dyDescent="0.2">
      <c r="A50" s="161"/>
      <c r="B50" s="161"/>
      <c r="C50" s="161"/>
      <c r="D50" s="161"/>
      <c r="E50" s="161"/>
      <c r="F50" s="161"/>
      <c r="G50" s="161"/>
      <c r="H50" s="161"/>
      <c r="I50" s="161"/>
      <c r="J50" s="161"/>
      <c r="K50" s="161"/>
      <c r="L50" s="161"/>
      <c r="M50" s="161"/>
      <c r="N50" s="161"/>
      <c r="O50" s="161"/>
      <c r="P50" s="161"/>
      <c r="AN50" s="280">
        <f t="shared" ref="AN50:AX50" si="2">AVERAGE(AN8:AN47)</f>
        <v>1.088888888888889</v>
      </c>
      <c r="AO50" s="280">
        <f t="shared" si="2"/>
        <v>1.25</v>
      </c>
      <c r="AP50" s="280">
        <f t="shared" si="2"/>
        <v>1.1499999999999999</v>
      </c>
      <c r="AQ50" s="280">
        <f t="shared" si="2"/>
        <v>1.0499999999999998</v>
      </c>
      <c r="AR50" s="280">
        <f t="shared" si="2"/>
        <v>1</v>
      </c>
      <c r="AS50" s="280">
        <f t="shared" si="2"/>
        <v>0.98888888888888893</v>
      </c>
      <c r="AT50" s="280">
        <f t="shared" si="2"/>
        <v>1.0166666666666668</v>
      </c>
      <c r="AU50" s="280">
        <f t="shared" si="2"/>
        <v>0.89444444444444449</v>
      </c>
      <c r="AV50" s="280">
        <f t="shared" si="2"/>
        <v>0</v>
      </c>
      <c r="AW50" s="280">
        <f t="shared" si="2"/>
        <v>0.13333333333333336</v>
      </c>
      <c r="AX50" s="280">
        <f t="shared" si="2"/>
        <v>0.27777777777777779</v>
      </c>
    </row>
    <row r="51" spans="1:50" x14ac:dyDescent="0.2">
      <c r="A51" s="161"/>
      <c r="B51" s="161"/>
      <c r="C51" s="161"/>
      <c r="D51" s="161"/>
      <c r="E51" s="161"/>
      <c r="F51" s="161"/>
      <c r="G51" s="161"/>
      <c r="H51" s="161"/>
      <c r="I51" s="161"/>
      <c r="J51" s="161"/>
      <c r="K51" s="161"/>
      <c r="L51" s="161"/>
      <c r="M51" s="161"/>
      <c r="N51" s="161"/>
      <c r="O51" s="161"/>
      <c r="P51" s="161"/>
    </row>
    <row r="52" spans="1:50" x14ac:dyDescent="0.2">
      <c r="A52" s="161"/>
      <c r="B52" s="161"/>
      <c r="C52" s="161"/>
      <c r="D52" s="161"/>
      <c r="E52" s="161"/>
      <c r="F52" s="161"/>
      <c r="G52" s="161"/>
      <c r="H52" s="161"/>
      <c r="I52" s="161"/>
      <c r="J52" s="161"/>
      <c r="K52" s="161"/>
      <c r="L52" s="161"/>
      <c r="M52" s="161"/>
      <c r="N52" s="161"/>
      <c r="O52" s="161"/>
      <c r="P52" s="161"/>
    </row>
    <row r="53" spans="1:50" x14ac:dyDescent="0.2">
      <c r="A53" s="161"/>
      <c r="B53" s="161"/>
      <c r="C53" s="161"/>
      <c r="D53" s="161"/>
      <c r="E53" s="161"/>
      <c r="F53" s="161"/>
      <c r="G53" s="161"/>
      <c r="H53" s="161"/>
    </row>
    <row r="54" spans="1:50" x14ac:dyDescent="0.2">
      <c r="A54" s="161"/>
      <c r="B54" s="161"/>
      <c r="C54" s="161"/>
      <c r="D54" s="161"/>
      <c r="E54" s="161"/>
      <c r="F54" s="161"/>
      <c r="G54" s="161"/>
      <c r="H54" s="161"/>
    </row>
    <row r="55" spans="1:50" x14ac:dyDescent="0.2">
      <c r="A55" s="161"/>
      <c r="B55" s="161"/>
      <c r="C55" s="161"/>
      <c r="D55" s="161"/>
      <c r="E55" s="161"/>
      <c r="F55" s="161"/>
      <c r="G55" s="161"/>
      <c r="H55" s="161"/>
    </row>
    <row r="56" spans="1:50" x14ac:dyDescent="0.2">
      <c r="A56" s="161"/>
      <c r="B56" s="161"/>
      <c r="C56" s="161"/>
      <c r="D56" s="161"/>
      <c r="E56" s="161"/>
      <c r="F56" s="161"/>
      <c r="G56" s="161"/>
      <c r="H56" s="161"/>
    </row>
    <row r="57" spans="1:50" x14ac:dyDescent="0.2">
      <c r="A57" s="161"/>
      <c r="B57" s="161"/>
      <c r="C57" s="161"/>
      <c r="D57" s="161"/>
      <c r="E57" s="161"/>
      <c r="F57" s="161"/>
      <c r="G57" s="161"/>
      <c r="H57" s="161"/>
    </row>
    <row r="58" spans="1:50" x14ac:dyDescent="0.2">
      <c r="A58" s="161"/>
      <c r="B58" s="161"/>
      <c r="C58" s="161"/>
      <c r="D58" s="161"/>
      <c r="E58" s="161"/>
      <c r="F58" s="161"/>
      <c r="G58" s="161"/>
      <c r="H58" s="161"/>
    </row>
    <row r="59" spans="1:50" x14ac:dyDescent="0.2">
      <c r="A59" s="161"/>
      <c r="B59" s="161"/>
      <c r="C59" s="161"/>
      <c r="D59" s="161"/>
      <c r="E59" s="161"/>
      <c r="F59" s="161"/>
      <c r="G59" s="161"/>
      <c r="H59" s="161"/>
    </row>
    <row r="60" spans="1:50" x14ac:dyDescent="0.2">
      <c r="A60" s="161"/>
      <c r="B60" s="161"/>
      <c r="C60" s="161"/>
      <c r="D60" s="161"/>
      <c r="E60" s="161"/>
      <c r="F60" s="161"/>
      <c r="G60" s="161"/>
      <c r="H60" s="161"/>
    </row>
    <row r="61" spans="1:50" x14ac:dyDescent="0.2">
      <c r="A61" s="161"/>
      <c r="B61" s="161"/>
      <c r="C61" s="161"/>
      <c r="D61" s="161"/>
      <c r="E61" s="161"/>
      <c r="F61" s="161"/>
      <c r="G61" s="161"/>
      <c r="H61" s="161"/>
    </row>
    <row r="62" spans="1:50" x14ac:dyDescent="0.2">
      <c r="A62" s="161"/>
      <c r="B62" s="161"/>
      <c r="C62" s="161"/>
      <c r="D62" s="161"/>
      <c r="E62" s="161"/>
      <c r="F62" s="161"/>
      <c r="G62" s="161"/>
      <c r="H62" s="161"/>
    </row>
    <row r="63" spans="1:50" x14ac:dyDescent="0.2">
      <c r="A63" s="161"/>
      <c r="B63" s="161"/>
      <c r="C63" s="161"/>
      <c r="D63" s="161"/>
      <c r="E63" s="161"/>
      <c r="F63" s="161"/>
      <c r="G63" s="161"/>
      <c r="H63" s="161"/>
    </row>
    <row r="64" spans="1:50" x14ac:dyDescent="0.2">
      <c r="A64" s="161"/>
      <c r="B64" s="161"/>
      <c r="C64" s="161"/>
      <c r="D64" s="161"/>
      <c r="E64" s="161"/>
      <c r="F64" s="161"/>
      <c r="G64" s="161"/>
      <c r="H64" s="161"/>
    </row>
    <row r="65" spans="1:23" x14ac:dyDescent="0.2">
      <c r="A65" s="161"/>
      <c r="B65" s="161"/>
      <c r="C65" s="161"/>
      <c r="D65" s="161"/>
      <c r="E65" s="161"/>
      <c r="F65" s="161"/>
      <c r="G65" s="161"/>
      <c r="H65" s="161"/>
    </row>
    <row r="66" spans="1:23" x14ac:dyDescent="0.2">
      <c r="A66" s="161"/>
      <c r="B66" s="161"/>
      <c r="C66" s="161"/>
      <c r="D66" s="161"/>
      <c r="E66" s="161"/>
      <c r="F66" s="161"/>
      <c r="G66" s="161"/>
      <c r="H66" s="161"/>
    </row>
    <row r="67" spans="1:23" x14ac:dyDescent="0.2">
      <c r="A67" s="161"/>
      <c r="B67" s="161"/>
      <c r="C67" s="161"/>
      <c r="D67" s="161"/>
      <c r="E67" s="161"/>
      <c r="F67" s="161"/>
      <c r="G67" s="161"/>
      <c r="H67" s="161"/>
    </row>
    <row r="68" spans="1:23" x14ac:dyDescent="0.2">
      <c r="A68" s="161"/>
      <c r="B68" s="161"/>
      <c r="C68" s="161"/>
      <c r="D68" s="161"/>
      <c r="E68" s="161"/>
      <c r="F68" s="161"/>
      <c r="G68" s="161"/>
      <c r="H68" s="161"/>
    </row>
    <row r="69" spans="1:23" x14ac:dyDescent="0.2">
      <c r="A69" s="161"/>
      <c r="B69" s="161"/>
      <c r="C69" s="161"/>
      <c r="D69" s="161"/>
      <c r="E69" s="161"/>
      <c r="F69" s="161"/>
      <c r="G69" s="161"/>
      <c r="H69" s="161"/>
      <c r="I69" s="161"/>
      <c r="J69" s="161"/>
      <c r="K69" s="161"/>
      <c r="L69" s="161"/>
      <c r="M69" s="161"/>
      <c r="N69" s="161"/>
      <c r="O69" s="161"/>
      <c r="P69" s="161"/>
    </row>
    <row r="70" spans="1:23" x14ac:dyDescent="0.2">
      <c r="A70" s="161"/>
      <c r="B70" s="161"/>
      <c r="C70" s="161"/>
      <c r="D70" s="161"/>
      <c r="E70" s="161"/>
      <c r="F70" s="161"/>
      <c r="G70" s="161"/>
      <c r="H70" s="161"/>
      <c r="I70" s="161"/>
      <c r="J70" s="161"/>
      <c r="K70" s="161"/>
      <c r="L70" s="161"/>
      <c r="M70" s="161"/>
      <c r="N70" s="161"/>
      <c r="O70" s="161"/>
      <c r="P70" s="161"/>
    </row>
    <row r="71" spans="1:23" x14ac:dyDescent="0.2">
      <c r="A71" s="161"/>
      <c r="B71" s="161"/>
      <c r="C71" s="161"/>
      <c r="D71" s="161"/>
      <c r="E71" s="161"/>
      <c r="F71" s="161"/>
      <c r="G71" s="161"/>
      <c r="H71" s="161"/>
      <c r="I71" s="161"/>
      <c r="J71" s="161"/>
      <c r="K71" s="161"/>
      <c r="L71" s="161"/>
      <c r="M71" s="161"/>
      <c r="N71" s="161"/>
      <c r="O71" s="161"/>
      <c r="P71" s="161"/>
    </row>
    <row r="72" spans="1:23" x14ac:dyDescent="0.2">
      <c r="A72" s="161"/>
      <c r="B72" s="161"/>
      <c r="C72" s="161"/>
      <c r="D72" s="161"/>
      <c r="E72" s="161"/>
      <c r="F72" s="161"/>
      <c r="G72" s="161"/>
      <c r="H72" s="161"/>
      <c r="I72" s="161"/>
      <c r="J72" s="161"/>
      <c r="K72" s="161"/>
      <c r="L72" s="161"/>
      <c r="M72" s="161"/>
      <c r="N72" s="161"/>
      <c r="O72" s="161"/>
      <c r="P72" s="161"/>
    </row>
    <row r="73" spans="1:23" x14ac:dyDescent="0.2">
      <c r="A73" s="161"/>
      <c r="B73" s="161"/>
      <c r="C73" s="161"/>
      <c r="D73" s="161"/>
      <c r="E73" s="161"/>
      <c r="F73" s="161"/>
      <c r="G73" s="161"/>
      <c r="H73" s="161"/>
      <c r="I73" s="161"/>
      <c r="J73" s="161"/>
      <c r="K73" s="161"/>
      <c r="L73" s="161"/>
      <c r="M73" s="161"/>
      <c r="N73" s="161"/>
      <c r="O73" s="161"/>
      <c r="P73" s="161"/>
    </row>
    <row r="74" spans="1:23" x14ac:dyDescent="0.2">
      <c r="A74" s="161"/>
      <c r="B74" s="161"/>
      <c r="C74" s="161"/>
      <c r="D74" s="161"/>
      <c r="E74" s="161"/>
      <c r="F74" s="161"/>
      <c r="G74" s="161"/>
      <c r="H74" s="161"/>
      <c r="I74" s="161"/>
      <c r="J74" s="161"/>
      <c r="K74" s="161"/>
      <c r="L74" s="161"/>
      <c r="M74" s="161"/>
      <c r="N74" s="161"/>
      <c r="O74" s="161"/>
      <c r="P74" s="161"/>
    </row>
    <row r="75" spans="1:23" x14ac:dyDescent="0.2">
      <c r="A75" s="161"/>
      <c r="B75" s="161"/>
      <c r="C75" s="161"/>
      <c r="D75" s="161"/>
      <c r="E75" s="161"/>
      <c r="F75" s="161"/>
      <c r="G75" s="161"/>
      <c r="H75" s="161"/>
      <c r="I75" s="161"/>
      <c r="J75" s="161"/>
      <c r="K75" s="161"/>
      <c r="L75" s="161"/>
      <c r="M75" s="161"/>
      <c r="N75" s="161"/>
      <c r="O75" s="161"/>
      <c r="P75" s="161"/>
    </row>
    <row r="76" spans="1:23" x14ac:dyDescent="0.2">
      <c r="A76" s="161"/>
      <c r="B76" s="161"/>
      <c r="C76" s="161"/>
    </row>
    <row r="77" spans="1:23" x14ac:dyDescent="0.2">
      <c r="A77" s="161"/>
      <c r="B77" s="161"/>
      <c r="C77" s="161"/>
    </row>
    <row r="78" spans="1:23" x14ac:dyDescent="0.2">
      <c r="A78" s="161"/>
      <c r="B78" s="161"/>
      <c r="C78" s="161"/>
    </row>
    <row r="79" spans="1:23" x14ac:dyDescent="0.2">
      <c r="A79" s="161"/>
      <c r="B79" s="161"/>
      <c r="C79" s="161"/>
    </row>
    <row r="80" spans="1:23" ht="15" x14ac:dyDescent="0.25">
      <c r="A80" s="161"/>
      <c r="B80" s="161"/>
      <c r="C80" s="161"/>
      <c r="F80" s="191"/>
      <c r="G80" s="422" t="s">
        <v>159</v>
      </c>
      <c r="H80" s="422"/>
      <c r="I80" s="422"/>
      <c r="J80" s="422"/>
      <c r="K80" s="422"/>
      <c r="L80" s="422"/>
      <c r="M80" s="422"/>
      <c r="N80" s="422"/>
      <c r="O80" s="422"/>
      <c r="P80" s="271"/>
      <c r="Q80" s="271"/>
      <c r="R80" s="271"/>
      <c r="S80" s="271"/>
      <c r="T80" s="271"/>
      <c r="U80" s="271"/>
      <c r="V80" s="271"/>
      <c r="W80" s="271"/>
    </row>
    <row r="81" spans="1:15" x14ac:dyDescent="0.2">
      <c r="A81" s="161"/>
      <c r="B81" s="161"/>
      <c r="C81" s="161"/>
      <c r="F81" s="191"/>
      <c r="G81" s="277" t="s">
        <v>161</v>
      </c>
      <c r="H81" s="277" t="s">
        <v>162</v>
      </c>
      <c r="I81" s="277" t="s">
        <v>163</v>
      </c>
      <c r="J81" s="277" t="s">
        <v>164</v>
      </c>
      <c r="K81" s="277" t="s">
        <v>165</v>
      </c>
      <c r="L81" s="277" t="s">
        <v>166</v>
      </c>
      <c r="M81" s="277" t="s">
        <v>167</v>
      </c>
      <c r="N81" s="277"/>
      <c r="O81" s="191" t="s">
        <v>168</v>
      </c>
    </row>
    <row r="82" spans="1:15" x14ac:dyDescent="0.2">
      <c r="A82" s="161"/>
      <c r="B82" s="161"/>
      <c r="C82" s="161"/>
      <c r="F82" s="268" t="s">
        <v>91</v>
      </c>
      <c r="G82" s="268" t="s">
        <v>229</v>
      </c>
      <c r="H82" s="268" t="s">
        <v>229</v>
      </c>
      <c r="I82" s="268" t="s">
        <v>229</v>
      </c>
      <c r="J82" s="268" t="s">
        <v>229</v>
      </c>
      <c r="K82" s="268" t="s">
        <v>229</v>
      </c>
      <c r="L82" s="268" t="s">
        <v>229</v>
      </c>
      <c r="M82" s="268" t="s">
        <v>229</v>
      </c>
      <c r="N82" s="268"/>
      <c r="O82" s="268" t="s">
        <v>229</v>
      </c>
    </row>
    <row r="83" spans="1:15" ht="15" x14ac:dyDescent="0.25">
      <c r="A83" s="161"/>
      <c r="B83" s="161"/>
      <c r="C83" s="161"/>
      <c r="F83" s="281" t="s">
        <v>169</v>
      </c>
      <c r="G83" s="122">
        <v>57</v>
      </c>
      <c r="H83" s="122">
        <v>66</v>
      </c>
      <c r="I83" s="122">
        <v>62</v>
      </c>
      <c r="J83" s="122">
        <v>57</v>
      </c>
      <c r="K83" s="122">
        <v>50</v>
      </c>
      <c r="L83" s="122">
        <v>56</v>
      </c>
      <c r="M83" s="122">
        <v>63</v>
      </c>
      <c r="N83" s="122"/>
      <c r="O83" s="122">
        <v>40</v>
      </c>
    </row>
    <row r="84" spans="1:15" ht="15" x14ac:dyDescent="0.25">
      <c r="A84" s="161"/>
      <c r="B84" s="161"/>
      <c r="C84" s="161"/>
      <c r="F84" s="281" t="s">
        <v>170</v>
      </c>
      <c r="G84" s="122">
        <v>68</v>
      </c>
      <c r="H84" s="122">
        <v>77</v>
      </c>
      <c r="I84" s="122">
        <v>71</v>
      </c>
      <c r="J84" s="122" t="s">
        <v>230</v>
      </c>
      <c r="K84" s="122">
        <v>61</v>
      </c>
      <c r="L84" s="122">
        <v>64</v>
      </c>
      <c r="M84" s="122">
        <v>66</v>
      </c>
      <c r="N84" s="122"/>
      <c r="O84" s="122">
        <v>44</v>
      </c>
    </row>
    <row r="85" spans="1:15" ht="15" x14ac:dyDescent="0.25">
      <c r="A85" s="161"/>
      <c r="B85" s="161"/>
      <c r="C85" s="161"/>
      <c r="F85" s="281" t="s">
        <v>231</v>
      </c>
      <c r="G85" s="122" t="s">
        <v>230</v>
      </c>
      <c r="H85" s="122">
        <v>90</v>
      </c>
      <c r="I85" s="122">
        <v>81</v>
      </c>
      <c r="J85" s="122" t="s">
        <v>230</v>
      </c>
      <c r="K85" s="122" t="s">
        <v>230</v>
      </c>
      <c r="L85" s="122">
        <v>75</v>
      </c>
      <c r="M85" s="122">
        <v>68</v>
      </c>
      <c r="N85" s="122"/>
      <c r="O85" s="122">
        <v>54</v>
      </c>
    </row>
    <row r="86" spans="1:15" ht="15" x14ac:dyDescent="0.25">
      <c r="A86" s="161"/>
      <c r="B86" s="161"/>
      <c r="C86" s="161"/>
      <c r="F86" s="281" t="s">
        <v>232</v>
      </c>
      <c r="G86" s="122" t="s">
        <v>230</v>
      </c>
      <c r="H86" s="122">
        <v>125</v>
      </c>
      <c r="I86" s="122">
        <v>115</v>
      </c>
      <c r="J86" s="122" t="s">
        <v>230</v>
      </c>
      <c r="K86" s="122" t="s">
        <v>230</v>
      </c>
      <c r="L86" s="122">
        <v>109</v>
      </c>
      <c r="M86" s="122">
        <v>99</v>
      </c>
      <c r="N86" s="122"/>
      <c r="O86" s="122">
        <v>84</v>
      </c>
    </row>
    <row r="87" spans="1:15" ht="15" x14ac:dyDescent="0.25">
      <c r="A87" s="161"/>
      <c r="B87" s="161"/>
      <c r="C87" s="161"/>
      <c r="F87" s="281" t="s">
        <v>233</v>
      </c>
      <c r="G87" s="122" t="s">
        <v>230</v>
      </c>
      <c r="H87" s="122" t="s">
        <v>230</v>
      </c>
      <c r="I87" s="122">
        <v>133</v>
      </c>
      <c r="J87" s="122" t="s">
        <v>230</v>
      </c>
      <c r="K87" s="122" t="s">
        <v>230</v>
      </c>
      <c r="L87" s="122">
        <v>117</v>
      </c>
      <c r="M87" s="122">
        <v>107</v>
      </c>
      <c r="N87" s="122"/>
      <c r="O87" s="122">
        <v>92</v>
      </c>
    </row>
    <row r="88" spans="1:15" x14ac:dyDescent="0.2">
      <c r="A88" s="161"/>
      <c r="B88" s="161"/>
      <c r="C88" s="161"/>
    </row>
    <row r="89" spans="1:15" x14ac:dyDescent="0.2">
      <c r="A89" s="161"/>
      <c r="B89" s="161"/>
      <c r="C89" s="161"/>
    </row>
    <row r="90" spans="1:15" ht="15" x14ac:dyDescent="0.25">
      <c r="A90" s="161"/>
      <c r="B90" s="161"/>
      <c r="C90" s="161"/>
      <c r="F90" s="191"/>
      <c r="G90" s="422" t="s">
        <v>122</v>
      </c>
      <c r="H90" s="422"/>
      <c r="I90" s="422"/>
      <c r="J90" s="422"/>
      <c r="K90" s="422"/>
      <c r="L90" s="422"/>
      <c r="M90" s="422"/>
      <c r="N90" s="422"/>
      <c r="O90" s="422"/>
    </row>
    <row r="91" spans="1:15" x14ac:dyDescent="0.2">
      <c r="A91" s="161"/>
      <c r="B91" s="161"/>
      <c r="C91" s="161"/>
      <c r="F91" s="191"/>
      <c r="G91" s="277" t="s">
        <v>161</v>
      </c>
      <c r="H91" s="277" t="s">
        <v>162</v>
      </c>
      <c r="I91" s="277" t="s">
        <v>163</v>
      </c>
      <c r="J91" s="277" t="s">
        <v>164</v>
      </c>
      <c r="K91" s="277" t="s">
        <v>165</v>
      </c>
      <c r="L91" s="277" t="s">
        <v>166</v>
      </c>
      <c r="M91" s="277" t="s">
        <v>167</v>
      </c>
      <c r="N91" s="277"/>
      <c r="O91" s="191" t="s">
        <v>168</v>
      </c>
    </row>
    <row r="92" spans="1:15" x14ac:dyDescent="0.2">
      <c r="A92" s="161"/>
      <c r="B92" s="161"/>
      <c r="C92" s="161"/>
      <c r="F92" s="268" t="s">
        <v>91</v>
      </c>
      <c r="G92" s="268" t="s">
        <v>229</v>
      </c>
      <c r="H92" s="268" t="s">
        <v>229</v>
      </c>
      <c r="I92" s="268" t="s">
        <v>229</v>
      </c>
      <c r="J92" s="268" t="s">
        <v>229</v>
      </c>
      <c r="K92" s="268" t="s">
        <v>229</v>
      </c>
      <c r="L92" s="268" t="s">
        <v>229</v>
      </c>
      <c r="M92" s="268" t="s">
        <v>229</v>
      </c>
      <c r="N92" s="268"/>
      <c r="O92" s="268" t="s">
        <v>229</v>
      </c>
    </row>
    <row r="93" spans="1:15" ht="15" x14ac:dyDescent="0.25">
      <c r="A93" s="161"/>
      <c r="B93" s="161"/>
      <c r="C93" s="161"/>
      <c r="F93" s="281" t="s">
        <v>169</v>
      </c>
      <c r="G93" s="122">
        <v>57</v>
      </c>
      <c r="H93" s="122">
        <v>66</v>
      </c>
      <c r="I93" s="122">
        <v>62</v>
      </c>
      <c r="J93" s="122">
        <v>57</v>
      </c>
      <c r="K93" s="122">
        <v>50</v>
      </c>
      <c r="L93" s="122">
        <v>56</v>
      </c>
      <c r="M93" s="122">
        <v>63</v>
      </c>
      <c r="N93" s="122"/>
      <c r="O93" s="122">
        <v>40</v>
      </c>
    </row>
    <row r="94" spans="1:15" ht="15" x14ac:dyDescent="0.25">
      <c r="A94" s="161"/>
      <c r="B94" s="161"/>
      <c r="C94" s="161"/>
      <c r="F94" s="281" t="s">
        <v>170</v>
      </c>
      <c r="G94" s="122">
        <v>68</v>
      </c>
      <c r="H94" s="122">
        <v>77</v>
      </c>
      <c r="I94" s="122">
        <v>71</v>
      </c>
      <c r="J94" s="122" t="s">
        <v>230</v>
      </c>
      <c r="K94" s="122">
        <v>61</v>
      </c>
      <c r="L94" s="122">
        <v>64</v>
      </c>
      <c r="M94" s="122">
        <v>66</v>
      </c>
      <c r="N94" s="122"/>
      <c r="O94" s="122">
        <v>44</v>
      </c>
    </row>
    <row r="95" spans="1:15" ht="15" x14ac:dyDescent="0.25">
      <c r="A95" s="161"/>
      <c r="B95" s="161"/>
      <c r="C95" s="161"/>
      <c r="F95" s="281" t="s">
        <v>231</v>
      </c>
      <c r="G95" s="122" t="s">
        <v>230</v>
      </c>
      <c r="H95" s="122">
        <v>90</v>
      </c>
      <c r="I95" s="122">
        <v>81</v>
      </c>
      <c r="J95" s="122" t="s">
        <v>230</v>
      </c>
      <c r="K95" s="122" t="s">
        <v>230</v>
      </c>
      <c r="L95" s="122">
        <v>75</v>
      </c>
      <c r="M95" s="122">
        <v>68</v>
      </c>
      <c r="N95" s="122"/>
      <c r="O95" s="122">
        <v>54</v>
      </c>
    </row>
    <row r="96" spans="1:15" ht="15" x14ac:dyDescent="0.25">
      <c r="A96" s="161"/>
      <c r="B96" s="161"/>
      <c r="C96" s="161"/>
      <c r="F96" s="281" t="s">
        <v>232</v>
      </c>
      <c r="G96" s="122" t="s">
        <v>230</v>
      </c>
      <c r="H96" s="122">
        <v>125</v>
      </c>
      <c r="I96" s="122">
        <v>115</v>
      </c>
      <c r="J96" s="122" t="s">
        <v>230</v>
      </c>
      <c r="K96" s="122" t="s">
        <v>230</v>
      </c>
      <c r="L96" s="122">
        <v>109</v>
      </c>
      <c r="M96" s="122">
        <v>99</v>
      </c>
      <c r="N96" s="122"/>
      <c r="O96" s="122">
        <v>84</v>
      </c>
    </row>
    <row r="97" spans="1:15" ht="15" x14ac:dyDescent="0.25">
      <c r="A97" s="161"/>
      <c r="B97" s="161"/>
      <c r="C97" s="161"/>
      <c r="F97" s="281" t="s">
        <v>233</v>
      </c>
      <c r="G97" s="122" t="s">
        <v>230</v>
      </c>
      <c r="H97" s="122" t="s">
        <v>230</v>
      </c>
      <c r="I97" s="122">
        <v>133</v>
      </c>
      <c r="J97" s="122" t="s">
        <v>230</v>
      </c>
      <c r="K97" s="122" t="s">
        <v>230</v>
      </c>
      <c r="L97" s="122">
        <v>117</v>
      </c>
      <c r="M97" s="122">
        <v>107</v>
      </c>
      <c r="N97" s="122"/>
      <c r="O97" s="122">
        <v>92</v>
      </c>
    </row>
    <row r="98" spans="1:15" x14ac:dyDescent="0.2">
      <c r="A98" s="161"/>
      <c r="B98" s="161"/>
      <c r="C98" s="161"/>
    </row>
    <row r="99" spans="1:15" x14ac:dyDescent="0.2">
      <c r="A99" s="161"/>
      <c r="B99" s="161"/>
      <c r="C99" s="161"/>
    </row>
    <row r="100" spans="1:15" ht="15" x14ac:dyDescent="0.25">
      <c r="A100" s="161"/>
      <c r="B100" s="161"/>
      <c r="C100" s="161"/>
      <c r="F100" s="191"/>
      <c r="G100" s="422" t="s">
        <v>160</v>
      </c>
      <c r="H100" s="422"/>
      <c r="I100" s="422"/>
      <c r="J100" s="422"/>
      <c r="K100" s="422"/>
      <c r="L100" s="422"/>
      <c r="M100" s="422"/>
      <c r="N100" s="422"/>
      <c r="O100" s="422"/>
    </row>
    <row r="101" spans="1:15" x14ac:dyDescent="0.2">
      <c r="A101" s="161"/>
      <c r="B101" s="161"/>
      <c r="C101" s="161"/>
      <c r="F101" s="191"/>
      <c r="G101" s="277" t="s">
        <v>161</v>
      </c>
      <c r="H101" s="277" t="s">
        <v>162</v>
      </c>
      <c r="I101" s="277" t="s">
        <v>163</v>
      </c>
      <c r="J101" s="277" t="s">
        <v>164</v>
      </c>
      <c r="K101" s="277" t="s">
        <v>165</v>
      </c>
      <c r="L101" s="277" t="s">
        <v>166</v>
      </c>
      <c r="M101" s="277" t="s">
        <v>167</v>
      </c>
      <c r="N101" s="277"/>
      <c r="O101" s="191" t="s">
        <v>168</v>
      </c>
    </row>
    <row r="102" spans="1:15" x14ac:dyDescent="0.2">
      <c r="A102" s="161"/>
      <c r="B102" s="161"/>
      <c r="C102" s="161"/>
      <c r="F102" s="268" t="s">
        <v>91</v>
      </c>
      <c r="G102" s="268" t="s">
        <v>229</v>
      </c>
      <c r="H102" s="268" t="s">
        <v>229</v>
      </c>
      <c r="I102" s="268" t="s">
        <v>229</v>
      </c>
      <c r="J102" s="268" t="s">
        <v>229</v>
      </c>
      <c r="K102" s="268" t="s">
        <v>229</v>
      </c>
      <c r="L102" s="268" t="s">
        <v>229</v>
      </c>
      <c r="M102" s="268" t="s">
        <v>229</v>
      </c>
      <c r="N102" s="268"/>
      <c r="O102" s="268" t="s">
        <v>229</v>
      </c>
    </row>
    <row r="103" spans="1:15" ht="15" x14ac:dyDescent="0.25">
      <c r="A103" s="161"/>
      <c r="B103" s="161"/>
      <c r="C103" s="161"/>
      <c r="F103" s="281" t="s">
        <v>169</v>
      </c>
      <c r="G103" s="122">
        <v>70</v>
      </c>
      <c r="H103" s="122">
        <v>79</v>
      </c>
      <c r="I103" s="122">
        <v>72</v>
      </c>
      <c r="J103" s="122">
        <v>69</v>
      </c>
      <c r="K103" s="122">
        <v>60</v>
      </c>
      <c r="L103" s="122">
        <v>64</v>
      </c>
      <c r="M103" s="122">
        <v>66</v>
      </c>
      <c r="N103" s="122"/>
      <c r="O103" s="122">
        <v>44</v>
      </c>
    </row>
    <row r="104" spans="1:15" ht="15" x14ac:dyDescent="0.25">
      <c r="A104" s="161"/>
      <c r="B104" s="161"/>
      <c r="C104" s="161"/>
      <c r="F104" s="281" t="s">
        <v>170</v>
      </c>
      <c r="G104" s="122">
        <v>88</v>
      </c>
      <c r="H104" s="122">
        <v>96</v>
      </c>
      <c r="I104" s="122">
        <v>87</v>
      </c>
      <c r="J104" s="122" t="s">
        <v>230</v>
      </c>
      <c r="K104" s="122">
        <v>77</v>
      </c>
      <c r="L104" s="122">
        <v>79</v>
      </c>
      <c r="M104" s="122">
        <v>76</v>
      </c>
      <c r="N104" s="122"/>
      <c r="O104" s="122">
        <v>54</v>
      </c>
    </row>
    <row r="105" spans="1:15" ht="15" x14ac:dyDescent="0.25">
      <c r="A105" s="161"/>
      <c r="B105" s="161"/>
      <c r="C105" s="161"/>
      <c r="F105" s="281" t="s">
        <v>231</v>
      </c>
      <c r="G105" s="122" t="s">
        <v>230</v>
      </c>
      <c r="H105" s="122">
        <v>115</v>
      </c>
      <c r="I105" s="122">
        <v>104</v>
      </c>
      <c r="J105" s="122" t="s">
        <v>230</v>
      </c>
      <c r="K105" s="122" t="s">
        <v>230</v>
      </c>
      <c r="L105" s="122">
        <v>96</v>
      </c>
      <c r="M105" s="122">
        <v>87</v>
      </c>
      <c r="N105" s="122"/>
      <c r="O105" s="122">
        <v>69</v>
      </c>
    </row>
    <row r="106" spans="1:15" ht="15" x14ac:dyDescent="0.25">
      <c r="A106" s="161"/>
      <c r="B106" s="161"/>
      <c r="C106" s="161"/>
      <c r="F106" s="281" t="s">
        <v>232</v>
      </c>
      <c r="G106" s="122" t="s">
        <v>230</v>
      </c>
      <c r="H106" s="122">
        <v>161</v>
      </c>
      <c r="I106" s="122">
        <v>148</v>
      </c>
      <c r="J106" s="122" t="s">
        <v>230</v>
      </c>
      <c r="K106" s="122" t="s">
        <v>230</v>
      </c>
      <c r="L106" s="122">
        <v>140</v>
      </c>
      <c r="M106" s="122">
        <v>128</v>
      </c>
      <c r="N106" s="122"/>
      <c r="O106" s="122">
        <v>109</v>
      </c>
    </row>
    <row r="107" spans="1:15" ht="15" x14ac:dyDescent="0.25">
      <c r="A107" s="161"/>
      <c r="B107" s="161"/>
      <c r="C107" s="161"/>
      <c r="F107" s="281" t="s">
        <v>233</v>
      </c>
      <c r="G107" s="122" t="s">
        <v>230</v>
      </c>
      <c r="H107" s="122" t="s">
        <v>230</v>
      </c>
      <c r="I107" s="122">
        <v>159</v>
      </c>
      <c r="J107" s="122" t="s">
        <v>230</v>
      </c>
      <c r="K107" s="122" t="s">
        <v>230</v>
      </c>
      <c r="L107" s="122">
        <v>152</v>
      </c>
      <c r="M107" s="122">
        <v>138</v>
      </c>
      <c r="N107" s="122"/>
      <c r="O107" s="122">
        <v>119</v>
      </c>
    </row>
    <row r="108" spans="1:15" x14ac:dyDescent="0.2">
      <c r="A108" s="161"/>
      <c r="B108" s="161"/>
      <c r="C108" s="161"/>
    </row>
    <row r="109" spans="1:15" x14ac:dyDescent="0.2">
      <c r="A109" s="161"/>
      <c r="B109" s="161"/>
      <c r="C109" s="161"/>
    </row>
    <row r="110" spans="1:15" ht="15" x14ac:dyDescent="0.25">
      <c r="A110" s="161"/>
      <c r="B110" s="161"/>
      <c r="C110" s="161"/>
      <c r="F110" s="191"/>
      <c r="G110" s="422" t="s">
        <v>181</v>
      </c>
      <c r="H110" s="422"/>
      <c r="I110" s="422"/>
      <c r="J110" s="422"/>
      <c r="K110" s="422"/>
      <c r="L110" s="422"/>
      <c r="M110" s="422"/>
      <c r="N110" s="422"/>
      <c r="O110" s="422"/>
    </row>
    <row r="111" spans="1:15" x14ac:dyDescent="0.2">
      <c r="A111" s="161"/>
      <c r="B111" s="161"/>
      <c r="C111" s="161"/>
      <c r="F111" s="191"/>
      <c r="G111" s="277" t="s">
        <v>161</v>
      </c>
      <c r="H111" s="277" t="s">
        <v>162</v>
      </c>
      <c r="I111" s="277" t="s">
        <v>163</v>
      </c>
      <c r="J111" s="277" t="s">
        <v>164</v>
      </c>
      <c r="K111" s="277" t="s">
        <v>165</v>
      </c>
      <c r="L111" s="277" t="s">
        <v>166</v>
      </c>
      <c r="M111" s="277" t="s">
        <v>167</v>
      </c>
      <c r="N111" s="277"/>
      <c r="O111" s="191" t="s">
        <v>168</v>
      </c>
    </row>
    <row r="112" spans="1:15" x14ac:dyDescent="0.2">
      <c r="A112" s="161"/>
      <c r="B112" s="161"/>
      <c r="C112" s="161"/>
      <c r="F112" s="268" t="s">
        <v>91</v>
      </c>
      <c r="G112" s="268" t="s">
        <v>229</v>
      </c>
      <c r="H112" s="268" t="s">
        <v>229</v>
      </c>
      <c r="I112" s="268" t="s">
        <v>229</v>
      </c>
      <c r="J112" s="268" t="s">
        <v>229</v>
      </c>
      <c r="K112" s="268" t="s">
        <v>229</v>
      </c>
      <c r="L112" s="268" t="s">
        <v>229</v>
      </c>
      <c r="M112" s="268" t="s">
        <v>229</v>
      </c>
      <c r="N112" s="268"/>
      <c r="O112" s="268" t="s">
        <v>229</v>
      </c>
    </row>
    <row r="113" spans="1:15" ht="15" x14ac:dyDescent="0.25">
      <c r="A113" s="161"/>
      <c r="B113" s="161"/>
      <c r="C113" s="161"/>
      <c r="F113" s="281" t="s">
        <v>169</v>
      </c>
      <c r="G113" s="122">
        <v>57</v>
      </c>
      <c r="H113" s="122">
        <v>66</v>
      </c>
      <c r="I113" s="122">
        <v>62</v>
      </c>
      <c r="J113" s="122">
        <v>57</v>
      </c>
      <c r="K113" s="122">
        <v>50</v>
      </c>
      <c r="L113" s="122">
        <v>56</v>
      </c>
      <c r="M113" s="122">
        <v>63</v>
      </c>
      <c r="N113" s="122"/>
      <c r="O113" s="122">
        <v>40</v>
      </c>
    </row>
    <row r="114" spans="1:15" ht="15" x14ac:dyDescent="0.25">
      <c r="A114" s="161"/>
      <c r="B114" s="161"/>
      <c r="C114" s="161"/>
      <c r="F114" s="281" t="s">
        <v>170</v>
      </c>
      <c r="G114" s="122">
        <v>68</v>
      </c>
      <c r="H114" s="122">
        <v>77</v>
      </c>
      <c r="I114" s="122">
        <v>71</v>
      </c>
      <c r="J114" s="122" t="s">
        <v>230</v>
      </c>
      <c r="K114" s="122">
        <v>61</v>
      </c>
      <c r="L114" s="122">
        <v>64</v>
      </c>
      <c r="M114" s="122">
        <v>66</v>
      </c>
      <c r="N114" s="122"/>
      <c r="O114" s="122">
        <v>44</v>
      </c>
    </row>
    <row r="115" spans="1:15" ht="15" x14ac:dyDescent="0.25">
      <c r="A115" s="161"/>
      <c r="B115" s="161"/>
      <c r="C115" s="161"/>
      <c r="F115" s="281" t="s">
        <v>231</v>
      </c>
      <c r="G115" s="122" t="s">
        <v>230</v>
      </c>
      <c r="H115" s="122">
        <v>90</v>
      </c>
      <c r="I115" s="122">
        <v>81</v>
      </c>
      <c r="J115" s="122" t="s">
        <v>230</v>
      </c>
      <c r="K115" s="122" t="s">
        <v>230</v>
      </c>
      <c r="L115" s="122">
        <v>75</v>
      </c>
      <c r="M115" s="122">
        <v>68</v>
      </c>
      <c r="N115" s="122"/>
      <c r="O115" s="122">
        <v>54</v>
      </c>
    </row>
    <row r="116" spans="1:15" ht="15" x14ac:dyDescent="0.25">
      <c r="A116" s="161"/>
      <c r="B116" s="161"/>
      <c r="C116" s="161"/>
      <c r="F116" s="281" t="s">
        <v>232</v>
      </c>
      <c r="G116" s="122" t="s">
        <v>230</v>
      </c>
      <c r="H116" s="122">
        <v>125</v>
      </c>
      <c r="I116" s="122">
        <v>115</v>
      </c>
      <c r="J116" s="122" t="s">
        <v>230</v>
      </c>
      <c r="K116" s="122" t="s">
        <v>230</v>
      </c>
      <c r="L116" s="122">
        <v>109</v>
      </c>
      <c r="M116" s="122">
        <v>99</v>
      </c>
      <c r="N116" s="122"/>
      <c r="O116" s="122">
        <v>84</v>
      </c>
    </row>
    <row r="117" spans="1:15" ht="15" x14ac:dyDescent="0.25">
      <c r="A117" s="161"/>
      <c r="B117" s="161"/>
      <c r="C117" s="161"/>
      <c r="F117" s="281" t="s">
        <v>233</v>
      </c>
      <c r="G117" s="122" t="s">
        <v>230</v>
      </c>
      <c r="H117" s="122" t="s">
        <v>230</v>
      </c>
      <c r="I117" s="122">
        <v>133</v>
      </c>
      <c r="J117" s="122" t="s">
        <v>230</v>
      </c>
      <c r="K117" s="122" t="s">
        <v>230</v>
      </c>
      <c r="L117" s="122">
        <v>117</v>
      </c>
      <c r="M117" s="122">
        <v>107</v>
      </c>
      <c r="N117" s="122"/>
      <c r="O117" s="122">
        <v>92</v>
      </c>
    </row>
    <row r="118" spans="1:15" x14ac:dyDescent="0.2">
      <c r="A118" s="161"/>
      <c r="B118" s="161"/>
      <c r="C118" s="161"/>
    </row>
    <row r="119" spans="1:15" x14ac:dyDescent="0.2">
      <c r="A119" s="161"/>
      <c r="B119" s="161"/>
      <c r="C119" s="161"/>
    </row>
    <row r="120" spans="1:15" ht="15" x14ac:dyDescent="0.25">
      <c r="A120" s="161"/>
      <c r="B120" s="161"/>
      <c r="C120" s="161"/>
      <c r="F120" s="191"/>
      <c r="G120" s="422" t="s">
        <v>182</v>
      </c>
      <c r="H120" s="422"/>
      <c r="I120" s="422"/>
      <c r="J120" s="422"/>
      <c r="K120" s="422"/>
      <c r="L120" s="422"/>
      <c r="M120" s="422"/>
      <c r="N120" s="422"/>
      <c r="O120" s="422"/>
    </row>
    <row r="121" spans="1:15" x14ac:dyDescent="0.2">
      <c r="A121" s="161"/>
      <c r="B121" s="161"/>
      <c r="C121" s="161"/>
      <c r="F121" s="191"/>
      <c r="G121" s="277" t="s">
        <v>161</v>
      </c>
      <c r="H121" s="277" t="s">
        <v>162</v>
      </c>
      <c r="I121" s="277" t="s">
        <v>163</v>
      </c>
      <c r="J121" s="277" t="s">
        <v>164</v>
      </c>
      <c r="K121" s="277" t="s">
        <v>165</v>
      </c>
      <c r="L121" s="277" t="s">
        <v>166</v>
      </c>
      <c r="M121" s="277" t="s">
        <v>167</v>
      </c>
      <c r="N121" s="277"/>
      <c r="O121" s="191" t="s">
        <v>168</v>
      </c>
    </row>
    <row r="122" spans="1:15" x14ac:dyDescent="0.2">
      <c r="A122" s="161"/>
      <c r="B122" s="161"/>
      <c r="C122" s="161"/>
      <c r="F122" s="268" t="s">
        <v>91</v>
      </c>
      <c r="G122" s="268" t="s">
        <v>229</v>
      </c>
      <c r="H122" s="268" t="s">
        <v>229</v>
      </c>
      <c r="I122" s="268" t="s">
        <v>229</v>
      </c>
      <c r="J122" s="268" t="s">
        <v>229</v>
      </c>
      <c r="K122" s="268" t="s">
        <v>229</v>
      </c>
      <c r="L122" s="268" t="s">
        <v>229</v>
      </c>
      <c r="M122" s="268" t="s">
        <v>229</v>
      </c>
      <c r="N122" s="268"/>
      <c r="O122" s="268" t="s">
        <v>229</v>
      </c>
    </row>
    <row r="123" spans="1:15" ht="15" x14ac:dyDescent="0.25">
      <c r="A123" s="161"/>
      <c r="B123" s="161"/>
      <c r="C123" s="161"/>
      <c r="F123" s="281" t="s">
        <v>169</v>
      </c>
      <c r="G123" s="122">
        <v>57</v>
      </c>
      <c r="H123" s="122">
        <v>66</v>
      </c>
      <c r="I123" s="122">
        <v>62</v>
      </c>
      <c r="J123" s="122">
        <v>57</v>
      </c>
      <c r="K123" s="122">
        <v>50</v>
      </c>
      <c r="L123" s="122">
        <v>56</v>
      </c>
      <c r="M123" s="122">
        <v>63</v>
      </c>
      <c r="N123" s="122"/>
      <c r="O123" s="122">
        <v>40</v>
      </c>
    </row>
    <row r="124" spans="1:15" ht="15" x14ac:dyDescent="0.25">
      <c r="A124" s="161"/>
      <c r="B124" s="161"/>
      <c r="C124" s="161"/>
      <c r="F124" s="281" t="s">
        <v>170</v>
      </c>
      <c r="G124" s="122">
        <v>68</v>
      </c>
      <c r="H124" s="122">
        <v>77</v>
      </c>
      <c r="I124" s="122">
        <v>71</v>
      </c>
      <c r="J124" s="122" t="s">
        <v>230</v>
      </c>
      <c r="K124" s="122">
        <v>61</v>
      </c>
      <c r="L124" s="122">
        <v>64</v>
      </c>
      <c r="M124" s="122">
        <v>66</v>
      </c>
      <c r="N124" s="122"/>
      <c r="O124" s="122">
        <v>44</v>
      </c>
    </row>
    <row r="125" spans="1:15" ht="15" x14ac:dyDescent="0.25">
      <c r="A125" s="161"/>
      <c r="B125" s="161"/>
      <c r="C125" s="161"/>
      <c r="F125" s="281" t="s">
        <v>231</v>
      </c>
      <c r="G125" s="122" t="s">
        <v>230</v>
      </c>
      <c r="H125" s="122">
        <v>90</v>
      </c>
      <c r="I125" s="122">
        <v>81</v>
      </c>
      <c r="J125" s="122" t="s">
        <v>230</v>
      </c>
      <c r="K125" s="122" t="s">
        <v>230</v>
      </c>
      <c r="L125" s="122">
        <v>75</v>
      </c>
      <c r="M125" s="122">
        <v>68</v>
      </c>
      <c r="N125" s="122"/>
      <c r="O125" s="122">
        <v>54</v>
      </c>
    </row>
    <row r="126" spans="1:15" ht="15" x14ac:dyDescent="0.25">
      <c r="A126" s="161"/>
      <c r="B126" s="161"/>
      <c r="C126" s="161"/>
      <c r="F126" s="281" t="s">
        <v>232</v>
      </c>
      <c r="G126" s="122" t="s">
        <v>230</v>
      </c>
      <c r="H126" s="122">
        <v>125</v>
      </c>
      <c r="I126" s="122">
        <v>115</v>
      </c>
      <c r="J126" s="122" t="s">
        <v>230</v>
      </c>
      <c r="K126" s="122" t="s">
        <v>230</v>
      </c>
      <c r="L126" s="122">
        <v>109</v>
      </c>
      <c r="M126" s="122">
        <v>99</v>
      </c>
      <c r="N126" s="122"/>
      <c r="O126" s="122">
        <v>84</v>
      </c>
    </row>
    <row r="127" spans="1:15" ht="15" x14ac:dyDescent="0.25">
      <c r="A127" s="161"/>
      <c r="B127" s="161"/>
      <c r="C127" s="161"/>
      <c r="F127" s="281" t="s">
        <v>233</v>
      </c>
      <c r="G127" s="122" t="s">
        <v>230</v>
      </c>
      <c r="H127" s="122" t="s">
        <v>230</v>
      </c>
      <c r="I127" s="122">
        <v>133</v>
      </c>
      <c r="J127" s="122" t="s">
        <v>230</v>
      </c>
      <c r="K127" s="122" t="s">
        <v>230</v>
      </c>
      <c r="L127" s="122">
        <v>117</v>
      </c>
      <c r="M127" s="122">
        <v>107</v>
      </c>
      <c r="N127" s="122"/>
      <c r="O127" s="122">
        <v>92</v>
      </c>
    </row>
    <row r="128" spans="1:15" x14ac:dyDescent="0.2">
      <c r="A128" s="161"/>
      <c r="B128" s="161"/>
      <c r="C128" s="161"/>
    </row>
    <row r="129" spans="1:15" x14ac:dyDescent="0.2">
      <c r="A129" s="161"/>
      <c r="B129" s="161"/>
      <c r="C129" s="161"/>
    </row>
    <row r="130" spans="1:15" ht="15" x14ac:dyDescent="0.25">
      <c r="A130" s="161"/>
      <c r="B130" s="161"/>
      <c r="C130" s="161"/>
      <c r="F130" s="191"/>
      <c r="G130" s="422" t="s">
        <v>184</v>
      </c>
      <c r="H130" s="422"/>
      <c r="I130" s="422"/>
      <c r="J130" s="422"/>
      <c r="K130" s="422"/>
      <c r="L130" s="422"/>
      <c r="M130" s="422"/>
      <c r="N130" s="422"/>
      <c r="O130" s="422"/>
    </row>
    <row r="131" spans="1:15" x14ac:dyDescent="0.2">
      <c r="A131" s="161"/>
      <c r="B131" s="161"/>
      <c r="C131" s="161"/>
      <c r="F131" s="191"/>
      <c r="G131" s="277" t="s">
        <v>161</v>
      </c>
      <c r="H131" s="277" t="s">
        <v>162</v>
      </c>
      <c r="I131" s="277" t="s">
        <v>163</v>
      </c>
      <c r="J131" s="277" t="s">
        <v>164</v>
      </c>
      <c r="K131" s="277" t="s">
        <v>165</v>
      </c>
      <c r="L131" s="277" t="s">
        <v>166</v>
      </c>
      <c r="M131" s="277" t="s">
        <v>167</v>
      </c>
      <c r="N131" s="277"/>
      <c r="O131" s="191" t="s">
        <v>168</v>
      </c>
    </row>
    <row r="132" spans="1:15" x14ac:dyDescent="0.2">
      <c r="A132" s="161"/>
      <c r="B132" s="161"/>
      <c r="C132" s="161"/>
      <c r="F132" s="268" t="s">
        <v>91</v>
      </c>
      <c r="G132" s="268" t="s">
        <v>229</v>
      </c>
      <c r="H132" s="268" t="s">
        <v>229</v>
      </c>
      <c r="I132" s="268" t="s">
        <v>229</v>
      </c>
      <c r="J132" s="268" t="s">
        <v>229</v>
      </c>
      <c r="K132" s="268" t="s">
        <v>229</v>
      </c>
      <c r="L132" s="268" t="s">
        <v>229</v>
      </c>
      <c r="M132" s="268" t="s">
        <v>229</v>
      </c>
      <c r="N132" s="268"/>
      <c r="O132" s="268" t="s">
        <v>229</v>
      </c>
    </row>
    <row r="133" spans="1:15" ht="15" x14ac:dyDescent="0.25">
      <c r="A133" s="161"/>
      <c r="B133" s="161"/>
      <c r="C133" s="161"/>
      <c r="F133" s="281" t="s">
        <v>169</v>
      </c>
      <c r="G133" s="122">
        <v>57</v>
      </c>
      <c r="H133" s="122">
        <v>66</v>
      </c>
      <c r="I133" s="122">
        <v>62</v>
      </c>
      <c r="J133" s="122">
        <v>57</v>
      </c>
      <c r="K133" s="122">
        <v>50</v>
      </c>
      <c r="L133" s="122">
        <v>56</v>
      </c>
      <c r="M133" s="122">
        <v>63</v>
      </c>
      <c r="N133" s="122"/>
      <c r="O133" s="122">
        <v>40</v>
      </c>
    </row>
    <row r="134" spans="1:15" ht="15" x14ac:dyDescent="0.25">
      <c r="A134" s="161"/>
      <c r="B134" s="161"/>
      <c r="C134" s="161"/>
      <c r="F134" s="281" t="s">
        <v>170</v>
      </c>
      <c r="G134" s="122">
        <v>68</v>
      </c>
      <c r="H134" s="122">
        <v>77</v>
      </c>
      <c r="I134" s="122">
        <v>71</v>
      </c>
      <c r="J134" s="122" t="s">
        <v>230</v>
      </c>
      <c r="K134" s="122">
        <v>61</v>
      </c>
      <c r="L134" s="122">
        <v>64</v>
      </c>
      <c r="M134" s="122">
        <v>66</v>
      </c>
      <c r="N134" s="122"/>
      <c r="O134" s="122">
        <v>44</v>
      </c>
    </row>
    <row r="135" spans="1:15" ht="15" x14ac:dyDescent="0.25">
      <c r="A135" s="161"/>
      <c r="B135" s="161"/>
      <c r="C135" s="161"/>
      <c r="F135" s="281" t="s">
        <v>231</v>
      </c>
      <c r="G135" s="122" t="s">
        <v>230</v>
      </c>
      <c r="H135" s="122">
        <v>90</v>
      </c>
      <c r="I135" s="122">
        <v>81</v>
      </c>
      <c r="J135" s="122" t="s">
        <v>230</v>
      </c>
      <c r="K135" s="122" t="s">
        <v>230</v>
      </c>
      <c r="L135" s="122">
        <v>75</v>
      </c>
      <c r="M135" s="122">
        <v>68</v>
      </c>
      <c r="N135" s="122"/>
      <c r="O135" s="122">
        <v>54</v>
      </c>
    </row>
    <row r="136" spans="1:15" ht="15" x14ac:dyDescent="0.25">
      <c r="A136" s="161"/>
      <c r="B136" s="161"/>
      <c r="C136" s="161"/>
      <c r="F136" s="281" t="s">
        <v>232</v>
      </c>
      <c r="G136" s="122" t="s">
        <v>230</v>
      </c>
      <c r="H136" s="122">
        <v>125</v>
      </c>
      <c r="I136" s="122">
        <v>115</v>
      </c>
      <c r="J136" s="122" t="s">
        <v>230</v>
      </c>
      <c r="K136" s="122" t="s">
        <v>230</v>
      </c>
      <c r="L136" s="122">
        <v>109</v>
      </c>
      <c r="M136" s="122">
        <v>99</v>
      </c>
      <c r="N136" s="122"/>
      <c r="O136" s="122">
        <v>84</v>
      </c>
    </row>
    <row r="137" spans="1:15" ht="15" x14ac:dyDescent="0.25">
      <c r="A137" s="161"/>
      <c r="B137" s="161"/>
      <c r="C137" s="161"/>
      <c r="F137" s="281" t="s">
        <v>233</v>
      </c>
      <c r="G137" s="122" t="s">
        <v>230</v>
      </c>
      <c r="H137" s="122" t="s">
        <v>230</v>
      </c>
      <c r="I137" s="122">
        <v>133</v>
      </c>
      <c r="J137" s="122" t="s">
        <v>230</v>
      </c>
      <c r="K137" s="122" t="s">
        <v>230</v>
      </c>
      <c r="L137" s="122">
        <v>117</v>
      </c>
      <c r="M137" s="122">
        <v>107</v>
      </c>
      <c r="N137" s="122"/>
      <c r="O137" s="122">
        <v>92</v>
      </c>
    </row>
    <row r="138" spans="1:15" x14ac:dyDescent="0.2">
      <c r="A138" s="161"/>
      <c r="B138" s="161"/>
      <c r="C138" s="161"/>
    </row>
    <row r="139" spans="1:15" x14ac:dyDescent="0.2">
      <c r="A139" s="161"/>
      <c r="B139" s="161"/>
      <c r="C139" s="161"/>
    </row>
    <row r="140" spans="1:15" ht="15" x14ac:dyDescent="0.25">
      <c r="A140" s="161"/>
      <c r="B140" s="161"/>
      <c r="C140" s="161"/>
      <c r="F140" s="191"/>
      <c r="G140" s="422" t="s">
        <v>126</v>
      </c>
      <c r="H140" s="422"/>
      <c r="I140" s="422"/>
      <c r="J140" s="422"/>
      <c r="K140" s="422"/>
      <c r="L140" s="422"/>
      <c r="M140" s="422"/>
      <c r="N140" s="422"/>
      <c r="O140" s="422"/>
    </row>
    <row r="141" spans="1:15" x14ac:dyDescent="0.2">
      <c r="A141" s="161"/>
      <c r="B141" s="161"/>
      <c r="C141" s="161"/>
      <c r="F141" s="191"/>
      <c r="G141" s="277" t="s">
        <v>161</v>
      </c>
      <c r="H141" s="277" t="s">
        <v>162</v>
      </c>
      <c r="I141" s="277" t="s">
        <v>163</v>
      </c>
      <c r="J141" s="277" t="s">
        <v>164</v>
      </c>
      <c r="K141" s="277" t="s">
        <v>165</v>
      </c>
      <c r="L141" s="277" t="s">
        <v>166</v>
      </c>
      <c r="M141" s="277" t="s">
        <v>167</v>
      </c>
      <c r="N141" s="277"/>
      <c r="O141" s="191" t="s">
        <v>168</v>
      </c>
    </row>
    <row r="142" spans="1:15" x14ac:dyDescent="0.2">
      <c r="A142" s="161"/>
      <c r="B142" s="161"/>
      <c r="C142" s="161"/>
      <c r="F142" s="268" t="s">
        <v>91</v>
      </c>
      <c r="G142" s="268" t="s">
        <v>229</v>
      </c>
      <c r="H142" s="268" t="s">
        <v>229</v>
      </c>
      <c r="I142" s="268" t="s">
        <v>229</v>
      </c>
      <c r="J142" s="268" t="s">
        <v>229</v>
      </c>
      <c r="K142" s="268" t="s">
        <v>229</v>
      </c>
      <c r="L142" s="268" t="s">
        <v>229</v>
      </c>
      <c r="M142" s="268" t="s">
        <v>229</v>
      </c>
      <c r="N142" s="268"/>
      <c r="O142" s="268" t="s">
        <v>229</v>
      </c>
    </row>
    <row r="143" spans="1:15" ht="15" x14ac:dyDescent="0.25">
      <c r="A143" s="161"/>
      <c r="B143" s="161"/>
      <c r="C143" s="161"/>
      <c r="F143" s="281" t="s">
        <v>169</v>
      </c>
      <c r="G143" s="122">
        <v>57</v>
      </c>
      <c r="H143" s="122">
        <v>66</v>
      </c>
      <c r="I143" s="122">
        <v>62</v>
      </c>
      <c r="J143" s="122">
        <v>57</v>
      </c>
      <c r="K143" s="122">
        <v>50</v>
      </c>
      <c r="L143" s="122">
        <v>56</v>
      </c>
      <c r="M143" s="122">
        <v>63</v>
      </c>
      <c r="N143" s="122"/>
      <c r="O143" s="122">
        <v>40</v>
      </c>
    </row>
    <row r="144" spans="1:15" ht="15" x14ac:dyDescent="0.25">
      <c r="A144" s="161"/>
      <c r="B144" s="161"/>
      <c r="C144" s="161"/>
      <c r="F144" s="281" t="s">
        <v>170</v>
      </c>
      <c r="G144" s="122">
        <v>68</v>
      </c>
      <c r="H144" s="122">
        <v>77</v>
      </c>
      <c r="I144" s="122">
        <v>71</v>
      </c>
      <c r="J144" s="122" t="s">
        <v>230</v>
      </c>
      <c r="K144" s="122">
        <v>61</v>
      </c>
      <c r="L144" s="122">
        <v>64</v>
      </c>
      <c r="M144" s="122">
        <v>66</v>
      </c>
      <c r="N144" s="122"/>
      <c r="O144" s="122">
        <v>44</v>
      </c>
    </row>
    <row r="145" spans="1:15" ht="15" x14ac:dyDescent="0.25">
      <c r="A145" s="161"/>
      <c r="B145" s="161"/>
      <c r="C145" s="161"/>
      <c r="F145" s="281" t="s">
        <v>231</v>
      </c>
      <c r="G145" s="122" t="s">
        <v>230</v>
      </c>
      <c r="H145" s="122">
        <v>90</v>
      </c>
      <c r="I145" s="122">
        <v>81</v>
      </c>
      <c r="J145" s="122" t="s">
        <v>230</v>
      </c>
      <c r="K145" s="122" t="s">
        <v>230</v>
      </c>
      <c r="L145" s="122">
        <v>75</v>
      </c>
      <c r="M145" s="122">
        <v>68</v>
      </c>
      <c r="N145" s="122"/>
      <c r="O145" s="122">
        <v>54</v>
      </c>
    </row>
    <row r="146" spans="1:15" ht="15" x14ac:dyDescent="0.25">
      <c r="A146" s="161"/>
      <c r="B146" s="161"/>
      <c r="C146" s="161"/>
      <c r="F146" s="281" t="s">
        <v>232</v>
      </c>
      <c r="G146" s="122" t="s">
        <v>230</v>
      </c>
      <c r="H146" s="122">
        <v>125</v>
      </c>
      <c r="I146" s="122">
        <v>115</v>
      </c>
      <c r="J146" s="122" t="s">
        <v>230</v>
      </c>
      <c r="K146" s="122" t="s">
        <v>230</v>
      </c>
      <c r="L146" s="122">
        <v>109</v>
      </c>
      <c r="M146" s="122">
        <v>99</v>
      </c>
      <c r="N146" s="122"/>
      <c r="O146" s="122">
        <v>84</v>
      </c>
    </row>
    <row r="147" spans="1:15" ht="15" x14ac:dyDescent="0.25">
      <c r="A147" s="161"/>
      <c r="B147" s="161"/>
      <c r="C147" s="161"/>
      <c r="F147" s="281" t="s">
        <v>233</v>
      </c>
      <c r="G147" s="122" t="s">
        <v>230</v>
      </c>
      <c r="H147" s="122" t="s">
        <v>230</v>
      </c>
      <c r="I147" s="122">
        <v>133</v>
      </c>
      <c r="J147" s="122" t="s">
        <v>230</v>
      </c>
      <c r="K147" s="122" t="s">
        <v>230</v>
      </c>
      <c r="L147" s="122">
        <v>117</v>
      </c>
      <c r="M147" s="122">
        <v>107</v>
      </c>
      <c r="N147" s="122"/>
      <c r="O147" s="122">
        <v>92</v>
      </c>
    </row>
    <row r="148" spans="1:15" x14ac:dyDescent="0.2">
      <c r="A148" s="161"/>
      <c r="B148" s="161"/>
      <c r="C148" s="161"/>
    </row>
    <row r="149" spans="1:15" x14ac:dyDescent="0.2">
      <c r="A149" s="161"/>
      <c r="B149" s="161"/>
      <c r="C149" s="161"/>
    </row>
    <row r="150" spans="1:15" x14ac:dyDescent="0.2">
      <c r="A150" s="161"/>
      <c r="B150" s="161"/>
      <c r="C150" s="161"/>
    </row>
    <row r="151" spans="1:15" x14ac:dyDescent="0.2">
      <c r="A151" s="161"/>
      <c r="B151" s="161"/>
      <c r="C151" s="161"/>
    </row>
    <row r="152" spans="1:15" x14ac:dyDescent="0.2">
      <c r="A152" s="161"/>
      <c r="B152" s="161"/>
      <c r="C152" s="161"/>
    </row>
    <row r="153" spans="1:15" x14ac:dyDescent="0.2">
      <c r="A153" s="161"/>
      <c r="B153" s="161"/>
      <c r="C153" s="161"/>
    </row>
    <row r="154" spans="1:15" x14ac:dyDescent="0.2">
      <c r="A154" s="161"/>
      <c r="B154" s="161"/>
      <c r="C154" s="161"/>
    </row>
    <row r="155" spans="1:15" x14ac:dyDescent="0.2">
      <c r="A155" s="161"/>
      <c r="B155" s="161"/>
      <c r="C155" s="161"/>
    </row>
    <row r="156" spans="1:15" x14ac:dyDescent="0.2">
      <c r="A156" s="161"/>
      <c r="B156" s="161"/>
      <c r="C156" s="161"/>
    </row>
    <row r="157" spans="1:15" x14ac:dyDescent="0.2">
      <c r="A157" s="161"/>
      <c r="B157" s="161"/>
      <c r="C157" s="161"/>
    </row>
    <row r="158" spans="1:15" x14ac:dyDescent="0.2">
      <c r="A158" s="161"/>
      <c r="B158" s="161"/>
      <c r="C158" s="161"/>
    </row>
    <row r="159" spans="1:15" x14ac:dyDescent="0.2">
      <c r="A159" s="161"/>
      <c r="B159" s="161"/>
      <c r="C159" s="161"/>
    </row>
    <row r="160" spans="1:15" x14ac:dyDescent="0.2">
      <c r="A160" s="161"/>
      <c r="B160" s="161"/>
      <c r="C160" s="161"/>
    </row>
    <row r="161" spans="1:3" x14ac:dyDescent="0.2">
      <c r="A161" s="161"/>
      <c r="B161" s="161"/>
      <c r="C161" s="161"/>
    </row>
    <row r="162" spans="1:3" x14ac:dyDescent="0.2">
      <c r="A162" s="161"/>
      <c r="B162" s="161"/>
      <c r="C162" s="161"/>
    </row>
    <row r="163" spans="1:3" x14ac:dyDescent="0.2">
      <c r="A163" s="161"/>
      <c r="B163" s="161"/>
      <c r="C163" s="161"/>
    </row>
    <row r="164" spans="1:3" x14ac:dyDescent="0.2">
      <c r="A164" s="161"/>
      <c r="B164" s="161"/>
      <c r="C164" s="161"/>
    </row>
    <row r="165" spans="1:3" x14ac:dyDescent="0.2">
      <c r="A165" s="161"/>
      <c r="B165" s="161"/>
      <c r="C165" s="161"/>
    </row>
    <row r="166" spans="1:3" x14ac:dyDescent="0.2">
      <c r="A166" s="161"/>
      <c r="B166" s="161"/>
      <c r="C166" s="161"/>
    </row>
    <row r="167" spans="1:3" x14ac:dyDescent="0.2">
      <c r="A167" s="161"/>
      <c r="B167" s="161"/>
      <c r="C167" s="161"/>
    </row>
    <row r="168" spans="1:3" x14ac:dyDescent="0.2">
      <c r="A168" s="161"/>
      <c r="B168" s="161"/>
      <c r="C168" s="161"/>
    </row>
    <row r="169" spans="1:3" x14ac:dyDescent="0.2">
      <c r="A169" s="161"/>
      <c r="B169" s="161"/>
      <c r="C169" s="161"/>
    </row>
    <row r="170" spans="1:3" x14ac:dyDescent="0.2">
      <c r="A170" s="161"/>
      <c r="B170" s="161"/>
      <c r="C170" s="161"/>
    </row>
    <row r="171" spans="1:3" x14ac:dyDescent="0.2">
      <c r="A171" s="161"/>
      <c r="B171" s="161"/>
      <c r="C171" s="161"/>
    </row>
    <row r="172" spans="1:3" x14ac:dyDescent="0.2">
      <c r="A172" s="161"/>
      <c r="B172" s="161"/>
      <c r="C172" s="161"/>
    </row>
    <row r="173" spans="1:3" x14ac:dyDescent="0.2">
      <c r="A173" s="161"/>
      <c r="B173" s="161"/>
      <c r="C173" s="161"/>
    </row>
    <row r="174" spans="1:3" x14ac:dyDescent="0.2">
      <c r="A174" s="161"/>
      <c r="B174" s="161"/>
      <c r="C174" s="161"/>
    </row>
    <row r="175" spans="1:3" x14ac:dyDescent="0.2">
      <c r="A175" s="161"/>
      <c r="B175" s="161"/>
      <c r="C175" s="161"/>
    </row>
    <row r="176" spans="1:3" x14ac:dyDescent="0.2">
      <c r="A176" s="161"/>
      <c r="B176" s="161"/>
      <c r="C176" s="161"/>
    </row>
    <row r="177" spans="1:3" x14ac:dyDescent="0.2">
      <c r="A177" s="161"/>
      <c r="B177" s="161"/>
      <c r="C177" s="161"/>
    </row>
    <row r="178" spans="1:3" x14ac:dyDescent="0.2">
      <c r="A178" s="161"/>
      <c r="B178" s="161"/>
      <c r="C178" s="161"/>
    </row>
    <row r="179" spans="1:3" x14ac:dyDescent="0.2">
      <c r="A179" s="161"/>
      <c r="B179" s="161"/>
      <c r="C179" s="161"/>
    </row>
    <row r="180" spans="1:3" x14ac:dyDescent="0.2">
      <c r="A180" s="161"/>
      <c r="B180" s="161"/>
      <c r="C180" s="161"/>
    </row>
    <row r="181" spans="1:3" x14ac:dyDescent="0.2">
      <c r="A181" s="161"/>
      <c r="B181" s="161"/>
      <c r="C181" s="161"/>
    </row>
    <row r="182" spans="1:3" x14ac:dyDescent="0.2">
      <c r="A182" s="161"/>
      <c r="B182" s="161"/>
      <c r="C182" s="161"/>
    </row>
    <row r="183" spans="1:3" x14ac:dyDescent="0.2">
      <c r="A183" s="161"/>
      <c r="B183" s="161"/>
      <c r="C183" s="161"/>
    </row>
    <row r="184" spans="1:3" x14ac:dyDescent="0.2">
      <c r="A184" s="161"/>
      <c r="B184" s="161"/>
      <c r="C184" s="161"/>
    </row>
    <row r="185" spans="1:3" x14ac:dyDescent="0.2">
      <c r="A185" s="161"/>
      <c r="B185" s="161"/>
      <c r="C185" s="161"/>
    </row>
    <row r="186" spans="1:3" x14ac:dyDescent="0.2">
      <c r="A186" s="161"/>
      <c r="B186" s="161"/>
      <c r="C186" s="161"/>
    </row>
    <row r="187" spans="1:3" x14ac:dyDescent="0.2">
      <c r="A187" s="161"/>
      <c r="B187" s="161"/>
      <c r="C187" s="161"/>
    </row>
    <row r="188" spans="1:3" x14ac:dyDescent="0.2">
      <c r="A188" s="161"/>
      <c r="B188" s="161"/>
      <c r="C188" s="161"/>
    </row>
    <row r="189" spans="1:3" x14ac:dyDescent="0.2">
      <c r="A189" s="161"/>
      <c r="B189" s="161"/>
      <c r="C189" s="161"/>
    </row>
    <row r="190" spans="1:3" x14ac:dyDescent="0.2">
      <c r="A190" s="161"/>
      <c r="B190" s="161"/>
      <c r="C190" s="161"/>
    </row>
    <row r="191" spans="1:3" x14ac:dyDescent="0.2">
      <c r="A191" s="161"/>
      <c r="B191" s="161"/>
      <c r="C191" s="161"/>
    </row>
    <row r="192" spans="1:3" x14ac:dyDescent="0.2">
      <c r="A192" s="161"/>
      <c r="B192" s="161"/>
      <c r="C192" s="161"/>
    </row>
    <row r="193" spans="1:3" x14ac:dyDescent="0.2">
      <c r="A193" s="161"/>
      <c r="B193" s="161"/>
      <c r="C193" s="161"/>
    </row>
    <row r="194" spans="1:3" x14ac:dyDescent="0.2">
      <c r="A194" s="161"/>
      <c r="B194" s="161"/>
      <c r="C194" s="161"/>
    </row>
    <row r="195" spans="1:3" x14ac:dyDescent="0.2">
      <c r="A195" s="161"/>
      <c r="B195" s="161"/>
      <c r="C195" s="161"/>
    </row>
    <row r="196" spans="1:3" x14ac:dyDescent="0.2">
      <c r="A196" s="161"/>
      <c r="B196" s="161"/>
      <c r="C196" s="161"/>
    </row>
    <row r="197" spans="1:3" x14ac:dyDescent="0.2">
      <c r="A197" s="161"/>
      <c r="B197" s="161"/>
      <c r="C197" s="161"/>
    </row>
    <row r="198" spans="1:3" x14ac:dyDescent="0.2">
      <c r="A198" s="161"/>
      <c r="B198" s="161"/>
      <c r="C198" s="161"/>
    </row>
    <row r="199" spans="1:3" x14ac:dyDescent="0.2">
      <c r="A199" s="161"/>
      <c r="B199" s="161"/>
      <c r="C199" s="161"/>
    </row>
    <row r="200" spans="1:3" x14ac:dyDescent="0.2">
      <c r="A200" s="161"/>
      <c r="B200" s="161"/>
      <c r="C200" s="161"/>
    </row>
    <row r="201" spans="1:3" x14ac:dyDescent="0.2">
      <c r="A201" s="161"/>
      <c r="B201" s="161"/>
      <c r="C201" s="161"/>
    </row>
    <row r="202" spans="1:3" x14ac:dyDescent="0.2">
      <c r="A202" s="161"/>
      <c r="B202" s="161"/>
      <c r="C202" s="161"/>
    </row>
    <row r="203" spans="1:3" x14ac:dyDescent="0.2">
      <c r="A203" s="161"/>
      <c r="B203" s="161"/>
      <c r="C203" s="161"/>
    </row>
    <row r="204" spans="1:3" x14ac:dyDescent="0.2">
      <c r="A204" s="161"/>
      <c r="B204" s="161"/>
      <c r="C204" s="161"/>
    </row>
    <row r="205" spans="1:3" x14ac:dyDescent="0.2">
      <c r="A205" s="161"/>
      <c r="B205" s="161"/>
      <c r="C205" s="161"/>
    </row>
    <row r="206" spans="1:3" x14ac:dyDescent="0.2">
      <c r="A206" s="161"/>
      <c r="B206" s="161"/>
      <c r="C206" s="161"/>
    </row>
    <row r="207" spans="1:3" x14ac:dyDescent="0.2">
      <c r="A207" s="161"/>
      <c r="B207" s="161"/>
      <c r="C207" s="161"/>
    </row>
    <row r="208" spans="1:3" x14ac:dyDescent="0.2">
      <c r="A208" s="161"/>
      <c r="B208" s="161"/>
      <c r="C208" s="161"/>
    </row>
    <row r="209" spans="1:3" x14ac:dyDescent="0.2">
      <c r="A209" s="161"/>
      <c r="B209" s="161"/>
      <c r="C209" s="161"/>
    </row>
    <row r="210" spans="1:3" x14ac:dyDescent="0.2">
      <c r="A210" s="161"/>
      <c r="B210" s="161"/>
      <c r="C210" s="161"/>
    </row>
    <row r="211" spans="1:3" x14ac:dyDescent="0.2">
      <c r="A211" s="161"/>
      <c r="B211" s="161"/>
      <c r="C211" s="161"/>
    </row>
    <row r="212" spans="1:3" x14ac:dyDescent="0.2">
      <c r="A212" s="161"/>
      <c r="B212" s="161"/>
      <c r="C212" s="161"/>
    </row>
    <row r="213" spans="1:3" x14ac:dyDescent="0.2">
      <c r="A213" s="161"/>
      <c r="B213" s="161"/>
      <c r="C213" s="161"/>
    </row>
    <row r="214" spans="1:3" x14ac:dyDescent="0.2">
      <c r="A214" s="161"/>
      <c r="B214" s="161"/>
      <c r="C214" s="161"/>
    </row>
    <row r="215" spans="1:3" x14ac:dyDescent="0.2">
      <c r="A215" s="161"/>
      <c r="B215" s="161"/>
      <c r="C215" s="161"/>
    </row>
    <row r="216" spans="1:3" x14ac:dyDescent="0.2">
      <c r="A216" s="161"/>
      <c r="B216" s="161"/>
      <c r="C216" s="161"/>
    </row>
    <row r="217" spans="1:3" x14ac:dyDescent="0.2">
      <c r="A217" s="161"/>
      <c r="B217" s="161"/>
      <c r="C217" s="161"/>
    </row>
    <row r="218" spans="1:3" x14ac:dyDescent="0.2">
      <c r="A218" s="161"/>
      <c r="B218" s="161"/>
      <c r="C218" s="161"/>
    </row>
    <row r="219" spans="1:3" x14ac:dyDescent="0.2">
      <c r="A219" s="161"/>
      <c r="B219" s="161"/>
      <c r="C219" s="161"/>
    </row>
    <row r="220" spans="1:3" x14ac:dyDescent="0.2">
      <c r="A220" s="161"/>
      <c r="B220" s="161"/>
      <c r="C220" s="161"/>
    </row>
    <row r="221" spans="1:3" x14ac:dyDescent="0.2">
      <c r="A221" s="161"/>
      <c r="B221" s="161"/>
      <c r="C221" s="161"/>
    </row>
    <row r="222" spans="1:3" x14ac:dyDescent="0.2">
      <c r="A222" s="161"/>
      <c r="B222" s="161"/>
      <c r="C222" s="161"/>
    </row>
    <row r="223" spans="1:3" x14ac:dyDescent="0.2">
      <c r="A223" s="161"/>
      <c r="B223" s="161"/>
      <c r="C223" s="161"/>
    </row>
    <row r="224" spans="1:3" x14ac:dyDescent="0.2">
      <c r="A224" s="161"/>
      <c r="B224" s="161"/>
      <c r="C224" s="161"/>
    </row>
    <row r="225" spans="1:3" x14ac:dyDescent="0.2">
      <c r="A225" s="161"/>
      <c r="B225" s="161"/>
      <c r="C225" s="161"/>
    </row>
    <row r="226" spans="1:3" x14ac:dyDescent="0.2">
      <c r="A226" s="161"/>
      <c r="B226" s="161"/>
      <c r="C226" s="161"/>
    </row>
    <row r="227" spans="1:3" x14ac:dyDescent="0.2">
      <c r="A227" s="161"/>
      <c r="B227" s="161"/>
      <c r="C227" s="161"/>
    </row>
    <row r="228" spans="1:3" x14ac:dyDescent="0.2">
      <c r="A228" s="161"/>
      <c r="B228" s="161"/>
      <c r="C228" s="161"/>
    </row>
    <row r="229" spans="1:3" x14ac:dyDescent="0.2">
      <c r="A229" s="161"/>
      <c r="B229" s="161"/>
      <c r="C229" s="161"/>
    </row>
    <row r="230" spans="1:3" x14ac:dyDescent="0.2">
      <c r="A230" s="161"/>
      <c r="B230" s="161"/>
      <c r="C230" s="161"/>
    </row>
    <row r="231" spans="1:3" x14ac:dyDescent="0.2">
      <c r="A231" s="161"/>
      <c r="B231" s="161"/>
      <c r="C231" s="161"/>
    </row>
    <row r="232" spans="1:3" x14ac:dyDescent="0.2">
      <c r="A232" s="161"/>
      <c r="B232" s="161"/>
      <c r="C232" s="161"/>
    </row>
    <row r="233" spans="1:3" x14ac:dyDescent="0.2">
      <c r="A233" s="161"/>
      <c r="B233" s="161"/>
      <c r="C233" s="161"/>
    </row>
    <row r="234" spans="1:3" x14ac:dyDescent="0.2">
      <c r="A234" s="161"/>
      <c r="B234" s="161"/>
      <c r="C234" s="161"/>
    </row>
    <row r="235" spans="1:3" x14ac:dyDescent="0.2">
      <c r="A235" s="161"/>
      <c r="B235" s="161"/>
      <c r="C235" s="161"/>
    </row>
    <row r="236" spans="1:3" x14ac:dyDescent="0.2">
      <c r="A236" s="161"/>
      <c r="B236" s="161"/>
      <c r="C236" s="161"/>
    </row>
    <row r="237" spans="1:3" x14ac:dyDescent="0.2">
      <c r="A237" s="161"/>
      <c r="B237" s="161"/>
      <c r="C237" s="161"/>
    </row>
    <row r="238" spans="1:3" x14ac:dyDescent="0.2">
      <c r="A238" s="161"/>
      <c r="B238" s="161"/>
      <c r="C238" s="161"/>
    </row>
    <row r="239" spans="1:3" x14ac:dyDescent="0.2">
      <c r="A239" s="161"/>
      <c r="B239" s="161"/>
      <c r="C239" s="161"/>
    </row>
    <row r="240" spans="1:3" x14ac:dyDescent="0.2">
      <c r="A240" s="161"/>
      <c r="B240" s="161"/>
      <c r="C240" s="161"/>
    </row>
    <row r="241" spans="1:3" x14ac:dyDescent="0.2">
      <c r="A241" s="161"/>
      <c r="B241" s="161"/>
      <c r="C241" s="161"/>
    </row>
    <row r="242" spans="1:3" x14ac:dyDescent="0.2">
      <c r="A242" s="161"/>
      <c r="B242" s="161"/>
      <c r="C242" s="161"/>
    </row>
    <row r="243" spans="1:3" x14ac:dyDescent="0.2">
      <c r="A243" s="161"/>
      <c r="B243" s="161"/>
      <c r="C243" s="161"/>
    </row>
    <row r="244" spans="1:3" x14ac:dyDescent="0.2">
      <c r="A244" s="161"/>
      <c r="B244" s="161"/>
      <c r="C244" s="161"/>
    </row>
    <row r="245" spans="1:3" x14ac:dyDescent="0.2">
      <c r="A245" s="161"/>
      <c r="B245" s="161"/>
      <c r="C245" s="161"/>
    </row>
    <row r="246" spans="1:3" x14ac:dyDescent="0.2">
      <c r="A246" s="161"/>
      <c r="B246" s="161"/>
      <c r="C246" s="161"/>
    </row>
    <row r="247" spans="1:3" x14ac:dyDescent="0.2">
      <c r="A247" s="161"/>
      <c r="B247" s="161"/>
      <c r="C247" s="161"/>
    </row>
    <row r="248" spans="1:3" x14ac:dyDescent="0.2">
      <c r="A248" s="161"/>
      <c r="B248" s="161"/>
      <c r="C248" s="161"/>
    </row>
    <row r="249" spans="1:3" x14ac:dyDescent="0.2">
      <c r="A249" s="161"/>
      <c r="B249" s="161"/>
      <c r="C249" s="161"/>
    </row>
    <row r="250" spans="1:3" x14ac:dyDescent="0.2">
      <c r="A250" s="161"/>
      <c r="B250" s="161"/>
      <c r="C250" s="161"/>
    </row>
    <row r="251" spans="1:3" x14ac:dyDescent="0.2">
      <c r="A251" s="161"/>
      <c r="B251" s="161"/>
      <c r="C251" s="161"/>
    </row>
    <row r="252" spans="1:3" x14ac:dyDescent="0.2">
      <c r="A252" s="161"/>
      <c r="B252" s="161"/>
      <c r="C252" s="161"/>
    </row>
    <row r="253" spans="1:3" x14ac:dyDescent="0.2">
      <c r="A253" s="161"/>
      <c r="B253" s="161"/>
      <c r="C253" s="161"/>
    </row>
    <row r="254" spans="1:3" x14ac:dyDescent="0.2">
      <c r="A254" s="161"/>
      <c r="B254" s="161"/>
      <c r="C254" s="161"/>
    </row>
    <row r="255" spans="1:3" x14ac:dyDescent="0.2">
      <c r="A255" s="161"/>
      <c r="B255" s="161"/>
      <c r="C255" s="161"/>
    </row>
    <row r="256" spans="1:3" x14ac:dyDescent="0.2">
      <c r="A256" s="161"/>
      <c r="B256" s="161"/>
      <c r="C256" s="161"/>
    </row>
    <row r="257" spans="1:3" x14ac:dyDescent="0.2">
      <c r="A257" s="161"/>
      <c r="B257" s="161"/>
      <c r="C257" s="161"/>
    </row>
    <row r="258" spans="1:3" x14ac:dyDescent="0.2">
      <c r="A258" s="161"/>
      <c r="B258" s="161"/>
      <c r="C258" s="161"/>
    </row>
    <row r="259" spans="1:3" x14ac:dyDescent="0.2">
      <c r="A259" s="161"/>
      <c r="B259" s="161"/>
      <c r="C259" s="161"/>
    </row>
    <row r="260" spans="1:3" x14ac:dyDescent="0.2">
      <c r="A260" s="161"/>
      <c r="B260" s="161"/>
      <c r="C260" s="161"/>
    </row>
    <row r="261" spans="1:3" x14ac:dyDescent="0.2">
      <c r="A261" s="161"/>
      <c r="B261" s="161"/>
      <c r="C261" s="161"/>
    </row>
    <row r="262" spans="1:3" x14ac:dyDescent="0.2">
      <c r="A262" s="161"/>
      <c r="B262" s="161"/>
      <c r="C262" s="161"/>
    </row>
    <row r="263" spans="1:3" x14ac:dyDescent="0.2">
      <c r="A263" s="161"/>
      <c r="B263" s="161"/>
      <c r="C263" s="161"/>
    </row>
    <row r="264" spans="1:3" x14ac:dyDescent="0.2">
      <c r="A264" s="161"/>
      <c r="B264" s="161"/>
      <c r="C264" s="161"/>
    </row>
    <row r="265" spans="1:3" x14ac:dyDescent="0.2">
      <c r="A265" s="161"/>
      <c r="B265" s="161"/>
      <c r="C265" s="161"/>
    </row>
    <row r="266" spans="1:3" x14ac:dyDescent="0.2">
      <c r="A266" s="161"/>
      <c r="B266" s="161"/>
      <c r="C266" s="161"/>
    </row>
    <row r="267" spans="1:3" x14ac:dyDescent="0.2">
      <c r="A267" s="161"/>
      <c r="B267" s="161"/>
      <c r="C267" s="161"/>
    </row>
    <row r="268" spans="1:3" x14ac:dyDescent="0.2">
      <c r="A268" s="161"/>
      <c r="B268" s="161"/>
      <c r="C268" s="161"/>
    </row>
    <row r="269" spans="1:3" x14ac:dyDescent="0.2">
      <c r="A269" s="161"/>
      <c r="B269" s="161"/>
      <c r="C269" s="161"/>
    </row>
    <row r="270" spans="1:3" x14ac:dyDescent="0.2">
      <c r="A270" s="161"/>
      <c r="B270" s="161"/>
      <c r="C270" s="161"/>
    </row>
    <row r="271" spans="1:3" x14ac:dyDescent="0.2">
      <c r="A271" s="161"/>
      <c r="B271" s="161"/>
      <c r="C271" s="161"/>
    </row>
    <row r="272" spans="1:3" x14ac:dyDescent="0.2">
      <c r="A272" s="161"/>
      <c r="B272" s="161"/>
      <c r="C272" s="161"/>
    </row>
    <row r="273" spans="1:3" x14ac:dyDescent="0.2">
      <c r="A273" s="161"/>
      <c r="B273" s="161"/>
      <c r="C273" s="161"/>
    </row>
    <row r="274" spans="1:3" x14ac:dyDescent="0.2">
      <c r="A274" s="161"/>
      <c r="B274" s="161"/>
      <c r="C274" s="161"/>
    </row>
    <row r="275" spans="1:3" x14ac:dyDescent="0.2">
      <c r="A275" s="161"/>
      <c r="B275" s="161"/>
      <c r="C275" s="161"/>
    </row>
    <row r="276" spans="1:3" x14ac:dyDescent="0.2">
      <c r="A276" s="161"/>
      <c r="B276" s="161"/>
      <c r="C276" s="161"/>
    </row>
    <row r="277" spans="1:3" x14ac:dyDescent="0.2">
      <c r="A277" s="161"/>
      <c r="B277" s="161"/>
      <c r="C277" s="161"/>
    </row>
    <row r="278" spans="1:3" x14ac:dyDescent="0.2">
      <c r="A278" s="161"/>
      <c r="B278" s="161"/>
      <c r="C278" s="161"/>
    </row>
    <row r="279" spans="1:3" x14ac:dyDescent="0.2">
      <c r="A279" s="161"/>
      <c r="B279" s="161"/>
      <c r="C279" s="161"/>
    </row>
    <row r="280" spans="1:3" x14ac:dyDescent="0.2">
      <c r="A280" s="161"/>
      <c r="B280" s="161"/>
      <c r="C280" s="161"/>
    </row>
    <row r="281" spans="1:3" x14ac:dyDescent="0.2">
      <c r="A281" s="161"/>
      <c r="B281" s="161"/>
      <c r="C281" s="161"/>
    </row>
    <row r="282" spans="1:3" x14ac:dyDescent="0.2">
      <c r="A282" s="161"/>
      <c r="B282" s="161"/>
      <c r="C282" s="161"/>
    </row>
    <row r="283" spans="1:3" x14ac:dyDescent="0.2">
      <c r="A283" s="161"/>
      <c r="B283" s="161"/>
      <c r="C283" s="161"/>
    </row>
    <row r="284" spans="1:3" x14ac:dyDescent="0.2">
      <c r="A284" s="161"/>
      <c r="B284" s="161"/>
      <c r="C284" s="161"/>
    </row>
    <row r="285" spans="1:3" x14ac:dyDescent="0.2">
      <c r="A285" s="161"/>
      <c r="B285" s="161"/>
      <c r="C285" s="161"/>
    </row>
    <row r="286" spans="1:3" x14ac:dyDescent="0.2">
      <c r="A286" s="161"/>
      <c r="B286" s="161"/>
      <c r="C286" s="161"/>
    </row>
    <row r="287" spans="1:3" x14ac:dyDescent="0.2">
      <c r="A287" s="161"/>
      <c r="B287" s="161"/>
      <c r="C287" s="161"/>
    </row>
    <row r="288" spans="1:3" x14ac:dyDescent="0.2">
      <c r="A288" s="161"/>
      <c r="B288" s="161"/>
      <c r="C288" s="161"/>
    </row>
    <row r="289" spans="1:3" x14ac:dyDescent="0.2">
      <c r="A289" s="161"/>
      <c r="B289" s="161"/>
      <c r="C289" s="161"/>
    </row>
    <row r="290" spans="1:3" x14ac:dyDescent="0.2">
      <c r="A290" s="161"/>
      <c r="B290" s="161"/>
      <c r="C290" s="161"/>
    </row>
    <row r="291" spans="1:3" x14ac:dyDescent="0.2">
      <c r="A291" s="161"/>
      <c r="B291" s="161"/>
      <c r="C291" s="161"/>
    </row>
    <row r="292" spans="1:3" x14ac:dyDescent="0.2">
      <c r="A292" s="161"/>
      <c r="B292" s="161"/>
      <c r="C292" s="161"/>
    </row>
    <row r="293" spans="1:3" x14ac:dyDescent="0.2">
      <c r="A293" s="161"/>
      <c r="B293" s="161"/>
      <c r="C293" s="161"/>
    </row>
    <row r="294" spans="1:3" x14ac:dyDescent="0.2">
      <c r="A294" s="161"/>
      <c r="B294" s="161"/>
      <c r="C294" s="161"/>
    </row>
    <row r="295" spans="1:3" x14ac:dyDescent="0.2">
      <c r="A295" s="161"/>
      <c r="B295" s="161"/>
      <c r="C295" s="161"/>
    </row>
    <row r="296" spans="1:3" x14ac:dyDescent="0.2">
      <c r="A296" s="161"/>
      <c r="B296" s="161"/>
      <c r="C296" s="161"/>
    </row>
    <row r="297" spans="1:3" x14ac:dyDescent="0.2">
      <c r="A297" s="161"/>
      <c r="B297" s="161"/>
      <c r="C297" s="161"/>
    </row>
    <row r="298" spans="1:3" x14ac:dyDescent="0.2">
      <c r="A298" s="161"/>
      <c r="B298" s="161"/>
      <c r="C298" s="161"/>
    </row>
    <row r="299" spans="1:3" x14ac:dyDescent="0.2">
      <c r="A299" s="161"/>
      <c r="B299" s="161"/>
      <c r="C299" s="161"/>
    </row>
    <row r="300" spans="1:3" x14ac:dyDescent="0.2">
      <c r="A300" s="161"/>
      <c r="B300" s="161"/>
      <c r="C300" s="161"/>
    </row>
    <row r="301" spans="1:3" x14ac:dyDescent="0.2">
      <c r="A301" s="161"/>
      <c r="B301" s="161"/>
      <c r="C301" s="161"/>
    </row>
    <row r="302" spans="1:3" x14ac:dyDescent="0.2">
      <c r="A302" s="161"/>
      <c r="B302" s="161"/>
      <c r="C302" s="161"/>
    </row>
    <row r="303" spans="1:3" x14ac:dyDescent="0.2">
      <c r="A303" s="161"/>
      <c r="B303" s="161"/>
      <c r="C303" s="161"/>
    </row>
    <row r="304" spans="1:3" x14ac:dyDescent="0.2">
      <c r="A304" s="161"/>
      <c r="B304" s="161"/>
      <c r="C304" s="161"/>
    </row>
    <row r="305" spans="1:3" x14ac:dyDescent="0.2">
      <c r="A305" s="161"/>
      <c r="B305" s="161"/>
      <c r="C305" s="161"/>
    </row>
    <row r="306" spans="1:3" x14ac:dyDescent="0.2">
      <c r="A306" s="161"/>
      <c r="B306" s="161"/>
      <c r="C306" s="161"/>
    </row>
    <row r="307" spans="1:3" x14ac:dyDescent="0.2">
      <c r="A307" s="161"/>
      <c r="B307" s="161"/>
      <c r="C307" s="161"/>
    </row>
    <row r="308" spans="1:3" x14ac:dyDescent="0.2">
      <c r="A308" s="161"/>
      <c r="B308" s="161"/>
      <c r="C308" s="161"/>
    </row>
    <row r="309" spans="1:3" x14ac:dyDescent="0.2">
      <c r="A309" s="161"/>
      <c r="B309" s="161"/>
      <c r="C309" s="161"/>
    </row>
    <row r="310" spans="1:3" x14ac:dyDescent="0.2">
      <c r="A310" s="161"/>
      <c r="B310" s="161"/>
      <c r="C310" s="161"/>
    </row>
    <row r="311" spans="1:3" x14ac:dyDescent="0.2">
      <c r="A311" s="161"/>
      <c r="B311" s="161"/>
      <c r="C311" s="161"/>
    </row>
    <row r="312" spans="1:3" x14ac:dyDescent="0.2">
      <c r="A312" s="161"/>
      <c r="B312" s="161"/>
      <c r="C312" s="161"/>
    </row>
    <row r="313" spans="1:3" x14ac:dyDescent="0.2">
      <c r="A313" s="161"/>
      <c r="B313" s="161"/>
      <c r="C313" s="161"/>
    </row>
    <row r="314" spans="1:3" x14ac:dyDescent="0.2">
      <c r="A314" s="161"/>
      <c r="B314" s="161"/>
      <c r="C314" s="161"/>
    </row>
    <row r="315" spans="1:3" x14ac:dyDescent="0.2">
      <c r="A315" s="161"/>
      <c r="B315" s="161"/>
      <c r="C315" s="161"/>
    </row>
    <row r="316" spans="1:3" x14ac:dyDescent="0.2">
      <c r="A316" s="161"/>
      <c r="B316" s="161"/>
      <c r="C316" s="161"/>
    </row>
    <row r="317" spans="1:3" x14ac:dyDescent="0.2">
      <c r="A317" s="161"/>
      <c r="B317" s="161"/>
      <c r="C317" s="161"/>
    </row>
    <row r="318" spans="1:3" x14ac:dyDescent="0.2">
      <c r="A318" s="161"/>
      <c r="B318" s="161"/>
      <c r="C318" s="161"/>
    </row>
    <row r="319" spans="1:3" x14ac:dyDescent="0.2">
      <c r="A319" s="161"/>
      <c r="B319" s="161"/>
      <c r="C319" s="161"/>
    </row>
    <row r="320" spans="1:3" x14ac:dyDescent="0.2">
      <c r="A320" s="161"/>
      <c r="B320" s="161"/>
      <c r="C320" s="161"/>
    </row>
    <row r="321" spans="1:3" x14ac:dyDescent="0.2">
      <c r="A321" s="161"/>
      <c r="B321" s="161"/>
      <c r="C321" s="161"/>
    </row>
    <row r="322" spans="1:3" x14ac:dyDescent="0.2">
      <c r="A322" s="161"/>
      <c r="B322" s="161"/>
      <c r="C322" s="161"/>
    </row>
    <row r="323" spans="1:3" x14ac:dyDescent="0.2">
      <c r="A323" s="161"/>
      <c r="B323" s="161"/>
      <c r="C323" s="161"/>
    </row>
    <row r="324" spans="1:3" x14ac:dyDescent="0.2">
      <c r="A324" s="161"/>
      <c r="B324" s="161"/>
      <c r="C324" s="161"/>
    </row>
    <row r="325" spans="1:3" x14ac:dyDescent="0.2">
      <c r="A325" s="161"/>
      <c r="B325" s="161"/>
      <c r="C325" s="161"/>
    </row>
    <row r="326" spans="1:3" x14ac:dyDescent="0.2">
      <c r="A326" s="161"/>
      <c r="B326" s="161"/>
      <c r="C326" s="161"/>
    </row>
    <row r="327" spans="1:3" x14ac:dyDescent="0.2">
      <c r="A327" s="161"/>
      <c r="B327" s="161"/>
      <c r="C327" s="161"/>
    </row>
    <row r="328" spans="1:3" x14ac:dyDescent="0.2">
      <c r="A328" s="161"/>
      <c r="B328" s="161"/>
      <c r="C328" s="161"/>
    </row>
    <row r="329" spans="1:3" x14ac:dyDescent="0.2">
      <c r="A329" s="161"/>
      <c r="B329" s="161"/>
      <c r="C329" s="161"/>
    </row>
    <row r="330" spans="1:3" x14ac:dyDescent="0.2">
      <c r="A330" s="161"/>
      <c r="B330" s="161"/>
      <c r="C330" s="161"/>
    </row>
    <row r="331" spans="1:3" x14ac:dyDescent="0.2">
      <c r="A331" s="161"/>
      <c r="B331" s="161"/>
      <c r="C331" s="161"/>
    </row>
    <row r="332" spans="1:3" x14ac:dyDescent="0.2">
      <c r="A332" s="161"/>
      <c r="B332" s="161"/>
      <c r="C332" s="161"/>
    </row>
    <row r="333" spans="1:3" x14ac:dyDescent="0.2">
      <c r="A333" s="161"/>
      <c r="B333" s="161"/>
      <c r="C333" s="161"/>
    </row>
    <row r="334" spans="1:3" x14ac:dyDescent="0.2">
      <c r="A334" s="161"/>
      <c r="B334" s="161"/>
      <c r="C334" s="161"/>
    </row>
    <row r="335" spans="1:3" x14ac:dyDescent="0.2">
      <c r="A335" s="161"/>
      <c r="B335" s="161"/>
      <c r="C335" s="161"/>
    </row>
    <row r="336" spans="1:3" x14ac:dyDescent="0.2">
      <c r="A336" s="161"/>
      <c r="B336" s="161"/>
      <c r="C336" s="161"/>
    </row>
    <row r="337" spans="1:3" x14ac:dyDescent="0.2">
      <c r="A337" s="161"/>
      <c r="B337" s="161"/>
      <c r="C337" s="161"/>
    </row>
    <row r="338" spans="1:3" x14ac:dyDescent="0.2">
      <c r="A338" s="161"/>
      <c r="B338" s="161"/>
      <c r="C338" s="161"/>
    </row>
    <row r="339" spans="1:3" x14ac:dyDescent="0.2">
      <c r="A339" s="161"/>
      <c r="B339" s="161"/>
      <c r="C339" s="161"/>
    </row>
    <row r="340" spans="1:3" x14ac:dyDescent="0.2">
      <c r="A340" s="161"/>
      <c r="B340" s="161"/>
      <c r="C340" s="161"/>
    </row>
    <row r="341" spans="1:3" x14ac:dyDescent="0.2">
      <c r="A341" s="161"/>
      <c r="B341" s="161"/>
      <c r="C341" s="161"/>
    </row>
    <row r="342" spans="1:3" x14ac:dyDescent="0.2">
      <c r="A342" s="161"/>
      <c r="B342" s="161"/>
      <c r="C342" s="161"/>
    </row>
    <row r="343" spans="1:3" x14ac:dyDescent="0.2">
      <c r="A343" s="161"/>
      <c r="B343" s="161"/>
      <c r="C343" s="161"/>
    </row>
    <row r="344" spans="1:3" x14ac:dyDescent="0.2">
      <c r="A344" s="161"/>
      <c r="B344" s="161"/>
      <c r="C344" s="161"/>
    </row>
    <row r="345" spans="1:3" x14ac:dyDescent="0.2">
      <c r="A345" s="161"/>
      <c r="B345" s="161"/>
      <c r="C345" s="161"/>
    </row>
    <row r="346" spans="1:3" x14ac:dyDescent="0.2">
      <c r="A346" s="161"/>
      <c r="B346" s="161"/>
      <c r="C346" s="161"/>
    </row>
    <row r="347" spans="1:3" x14ac:dyDescent="0.2">
      <c r="A347" s="161"/>
      <c r="B347" s="161"/>
      <c r="C347" s="161"/>
    </row>
    <row r="348" spans="1:3" x14ac:dyDescent="0.2">
      <c r="A348" s="161"/>
      <c r="B348" s="161"/>
      <c r="C348" s="161"/>
    </row>
    <row r="349" spans="1:3" x14ac:dyDescent="0.2">
      <c r="A349" s="161"/>
      <c r="B349" s="161"/>
      <c r="C349" s="161"/>
    </row>
    <row r="350" spans="1:3" x14ac:dyDescent="0.2">
      <c r="A350" s="161"/>
      <c r="B350" s="161"/>
      <c r="C350" s="161"/>
    </row>
    <row r="351" spans="1:3" x14ac:dyDescent="0.2">
      <c r="A351" s="161"/>
      <c r="B351" s="161"/>
      <c r="C351" s="161"/>
    </row>
    <row r="352" spans="1:3" x14ac:dyDescent="0.2">
      <c r="A352" s="161"/>
      <c r="B352" s="161"/>
      <c r="C352" s="161"/>
    </row>
    <row r="353" spans="1:3" x14ac:dyDescent="0.2">
      <c r="A353" s="161"/>
      <c r="B353" s="161"/>
      <c r="C353" s="161"/>
    </row>
    <row r="354" spans="1:3" x14ac:dyDescent="0.2">
      <c r="A354" s="161"/>
      <c r="B354" s="161"/>
      <c r="C354" s="161"/>
    </row>
    <row r="355" spans="1:3" x14ac:dyDescent="0.2">
      <c r="A355" s="161"/>
      <c r="B355" s="161"/>
      <c r="C355" s="161"/>
    </row>
    <row r="356" spans="1:3" x14ac:dyDescent="0.2">
      <c r="A356" s="161"/>
      <c r="B356" s="161"/>
      <c r="C356" s="161"/>
    </row>
    <row r="357" spans="1:3" x14ac:dyDescent="0.2">
      <c r="A357" s="161"/>
      <c r="B357" s="161"/>
      <c r="C357" s="161"/>
    </row>
    <row r="358" spans="1:3" x14ac:dyDescent="0.2">
      <c r="A358" s="161"/>
      <c r="B358" s="161"/>
      <c r="C358" s="161"/>
    </row>
    <row r="359" spans="1:3" x14ac:dyDescent="0.2">
      <c r="A359" s="161"/>
      <c r="B359" s="161"/>
      <c r="C359" s="161"/>
    </row>
    <row r="360" spans="1:3" x14ac:dyDescent="0.2">
      <c r="A360" s="161"/>
      <c r="B360" s="161"/>
      <c r="C360" s="161"/>
    </row>
    <row r="361" spans="1:3" x14ac:dyDescent="0.2">
      <c r="A361" s="161"/>
      <c r="B361" s="161"/>
      <c r="C361" s="161"/>
    </row>
    <row r="362" spans="1:3" x14ac:dyDescent="0.2">
      <c r="A362" s="161"/>
      <c r="B362" s="161"/>
      <c r="C362" s="161"/>
    </row>
    <row r="363" spans="1:3" x14ac:dyDescent="0.2">
      <c r="A363" s="161"/>
      <c r="B363" s="161"/>
      <c r="C363" s="161"/>
    </row>
    <row r="364" spans="1:3" x14ac:dyDescent="0.2">
      <c r="A364" s="161"/>
      <c r="B364" s="161"/>
      <c r="C364" s="161"/>
    </row>
    <row r="365" spans="1:3" x14ac:dyDescent="0.2">
      <c r="A365" s="161"/>
      <c r="B365" s="161"/>
      <c r="C365" s="161"/>
    </row>
    <row r="366" spans="1:3" x14ac:dyDescent="0.2">
      <c r="A366" s="161"/>
      <c r="B366" s="161"/>
      <c r="C366" s="161"/>
    </row>
    <row r="367" spans="1:3" x14ac:dyDescent="0.2">
      <c r="A367" s="161"/>
      <c r="B367" s="161"/>
      <c r="C367" s="161"/>
    </row>
    <row r="368" spans="1:3" x14ac:dyDescent="0.2">
      <c r="A368" s="161"/>
      <c r="B368" s="161"/>
      <c r="C368" s="161"/>
    </row>
    <row r="369" spans="1:3" x14ac:dyDescent="0.2">
      <c r="A369" s="161"/>
      <c r="B369" s="161"/>
      <c r="C369" s="161"/>
    </row>
    <row r="370" spans="1:3" x14ac:dyDescent="0.2">
      <c r="A370" s="161"/>
      <c r="B370" s="161"/>
      <c r="C370" s="161"/>
    </row>
    <row r="371" spans="1:3" x14ac:dyDescent="0.2">
      <c r="A371" s="161"/>
      <c r="B371" s="161"/>
      <c r="C371" s="161"/>
    </row>
    <row r="372" spans="1:3" x14ac:dyDescent="0.2">
      <c r="A372" s="161"/>
      <c r="B372" s="161"/>
      <c r="C372" s="161"/>
    </row>
    <row r="373" spans="1:3" x14ac:dyDescent="0.2">
      <c r="A373" s="161"/>
      <c r="B373" s="161"/>
      <c r="C373" s="161"/>
    </row>
    <row r="374" spans="1:3" x14ac:dyDescent="0.2">
      <c r="A374" s="161"/>
      <c r="B374" s="161"/>
      <c r="C374" s="161"/>
    </row>
    <row r="375" spans="1:3" x14ac:dyDescent="0.2">
      <c r="A375" s="161"/>
      <c r="B375" s="161"/>
      <c r="C375" s="161"/>
    </row>
    <row r="376" spans="1:3" x14ac:dyDescent="0.2">
      <c r="A376" s="161"/>
      <c r="B376" s="161"/>
      <c r="C376" s="161"/>
    </row>
    <row r="377" spans="1:3" x14ac:dyDescent="0.2">
      <c r="A377" s="161"/>
      <c r="B377" s="161"/>
      <c r="C377" s="161"/>
    </row>
    <row r="378" spans="1:3" x14ac:dyDescent="0.2">
      <c r="A378" s="161"/>
      <c r="B378" s="161"/>
      <c r="C378" s="161"/>
    </row>
    <row r="379" spans="1:3" x14ac:dyDescent="0.2">
      <c r="A379" s="161"/>
      <c r="B379" s="161"/>
      <c r="C379" s="161"/>
    </row>
    <row r="380" spans="1:3" x14ac:dyDescent="0.2">
      <c r="A380" s="161"/>
      <c r="B380" s="161"/>
      <c r="C380" s="161"/>
    </row>
    <row r="381" spans="1:3" x14ac:dyDescent="0.2">
      <c r="A381" s="161"/>
      <c r="B381" s="161"/>
      <c r="C381" s="161"/>
    </row>
    <row r="382" spans="1:3" x14ac:dyDescent="0.2">
      <c r="A382" s="161"/>
      <c r="B382" s="161"/>
      <c r="C382" s="161"/>
    </row>
    <row r="383" spans="1:3" x14ac:dyDescent="0.2">
      <c r="A383" s="161"/>
      <c r="B383" s="161"/>
      <c r="C383" s="161"/>
    </row>
    <row r="384" spans="1:3" x14ac:dyDescent="0.2">
      <c r="A384" s="161"/>
      <c r="B384" s="161"/>
      <c r="C384" s="161"/>
    </row>
    <row r="385" spans="1:3" x14ac:dyDescent="0.2">
      <c r="A385" s="161"/>
      <c r="B385" s="161"/>
      <c r="C385" s="161"/>
    </row>
    <row r="386" spans="1:3" x14ac:dyDescent="0.2">
      <c r="A386" s="161"/>
      <c r="B386" s="161"/>
      <c r="C386" s="161"/>
    </row>
    <row r="387" spans="1:3" x14ac:dyDescent="0.2">
      <c r="A387" s="161"/>
      <c r="B387" s="161"/>
      <c r="C387" s="161"/>
    </row>
    <row r="388" spans="1:3" x14ac:dyDescent="0.2">
      <c r="A388" s="161"/>
      <c r="B388" s="161"/>
      <c r="C388" s="161"/>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12D4-0F77-4B8C-81A8-680F0EA0DD21}">
  <sheetPr>
    <tabColor theme="2"/>
  </sheetPr>
  <dimension ref="B1:C99"/>
  <sheetViews>
    <sheetView topLeftCell="A85" workbookViewId="0">
      <selection activeCell="E6" sqref="E6"/>
    </sheetView>
  </sheetViews>
  <sheetFormatPr baseColWidth="10" defaultColWidth="11.42578125" defaultRowHeight="15" x14ac:dyDescent="0.25"/>
  <cols>
    <col min="2" max="2" width="26.28515625" bestFit="1" customWidth="1"/>
    <col min="3" max="3" width="13.5703125" bestFit="1" customWidth="1"/>
  </cols>
  <sheetData>
    <row r="1" spans="2:3" ht="15.75" thickBot="1" x14ac:dyDescent="0.3"/>
    <row r="2" spans="2:3" ht="15.75" thickBot="1" x14ac:dyDescent="0.3">
      <c r="B2" s="348" t="s">
        <v>234</v>
      </c>
      <c r="C2" s="349" t="s">
        <v>235</v>
      </c>
    </row>
    <row r="3" spans="2:3" ht="15.75" thickBot="1" x14ac:dyDescent="0.3">
      <c r="B3" s="350"/>
      <c r="C3" s="351"/>
    </row>
    <row r="4" spans="2:3" ht="15.75" thickBot="1" x14ac:dyDescent="0.3">
      <c r="B4" s="352" t="s">
        <v>87</v>
      </c>
      <c r="C4" s="351" t="s">
        <v>163</v>
      </c>
    </row>
    <row r="5" spans="2:3" ht="15.75" thickBot="1" x14ac:dyDescent="0.3">
      <c r="B5" s="353" t="s">
        <v>236</v>
      </c>
      <c r="C5" s="351" t="s">
        <v>161</v>
      </c>
    </row>
    <row r="6" spans="2:3" ht="15.75" thickBot="1" x14ac:dyDescent="0.3">
      <c r="B6" s="353" t="s">
        <v>237</v>
      </c>
      <c r="C6" s="351" t="s">
        <v>163</v>
      </c>
    </row>
    <row r="7" spans="2:3" ht="15.75" thickBot="1" x14ac:dyDescent="0.3">
      <c r="B7" s="353" t="s">
        <v>238</v>
      </c>
      <c r="C7" s="351" t="s">
        <v>167</v>
      </c>
    </row>
    <row r="8" spans="2:3" ht="15.75" thickBot="1" x14ac:dyDescent="0.3">
      <c r="B8" s="353" t="s">
        <v>239</v>
      </c>
      <c r="C8" s="351" t="s">
        <v>163</v>
      </c>
    </row>
    <row r="9" spans="2:3" ht="15.75" thickBot="1" x14ac:dyDescent="0.3">
      <c r="B9" s="353" t="s">
        <v>240</v>
      </c>
      <c r="C9" s="351" t="s">
        <v>168</v>
      </c>
    </row>
    <row r="10" spans="2:3" ht="15.75" thickBot="1" x14ac:dyDescent="0.3">
      <c r="B10" s="353" t="s">
        <v>241</v>
      </c>
      <c r="C10" s="351" t="s">
        <v>167</v>
      </c>
    </row>
    <row r="11" spans="2:3" ht="15.75" thickBot="1" x14ac:dyDescent="0.3">
      <c r="B11" s="353" t="s">
        <v>242</v>
      </c>
      <c r="C11" s="351" t="s">
        <v>162</v>
      </c>
    </row>
    <row r="12" spans="2:3" ht="15.75" thickBot="1" x14ac:dyDescent="0.3">
      <c r="B12" s="353" t="s">
        <v>243</v>
      </c>
      <c r="C12" s="351" t="s">
        <v>166</v>
      </c>
    </row>
    <row r="13" spans="2:3" ht="15.75" thickBot="1" x14ac:dyDescent="0.3">
      <c r="B13" s="353" t="s">
        <v>244</v>
      </c>
      <c r="C13" s="351" t="s">
        <v>162</v>
      </c>
    </row>
    <row r="14" spans="2:3" ht="15.75" thickBot="1" x14ac:dyDescent="0.3">
      <c r="B14" s="353" t="s">
        <v>245</v>
      </c>
      <c r="C14" s="351" t="s">
        <v>168</v>
      </c>
    </row>
    <row r="15" spans="2:3" ht="15.75" thickBot="1" x14ac:dyDescent="0.3">
      <c r="B15" s="353" t="s">
        <v>246</v>
      </c>
      <c r="C15" s="351" t="s">
        <v>166</v>
      </c>
    </row>
    <row r="16" spans="2:3" ht="15.75" thickBot="1" x14ac:dyDescent="0.3">
      <c r="B16" s="353" t="s">
        <v>247</v>
      </c>
      <c r="C16" s="351" t="s">
        <v>168</v>
      </c>
    </row>
    <row r="17" spans="2:3" ht="15.75" thickBot="1" x14ac:dyDescent="0.3">
      <c r="B17" s="353" t="s">
        <v>248</v>
      </c>
      <c r="C17" s="351" t="s">
        <v>161</v>
      </c>
    </row>
    <row r="18" spans="2:3" ht="15.75" thickBot="1" x14ac:dyDescent="0.3">
      <c r="B18" s="353" t="s">
        <v>249</v>
      </c>
      <c r="C18" s="351" t="s">
        <v>163</v>
      </c>
    </row>
    <row r="19" spans="2:3" ht="15.75" thickBot="1" x14ac:dyDescent="0.3">
      <c r="B19" s="353" t="s">
        <v>250</v>
      </c>
      <c r="C19" s="351" t="s">
        <v>165</v>
      </c>
    </row>
    <row r="20" spans="2:3" ht="15.75" thickBot="1" x14ac:dyDescent="0.3">
      <c r="B20" s="353" t="s">
        <v>251</v>
      </c>
      <c r="C20" s="351" t="s">
        <v>165</v>
      </c>
    </row>
    <row r="21" spans="2:3" ht="15.75" thickBot="1" x14ac:dyDescent="0.3">
      <c r="B21" s="353" t="s">
        <v>252</v>
      </c>
      <c r="C21" s="351" t="s">
        <v>165</v>
      </c>
    </row>
    <row r="22" spans="2:3" ht="15.75" thickBot="1" x14ac:dyDescent="0.3">
      <c r="B22" s="353" t="s">
        <v>253</v>
      </c>
      <c r="C22" s="351" t="s">
        <v>163</v>
      </c>
    </row>
    <row r="23" spans="2:3" ht="15.75" thickBot="1" x14ac:dyDescent="0.3">
      <c r="B23" s="353" t="s">
        <v>254</v>
      </c>
      <c r="C23" s="351" t="s">
        <v>168</v>
      </c>
    </row>
    <row r="24" spans="2:3" ht="15.75" thickBot="1" x14ac:dyDescent="0.3">
      <c r="B24" s="353" t="s">
        <v>255</v>
      </c>
      <c r="C24" s="351" t="s">
        <v>168</v>
      </c>
    </row>
    <row r="25" spans="2:3" ht="15.75" thickBot="1" x14ac:dyDescent="0.3">
      <c r="B25" s="353" t="s">
        <v>256</v>
      </c>
      <c r="C25" s="351" t="s">
        <v>163</v>
      </c>
    </row>
    <row r="26" spans="2:3" ht="15.75" thickBot="1" x14ac:dyDescent="0.3">
      <c r="B26" s="353" t="s">
        <v>257</v>
      </c>
      <c r="C26" s="351" t="s">
        <v>164</v>
      </c>
    </row>
    <row r="27" spans="2:3" ht="15.75" thickBot="1" x14ac:dyDescent="0.3">
      <c r="B27" s="353" t="s">
        <v>258</v>
      </c>
      <c r="C27" s="351" t="s">
        <v>163</v>
      </c>
    </row>
    <row r="28" spans="2:3" ht="15.75" thickBot="1" x14ac:dyDescent="0.3">
      <c r="B28" s="353" t="s">
        <v>259</v>
      </c>
      <c r="C28" s="351" t="s">
        <v>166</v>
      </c>
    </row>
    <row r="29" spans="2:3" ht="15.75" thickBot="1" x14ac:dyDescent="0.3">
      <c r="B29" s="353" t="s">
        <v>260</v>
      </c>
      <c r="C29" s="351" t="s">
        <v>163</v>
      </c>
    </row>
    <row r="30" spans="2:3" ht="15.75" thickBot="1" x14ac:dyDescent="0.3">
      <c r="B30" s="353" t="s">
        <v>261</v>
      </c>
      <c r="C30" s="351" t="s">
        <v>167</v>
      </c>
    </row>
    <row r="31" spans="2:3" ht="15.75" thickBot="1" x14ac:dyDescent="0.3">
      <c r="B31" s="353" t="s">
        <v>262</v>
      </c>
      <c r="C31" s="351" t="s">
        <v>161</v>
      </c>
    </row>
    <row r="32" spans="2:3" ht="15.75" thickBot="1" x14ac:dyDescent="0.3">
      <c r="B32" s="353" t="s">
        <v>263</v>
      </c>
      <c r="C32" s="351" t="s">
        <v>161</v>
      </c>
    </row>
    <row r="33" spans="2:3" ht="15.75" thickBot="1" x14ac:dyDescent="0.3">
      <c r="B33" s="353" t="s">
        <v>264</v>
      </c>
      <c r="C33" s="351" t="s">
        <v>164</v>
      </c>
    </row>
    <row r="34" spans="2:3" ht="15.75" thickBot="1" x14ac:dyDescent="0.3">
      <c r="B34" s="353" t="s">
        <v>265</v>
      </c>
      <c r="C34" s="351" t="s">
        <v>168</v>
      </c>
    </row>
    <row r="35" spans="2:3" ht="15.75" thickBot="1" x14ac:dyDescent="0.3">
      <c r="B35" s="353" t="s">
        <v>266</v>
      </c>
      <c r="C35" s="351" t="s">
        <v>166</v>
      </c>
    </row>
    <row r="36" spans="2:3" ht="15.75" thickBot="1" x14ac:dyDescent="0.3">
      <c r="B36" s="353" t="s">
        <v>267</v>
      </c>
      <c r="C36" s="351" t="s">
        <v>166</v>
      </c>
    </row>
    <row r="37" spans="2:3" ht="15.75" thickBot="1" x14ac:dyDescent="0.3">
      <c r="B37" s="353" t="s">
        <v>268</v>
      </c>
      <c r="C37" s="351" t="s">
        <v>166</v>
      </c>
    </row>
    <row r="38" spans="2:3" ht="15.75" thickBot="1" x14ac:dyDescent="0.3">
      <c r="B38" s="353" t="s">
        <v>269</v>
      </c>
      <c r="C38" s="351" t="s">
        <v>168</v>
      </c>
    </row>
    <row r="39" spans="2:3" ht="15.75" thickBot="1" x14ac:dyDescent="0.3">
      <c r="B39" s="353" t="s">
        <v>270</v>
      </c>
      <c r="C39" s="351" t="s">
        <v>164</v>
      </c>
    </row>
    <row r="40" spans="2:3" ht="15.75" thickBot="1" x14ac:dyDescent="0.3">
      <c r="B40" s="353" t="s">
        <v>271</v>
      </c>
      <c r="C40" s="351" t="s">
        <v>165</v>
      </c>
    </row>
    <row r="41" spans="2:3" ht="15.75" thickBot="1" x14ac:dyDescent="0.3">
      <c r="B41" s="353" t="s">
        <v>272</v>
      </c>
      <c r="C41" s="351" t="s">
        <v>165</v>
      </c>
    </row>
    <row r="42" spans="2:3" ht="15.75" thickBot="1" x14ac:dyDescent="0.3">
      <c r="B42" s="353" t="s">
        <v>273</v>
      </c>
      <c r="C42" s="351" t="s">
        <v>163</v>
      </c>
    </row>
    <row r="43" spans="2:3" ht="15.75" thickBot="1" x14ac:dyDescent="0.3">
      <c r="B43" s="353" t="s">
        <v>274</v>
      </c>
      <c r="C43" s="351" t="s">
        <v>163</v>
      </c>
    </row>
    <row r="44" spans="2:3" ht="15.75" thickBot="1" x14ac:dyDescent="0.3">
      <c r="B44" s="353" t="s">
        <v>275</v>
      </c>
      <c r="C44" s="351" t="s">
        <v>166</v>
      </c>
    </row>
    <row r="45" spans="2:3" ht="15.75" thickBot="1" x14ac:dyDescent="0.3">
      <c r="B45" s="353" t="s">
        <v>276</v>
      </c>
      <c r="C45" s="351" t="s">
        <v>165</v>
      </c>
    </row>
    <row r="46" spans="2:3" ht="15.75" thickBot="1" x14ac:dyDescent="0.3">
      <c r="B46" s="353" t="s">
        <v>277</v>
      </c>
      <c r="C46" s="351" t="s">
        <v>163</v>
      </c>
    </row>
    <row r="47" spans="2:3" ht="15.75" thickBot="1" x14ac:dyDescent="0.3">
      <c r="B47" s="353" t="s">
        <v>278</v>
      </c>
      <c r="C47" s="351" t="s">
        <v>163</v>
      </c>
    </row>
    <row r="48" spans="2:3" ht="15.75" thickBot="1" x14ac:dyDescent="0.3">
      <c r="B48" s="353" t="s">
        <v>279</v>
      </c>
      <c r="C48" s="351" t="s">
        <v>165</v>
      </c>
    </row>
    <row r="49" spans="2:3" ht="15.75" thickBot="1" x14ac:dyDescent="0.3">
      <c r="B49" s="353" t="s">
        <v>280</v>
      </c>
      <c r="C49" s="351" t="s">
        <v>162</v>
      </c>
    </row>
    <row r="50" spans="2:3" ht="15.75" thickBot="1" x14ac:dyDescent="0.3">
      <c r="B50" s="353" t="s">
        <v>281</v>
      </c>
      <c r="C50" s="351" t="s">
        <v>166</v>
      </c>
    </row>
    <row r="51" spans="2:3" ht="15.75" thickBot="1" x14ac:dyDescent="0.3">
      <c r="B51" s="353" t="s">
        <v>282</v>
      </c>
      <c r="C51" s="351" t="s">
        <v>166</v>
      </c>
    </row>
    <row r="52" spans="2:3" ht="15.75" thickBot="1" x14ac:dyDescent="0.3">
      <c r="B52" s="353" t="s">
        <v>283</v>
      </c>
      <c r="C52" s="351" t="s">
        <v>167</v>
      </c>
    </row>
    <row r="53" spans="2:3" ht="15.75" thickBot="1" x14ac:dyDescent="0.3">
      <c r="B53" s="353" t="s">
        <v>284</v>
      </c>
      <c r="C53" s="351" t="s">
        <v>165</v>
      </c>
    </row>
    <row r="54" spans="2:3" ht="15.75" thickBot="1" x14ac:dyDescent="0.3">
      <c r="B54" s="353" t="s">
        <v>285</v>
      </c>
      <c r="C54" s="351" t="s">
        <v>164</v>
      </c>
    </row>
    <row r="55" spans="2:3" ht="15.75" thickBot="1" x14ac:dyDescent="0.3">
      <c r="B55" s="353" t="s">
        <v>286</v>
      </c>
      <c r="C55" s="351" t="s">
        <v>162</v>
      </c>
    </row>
    <row r="56" spans="2:3" ht="15.75" thickBot="1" x14ac:dyDescent="0.3">
      <c r="B56" s="353" t="s">
        <v>287</v>
      </c>
      <c r="C56" s="351" t="s">
        <v>162</v>
      </c>
    </row>
    <row r="57" spans="2:3" ht="15.75" thickBot="1" x14ac:dyDescent="0.3">
      <c r="B57" s="353" t="s">
        <v>288</v>
      </c>
      <c r="C57" s="351" t="s">
        <v>165</v>
      </c>
    </row>
    <row r="58" spans="2:3" ht="15.75" thickBot="1" x14ac:dyDescent="0.3">
      <c r="B58" s="353" t="s">
        <v>289</v>
      </c>
      <c r="C58" s="351" t="s">
        <v>162</v>
      </c>
    </row>
    <row r="59" spans="2:3" ht="15.75" thickBot="1" x14ac:dyDescent="0.3">
      <c r="B59" s="353" t="s">
        <v>290</v>
      </c>
      <c r="C59" s="351" t="s">
        <v>162</v>
      </c>
    </row>
    <row r="60" spans="2:3" ht="15.75" thickBot="1" x14ac:dyDescent="0.3">
      <c r="B60" s="353" t="s">
        <v>291</v>
      </c>
      <c r="C60" s="351" t="s">
        <v>164</v>
      </c>
    </row>
    <row r="61" spans="2:3" ht="15.75" thickBot="1" x14ac:dyDescent="0.3">
      <c r="B61" s="353" t="s">
        <v>292</v>
      </c>
      <c r="C61" s="351" t="s">
        <v>162</v>
      </c>
    </row>
    <row r="62" spans="2:3" ht="15.75" thickBot="1" x14ac:dyDescent="0.3">
      <c r="B62" s="353" t="s">
        <v>293</v>
      </c>
      <c r="C62" s="351" t="s">
        <v>162</v>
      </c>
    </row>
    <row r="63" spans="2:3" ht="15.75" thickBot="1" x14ac:dyDescent="0.3">
      <c r="B63" s="353" t="s">
        <v>294</v>
      </c>
      <c r="C63" s="351" t="s">
        <v>161</v>
      </c>
    </row>
    <row r="64" spans="2:3" ht="15.75" thickBot="1" x14ac:dyDescent="0.3">
      <c r="B64" s="353" t="s">
        <v>295</v>
      </c>
      <c r="C64" s="351" t="s">
        <v>161</v>
      </c>
    </row>
    <row r="65" spans="2:3" ht="15.75" thickBot="1" x14ac:dyDescent="0.3">
      <c r="B65" s="353" t="s">
        <v>296</v>
      </c>
      <c r="C65" s="351" t="s">
        <v>161</v>
      </c>
    </row>
    <row r="66" spans="2:3" ht="15.75" thickBot="1" x14ac:dyDescent="0.3">
      <c r="B66" s="353" t="s">
        <v>297</v>
      </c>
      <c r="C66" s="351" t="s">
        <v>161</v>
      </c>
    </row>
    <row r="67" spans="2:3" ht="15.75" thickBot="1" x14ac:dyDescent="0.3">
      <c r="B67" s="353" t="s">
        <v>298</v>
      </c>
      <c r="C67" s="351" t="s">
        <v>163</v>
      </c>
    </row>
    <row r="68" spans="2:3" ht="15.75" thickBot="1" x14ac:dyDescent="0.3">
      <c r="B68" s="353" t="s">
        <v>299</v>
      </c>
      <c r="C68" s="351" t="s">
        <v>166</v>
      </c>
    </row>
    <row r="69" spans="2:3" ht="15.75" thickBot="1" x14ac:dyDescent="0.3">
      <c r="B69" s="353" t="s">
        <v>300</v>
      </c>
      <c r="C69" s="351" t="s">
        <v>166</v>
      </c>
    </row>
    <row r="70" spans="2:3" ht="15.75" thickBot="1" x14ac:dyDescent="0.3">
      <c r="B70" s="353" t="s">
        <v>301</v>
      </c>
      <c r="C70" s="351" t="s">
        <v>168</v>
      </c>
    </row>
    <row r="71" spans="2:3" ht="15.75" thickBot="1" x14ac:dyDescent="0.3">
      <c r="B71" s="353" t="s">
        <v>302</v>
      </c>
      <c r="C71" s="351" t="s">
        <v>162</v>
      </c>
    </row>
    <row r="72" spans="2:3" ht="15.75" thickBot="1" x14ac:dyDescent="0.3">
      <c r="B72" s="353" t="s">
        <v>303</v>
      </c>
      <c r="C72" s="351" t="s">
        <v>162</v>
      </c>
    </row>
    <row r="73" spans="2:3" ht="15.75" thickBot="1" x14ac:dyDescent="0.3">
      <c r="B73" s="353" t="s">
        <v>304</v>
      </c>
      <c r="C73" s="351" t="s">
        <v>163</v>
      </c>
    </row>
    <row r="74" spans="2:3" ht="15.75" thickBot="1" x14ac:dyDescent="0.3">
      <c r="B74" s="353" t="s">
        <v>305</v>
      </c>
      <c r="C74" s="351" t="s">
        <v>162</v>
      </c>
    </row>
    <row r="75" spans="2:3" ht="15.75" thickBot="1" x14ac:dyDescent="0.3">
      <c r="B75" s="353" t="s">
        <v>306</v>
      </c>
      <c r="C75" s="351" t="s">
        <v>163</v>
      </c>
    </row>
    <row r="76" spans="2:3" ht="15.75" thickBot="1" x14ac:dyDescent="0.3">
      <c r="B76" s="353" t="s">
        <v>307</v>
      </c>
      <c r="C76" s="351" t="s">
        <v>165</v>
      </c>
    </row>
    <row r="77" spans="2:3" ht="15.75" thickBot="1" x14ac:dyDescent="0.3">
      <c r="B77" s="353" t="s">
        <v>308</v>
      </c>
      <c r="C77" s="351" t="s">
        <v>163</v>
      </c>
    </row>
    <row r="78" spans="2:3" ht="15.75" thickBot="1" x14ac:dyDescent="0.3">
      <c r="B78" s="353" t="s">
        <v>309</v>
      </c>
      <c r="C78" s="351" t="s">
        <v>163</v>
      </c>
    </row>
    <row r="79" spans="2:3" ht="15.75" thickBot="1" x14ac:dyDescent="0.3">
      <c r="B79" s="353" t="s">
        <v>310</v>
      </c>
      <c r="C79" s="351" t="s">
        <v>161</v>
      </c>
    </row>
    <row r="80" spans="2:3" ht="15.75" thickBot="1" x14ac:dyDescent="0.3">
      <c r="B80" s="353" t="s">
        <v>311</v>
      </c>
      <c r="C80" s="351" t="s">
        <v>161</v>
      </c>
    </row>
    <row r="81" spans="2:3" ht="15.75" thickBot="1" x14ac:dyDescent="0.3">
      <c r="B81" s="353" t="s">
        <v>312</v>
      </c>
      <c r="C81" s="351" t="s">
        <v>161</v>
      </c>
    </row>
    <row r="82" spans="2:3" ht="15.75" thickBot="1" x14ac:dyDescent="0.3">
      <c r="B82" s="353" t="s">
        <v>313</v>
      </c>
      <c r="C82" s="351" t="s">
        <v>161</v>
      </c>
    </row>
    <row r="83" spans="2:3" ht="15.75" thickBot="1" x14ac:dyDescent="0.3">
      <c r="B83" s="353" t="s">
        <v>314</v>
      </c>
      <c r="C83" s="351" t="s">
        <v>165</v>
      </c>
    </row>
    <row r="84" spans="2:3" ht="15.75" thickBot="1" x14ac:dyDescent="0.3">
      <c r="B84" s="353" t="s">
        <v>315</v>
      </c>
      <c r="C84" s="351" t="s">
        <v>161</v>
      </c>
    </row>
    <row r="85" spans="2:3" ht="15.75" thickBot="1" x14ac:dyDescent="0.3">
      <c r="B85" s="353" t="s">
        <v>316</v>
      </c>
      <c r="C85" s="351" t="s">
        <v>166</v>
      </c>
    </row>
    <row r="86" spans="2:3" ht="15.75" thickBot="1" x14ac:dyDescent="0.3">
      <c r="B86" s="353" t="s">
        <v>317</v>
      </c>
      <c r="C86" s="351" t="s">
        <v>166</v>
      </c>
    </row>
    <row r="87" spans="2:3" ht="15.75" thickBot="1" x14ac:dyDescent="0.3">
      <c r="B87" s="353" t="s">
        <v>318</v>
      </c>
      <c r="C87" s="351" t="s">
        <v>168</v>
      </c>
    </row>
    <row r="88" spans="2:3" ht="15.75" thickBot="1" x14ac:dyDescent="0.3">
      <c r="B88" s="353" t="s">
        <v>319</v>
      </c>
      <c r="C88" s="351" t="s">
        <v>167</v>
      </c>
    </row>
    <row r="89" spans="2:3" ht="15.75" thickBot="1" x14ac:dyDescent="0.3">
      <c r="B89" s="353" t="s">
        <v>320</v>
      </c>
      <c r="C89" s="351" t="s">
        <v>165</v>
      </c>
    </row>
    <row r="90" spans="2:3" ht="15.75" thickBot="1" x14ac:dyDescent="0.3">
      <c r="B90" s="353" t="s">
        <v>321</v>
      </c>
      <c r="C90" s="351" t="s">
        <v>165</v>
      </c>
    </row>
    <row r="91" spans="2:3" ht="15.75" thickBot="1" x14ac:dyDescent="0.3">
      <c r="B91" s="353" t="s">
        <v>322</v>
      </c>
      <c r="C91" s="351" t="s">
        <v>163</v>
      </c>
    </row>
    <row r="92" spans="2:3" ht="15.75" thickBot="1" x14ac:dyDescent="0.3">
      <c r="B92" s="353" t="s">
        <v>323</v>
      </c>
      <c r="C92" s="351" t="s">
        <v>162</v>
      </c>
    </row>
    <row r="93" spans="2:3" ht="15.75" thickBot="1" x14ac:dyDescent="0.3">
      <c r="B93" s="353" t="s">
        <v>324</v>
      </c>
      <c r="C93" s="351" t="s">
        <v>162</v>
      </c>
    </row>
    <row r="94" spans="2:3" ht="15.75" thickBot="1" x14ac:dyDescent="0.3">
      <c r="B94" s="353" t="s">
        <v>325</v>
      </c>
      <c r="C94" s="351" t="s">
        <v>162</v>
      </c>
    </row>
    <row r="95" spans="2:3" ht="15.75" thickBot="1" x14ac:dyDescent="0.3">
      <c r="B95" s="353" t="s">
        <v>326</v>
      </c>
      <c r="C95" s="351" t="s">
        <v>161</v>
      </c>
    </row>
    <row r="96" spans="2:3" ht="15.75" thickBot="1" x14ac:dyDescent="0.3">
      <c r="B96" s="353" t="s">
        <v>327</v>
      </c>
      <c r="C96" s="351" t="s">
        <v>161</v>
      </c>
    </row>
    <row r="97" spans="2:3" ht="15.75" thickBot="1" x14ac:dyDescent="0.3">
      <c r="B97" s="353" t="s">
        <v>328</v>
      </c>
      <c r="C97" s="351" t="s">
        <v>161</v>
      </c>
    </row>
    <row r="98" spans="2:3" ht="15.75" thickBot="1" x14ac:dyDescent="0.3">
      <c r="B98" s="353" t="s">
        <v>329</v>
      </c>
      <c r="C98" s="351" t="s">
        <v>161</v>
      </c>
    </row>
    <row r="99" spans="2:3" ht="15.75" thickBot="1" x14ac:dyDescent="0.3">
      <c r="B99" s="353" t="s">
        <v>330</v>
      </c>
      <c r="C99" s="35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F9"/>
  <sheetViews>
    <sheetView zoomScale="110" zoomScaleNormal="110" workbookViewId="0">
      <selection activeCell="E9" sqref="E9"/>
    </sheetView>
  </sheetViews>
  <sheetFormatPr baseColWidth="10" defaultColWidth="11.42578125" defaultRowHeight="15" x14ac:dyDescent="0.25"/>
  <sheetData>
    <row r="1" spans="1:6" s="26" customFormat="1" ht="15.75" x14ac:dyDescent="0.25">
      <c r="A1" s="26" t="s">
        <v>331</v>
      </c>
    </row>
    <row r="2" spans="1:6" ht="15.75" x14ac:dyDescent="0.25">
      <c r="A2" s="121"/>
    </row>
    <row r="3" spans="1:6" s="9" customFormat="1" ht="42" x14ac:dyDescent="0.2">
      <c r="A3" s="282" t="s">
        <v>332</v>
      </c>
      <c r="B3" s="282" t="s">
        <v>333</v>
      </c>
      <c r="C3" s="282" t="s">
        <v>334</v>
      </c>
      <c r="D3" s="282" t="s">
        <v>335</v>
      </c>
      <c r="E3" s="282" t="s">
        <v>336</v>
      </c>
      <c r="F3" s="282" t="s">
        <v>337</v>
      </c>
    </row>
    <row r="4" spans="1:6" s="9" customFormat="1" ht="14.25" x14ac:dyDescent="0.2">
      <c r="A4" s="283">
        <v>2022</v>
      </c>
      <c r="B4" s="284">
        <v>15015</v>
      </c>
      <c r="C4" s="283">
        <v>22</v>
      </c>
      <c r="D4" s="284">
        <v>7780</v>
      </c>
      <c r="E4" s="285"/>
      <c r="F4" s="285"/>
    </row>
    <row r="5" spans="1:6" s="9" customFormat="1" ht="14.25" x14ac:dyDescent="0.2">
      <c r="A5" s="283">
        <v>2023</v>
      </c>
      <c r="B5" s="284">
        <v>27510</v>
      </c>
      <c r="C5" s="283">
        <v>27</v>
      </c>
      <c r="D5" s="284">
        <v>14254</v>
      </c>
      <c r="E5" s="285"/>
      <c r="F5" s="285"/>
    </row>
    <row r="6" spans="1:6" s="9" customFormat="1" ht="14.25" x14ac:dyDescent="0.2">
      <c r="A6" s="283">
        <v>2024</v>
      </c>
      <c r="B6" s="284">
        <v>31643</v>
      </c>
      <c r="C6" s="283">
        <v>31</v>
      </c>
      <c r="D6" s="284">
        <v>16440</v>
      </c>
      <c r="E6" s="285"/>
      <c r="F6" s="285"/>
    </row>
    <row r="7" spans="1:6" s="9" customFormat="1" ht="14.25" x14ac:dyDescent="0.2">
      <c r="A7" s="283">
        <v>2025</v>
      </c>
      <c r="B7" s="284"/>
      <c r="C7" s="283"/>
      <c r="D7" s="284"/>
      <c r="E7" s="285"/>
      <c r="F7" s="285"/>
    </row>
    <row r="8" spans="1:6" s="9" customFormat="1" ht="14.25" x14ac:dyDescent="0.2">
      <c r="A8" s="283">
        <v>2026</v>
      </c>
      <c r="B8" s="284"/>
      <c r="C8" s="283"/>
      <c r="D8" s="284"/>
      <c r="E8" s="285"/>
      <c r="F8" s="285"/>
    </row>
    <row r="9" spans="1:6" s="9" customFormat="1" ht="14.25" x14ac:dyDescent="0.2">
      <c r="A9" s="283" t="s">
        <v>338</v>
      </c>
      <c r="B9" s="283" t="s">
        <v>338</v>
      </c>
      <c r="C9" s="283" t="s">
        <v>338</v>
      </c>
      <c r="D9" s="283" t="s">
        <v>338</v>
      </c>
      <c r="E9" s="283" t="s">
        <v>338</v>
      </c>
      <c r="F9" s="28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workbookViewId="0">
      <selection activeCell="E6" sqref="E6"/>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s="26" customFormat="1" ht="15.75" x14ac:dyDescent="0.25">
      <c r="A1" s="26" t="s">
        <v>339</v>
      </c>
    </row>
    <row r="2" spans="1:17" x14ac:dyDescent="0.25">
      <c r="A2" s="286" t="s">
        <v>340</v>
      </c>
      <c r="B2" s="2"/>
      <c r="C2" s="2"/>
      <c r="D2" s="2"/>
      <c r="E2" s="2"/>
      <c r="F2" s="2"/>
      <c r="G2" s="2"/>
      <c r="H2" s="2"/>
      <c r="I2" s="2"/>
      <c r="J2" s="2"/>
      <c r="K2" s="2"/>
      <c r="L2" s="2"/>
      <c r="M2" s="2"/>
      <c r="N2" s="2"/>
      <c r="O2" s="2"/>
      <c r="P2" s="2"/>
      <c r="Q2" s="2"/>
    </row>
    <row r="3" spans="1:17" x14ac:dyDescent="0.25">
      <c r="A3" s="2"/>
      <c r="B3" s="423" t="s">
        <v>341</v>
      </c>
      <c r="C3" s="424"/>
      <c r="D3" s="424"/>
      <c r="E3" s="425"/>
      <c r="F3" s="2"/>
      <c r="G3" s="2"/>
      <c r="H3" s="2"/>
      <c r="I3" s="2"/>
      <c r="J3" s="2"/>
      <c r="K3" s="2"/>
      <c r="L3" s="2"/>
      <c r="M3" s="2"/>
      <c r="N3" s="2"/>
      <c r="O3" s="2"/>
      <c r="P3" s="2"/>
      <c r="Q3" s="2"/>
    </row>
    <row r="4" spans="1:17" ht="15.75" thickBot="1" x14ac:dyDescent="0.3">
      <c r="A4" s="2"/>
      <c r="B4" s="25"/>
      <c r="C4" s="25"/>
      <c r="D4" s="25"/>
      <c r="E4" s="25"/>
      <c r="F4" s="2"/>
      <c r="G4" s="2"/>
      <c r="H4" s="2"/>
      <c r="I4" s="2"/>
      <c r="J4" s="2"/>
      <c r="K4" s="2"/>
      <c r="L4" s="2"/>
      <c r="M4" s="2"/>
      <c r="N4" s="2"/>
      <c r="O4" s="2"/>
      <c r="P4" s="2"/>
      <c r="Q4" s="2"/>
    </row>
    <row r="5" spans="1:17" ht="29.25" thickBot="1" x14ac:dyDescent="0.3">
      <c r="A5" s="2"/>
      <c r="B5" s="27" t="s">
        <v>342</v>
      </c>
      <c r="C5" s="28" t="s">
        <v>343</v>
      </c>
      <c r="D5" s="29" t="s">
        <v>344</v>
      </c>
      <c r="E5" s="25"/>
      <c r="F5" s="2"/>
      <c r="G5" s="2"/>
      <c r="H5" s="2"/>
      <c r="I5" s="2"/>
      <c r="J5" s="2"/>
      <c r="K5" s="2"/>
      <c r="L5" s="2"/>
      <c r="M5" s="2"/>
      <c r="N5" s="2"/>
      <c r="O5" s="2"/>
      <c r="P5" s="2"/>
      <c r="Q5" s="2"/>
    </row>
    <row r="6" spans="1:17" ht="15.75" thickBot="1" x14ac:dyDescent="0.3">
      <c r="A6" s="2"/>
      <c r="B6" s="30" t="s">
        <v>345</v>
      </c>
      <c r="C6" s="31"/>
      <c r="D6" s="32">
        <f>SUM(C6:C13)</f>
        <v>0</v>
      </c>
      <c r="E6" s="25"/>
      <c r="F6" s="2"/>
      <c r="G6" s="2"/>
      <c r="H6" s="2"/>
      <c r="I6" s="2"/>
      <c r="J6" s="2"/>
      <c r="K6" s="2"/>
      <c r="L6" s="2"/>
      <c r="M6" s="2"/>
      <c r="N6" s="2"/>
      <c r="O6" s="2"/>
      <c r="P6" s="2"/>
      <c r="Q6" s="2"/>
    </row>
    <row r="7" spans="1:17" x14ac:dyDescent="0.25">
      <c r="A7" s="2"/>
      <c r="B7" s="33" t="s">
        <v>346</v>
      </c>
      <c r="C7" s="34"/>
      <c r="D7" s="35"/>
      <c r="E7" s="25"/>
      <c r="F7" s="2"/>
      <c r="G7" s="2"/>
      <c r="H7" s="2"/>
      <c r="I7" s="2"/>
      <c r="J7" s="2"/>
      <c r="K7" s="2"/>
      <c r="L7" s="2"/>
      <c r="M7" s="2"/>
      <c r="N7" s="2"/>
      <c r="O7" s="2"/>
      <c r="P7" s="2"/>
      <c r="Q7" s="2"/>
    </row>
    <row r="8" spans="1:17" x14ac:dyDescent="0.25">
      <c r="A8" s="2"/>
      <c r="B8" s="33" t="s">
        <v>347</v>
      </c>
      <c r="C8" s="34"/>
      <c r="D8" s="35"/>
      <c r="E8" s="25"/>
      <c r="F8" s="2"/>
      <c r="G8" s="2"/>
      <c r="H8" s="2"/>
      <c r="I8" s="2"/>
      <c r="J8" s="2"/>
      <c r="K8" s="2"/>
      <c r="L8" s="2"/>
      <c r="M8" s="2"/>
      <c r="N8" s="2"/>
      <c r="O8" s="2"/>
      <c r="P8" s="2"/>
      <c r="Q8" s="2"/>
    </row>
    <row r="9" spans="1:17" x14ac:dyDescent="0.25">
      <c r="A9" s="2"/>
      <c r="B9" s="33" t="s">
        <v>348</v>
      </c>
      <c r="C9" s="34"/>
      <c r="D9" s="35"/>
      <c r="E9" s="25"/>
      <c r="F9" s="2"/>
      <c r="G9" s="2"/>
      <c r="H9" s="2"/>
      <c r="I9" s="2"/>
      <c r="J9" s="2"/>
      <c r="K9" s="2"/>
      <c r="L9" s="2"/>
      <c r="M9" s="2"/>
      <c r="N9" s="2"/>
      <c r="O9" s="2"/>
      <c r="P9" s="2"/>
      <c r="Q9" s="2"/>
    </row>
    <row r="10" spans="1:17" x14ac:dyDescent="0.25">
      <c r="A10" s="2"/>
      <c r="B10" s="33" t="s">
        <v>349</v>
      </c>
      <c r="C10" s="34"/>
      <c r="D10" s="35"/>
      <c r="E10" s="25"/>
      <c r="F10" s="2"/>
      <c r="G10" s="2"/>
      <c r="H10" s="2"/>
      <c r="I10" s="2"/>
      <c r="J10" s="2"/>
      <c r="K10" s="2"/>
      <c r="L10" s="2"/>
      <c r="M10" s="2"/>
      <c r="N10" s="2"/>
      <c r="O10" s="2"/>
      <c r="P10" s="2"/>
      <c r="Q10" s="2"/>
    </row>
    <row r="11" spans="1:17" x14ac:dyDescent="0.25">
      <c r="A11" s="2"/>
      <c r="B11" s="33" t="s">
        <v>350</v>
      </c>
      <c r="C11" s="34"/>
      <c r="D11" s="35"/>
      <c r="E11" s="25"/>
      <c r="F11" s="2"/>
      <c r="G11" s="2"/>
      <c r="H11" s="2"/>
      <c r="I11" s="2"/>
      <c r="J11" s="2"/>
      <c r="K11" s="2"/>
      <c r="L11" s="2"/>
      <c r="M11" s="2"/>
      <c r="N11" s="2"/>
      <c r="O11" s="2"/>
      <c r="P11" s="2"/>
      <c r="Q11" s="2"/>
    </row>
    <row r="12" spans="1:17" x14ac:dyDescent="0.25">
      <c r="A12" s="2"/>
      <c r="B12" s="33" t="s">
        <v>351</v>
      </c>
      <c r="C12" s="34"/>
      <c r="D12" s="35"/>
      <c r="E12" s="25"/>
      <c r="F12" s="2"/>
      <c r="G12" s="2"/>
      <c r="H12" s="2"/>
      <c r="I12" s="2"/>
      <c r="J12" s="2"/>
      <c r="K12" s="2"/>
      <c r="L12" s="2"/>
      <c r="M12" s="2"/>
      <c r="N12" s="2"/>
      <c r="O12" s="2"/>
      <c r="P12" s="2"/>
      <c r="Q12" s="2"/>
    </row>
    <row r="13" spans="1:17" ht="15.75" thickBot="1" x14ac:dyDescent="0.3">
      <c r="A13" s="2"/>
      <c r="B13" s="36" t="s">
        <v>352</v>
      </c>
      <c r="C13" s="37"/>
      <c r="D13" s="38"/>
      <c r="E13" s="25"/>
      <c r="F13" s="2"/>
      <c r="G13" s="2"/>
      <c r="H13" s="2"/>
      <c r="I13" s="2"/>
      <c r="J13" s="2"/>
      <c r="K13" s="2"/>
      <c r="L13" s="2"/>
      <c r="M13" s="2"/>
      <c r="N13" s="2"/>
      <c r="O13" s="2"/>
      <c r="P13" s="2"/>
      <c r="Q13" s="2"/>
    </row>
    <row r="14" spans="1:17" ht="15.75" thickBot="1" x14ac:dyDescent="0.3">
      <c r="A14" s="2"/>
      <c r="B14" s="39" t="s">
        <v>353</v>
      </c>
      <c r="C14" s="40"/>
      <c r="D14" s="41">
        <f>SUM(C14:C16)</f>
        <v>0</v>
      </c>
      <c r="E14" s="25"/>
      <c r="F14" s="2"/>
      <c r="G14" s="2"/>
      <c r="H14" s="2"/>
      <c r="I14" s="2"/>
      <c r="J14" s="2"/>
      <c r="K14" s="2"/>
      <c r="L14" s="2"/>
      <c r="M14" s="2"/>
      <c r="N14" s="2"/>
      <c r="O14" s="2"/>
      <c r="P14" s="2"/>
      <c r="Q14" s="2"/>
    </row>
    <row r="15" spans="1:17" x14ac:dyDescent="0.25">
      <c r="A15" s="2"/>
      <c r="B15" s="42" t="s">
        <v>354</v>
      </c>
      <c r="C15" s="43"/>
      <c r="D15" s="35"/>
      <c r="E15" s="25"/>
      <c r="F15" s="2"/>
      <c r="G15" s="2"/>
      <c r="H15" s="2"/>
      <c r="I15" s="2"/>
      <c r="J15" s="2"/>
      <c r="K15" s="2"/>
      <c r="L15" s="2"/>
      <c r="M15" s="2"/>
      <c r="N15" s="2"/>
      <c r="O15" s="2"/>
      <c r="P15" s="2"/>
      <c r="Q15" s="2"/>
    </row>
    <row r="16" spans="1:17" ht="15.75" thickBot="1" x14ac:dyDescent="0.3">
      <c r="A16" s="2"/>
      <c r="B16" s="44" t="s">
        <v>355</v>
      </c>
      <c r="C16" s="45"/>
      <c r="D16" s="38"/>
      <c r="E16" s="25"/>
      <c r="F16" s="2"/>
      <c r="G16" s="2"/>
      <c r="H16" s="2"/>
      <c r="I16" s="2"/>
      <c r="J16" s="2"/>
      <c r="K16" s="2"/>
      <c r="L16" s="2"/>
      <c r="M16" s="2"/>
      <c r="N16" s="2"/>
      <c r="O16" s="2"/>
      <c r="P16" s="2"/>
      <c r="Q16" s="2"/>
    </row>
    <row r="17" spans="1:17" ht="15.75" thickBot="1" x14ac:dyDescent="0.3">
      <c r="A17" s="2"/>
      <c r="B17" s="46" t="s">
        <v>356</v>
      </c>
      <c r="C17" s="47"/>
      <c r="D17" s="48">
        <f>SUM(C17:C19)</f>
        <v>0</v>
      </c>
      <c r="E17" s="25"/>
      <c r="F17" s="2"/>
      <c r="G17" s="2"/>
      <c r="H17" s="2"/>
      <c r="I17" s="2"/>
      <c r="J17" s="2"/>
      <c r="K17" s="2"/>
      <c r="L17" s="2"/>
      <c r="M17" s="2"/>
      <c r="N17" s="2"/>
      <c r="O17" s="2"/>
      <c r="P17" s="2"/>
      <c r="Q17" s="2"/>
    </row>
    <row r="18" spans="1:17" x14ac:dyDescent="0.25">
      <c r="A18" s="2"/>
      <c r="B18" s="49" t="s">
        <v>357</v>
      </c>
      <c r="C18" s="50"/>
      <c r="D18" s="35"/>
      <c r="E18" s="25"/>
      <c r="F18" s="2"/>
      <c r="G18" s="2"/>
      <c r="H18" s="2"/>
      <c r="I18" s="2"/>
      <c r="J18" s="2"/>
      <c r="K18" s="2"/>
      <c r="L18" s="2"/>
      <c r="M18" s="2"/>
      <c r="N18" s="2"/>
      <c r="O18" s="2"/>
      <c r="P18" s="2"/>
      <c r="Q18" s="2"/>
    </row>
    <row r="19" spans="1:17" ht="15.75" thickBot="1" x14ac:dyDescent="0.3">
      <c r="A19" s="2"/>
      <c r="B19" s="51" t="s">
        <v>358</v>
      </c>
      <c r="C19" s="52"/>
      <c r="D19" s="38"/>
      <c r="E19" s="25"/>
      <c r="F19" s="2"/>
      <c r="G19" s="2"/>
      <c r="H19" s="2"/>
      <c r="I19" s="2"/>
      <c r="J19" s="2"/>
      <c r="K19" s="2"/>
      <c r="L19" s="2"/>
      <c r="M19" s="2"/>
      <c r="N19" s="2"/>
      <c r="O19" s="2"/>
      <c r="P19" s="2"/>
      <c r="Q19" s="2"/>
    </row>
    <row r="20" spans="1:17" ht="15.75" thickBot="1" x14ac:dyDescent="0.3">
      <c r="A20" s="2"/>
      <c r="B20" s="53" t="s">
        <v>359</v>
      </c>
      <c r="C20" s="54"/>
      <c r="D20" s="55">
        <f>SUM(C20:C26)</f>
        <v>0</v>
      </c>
      <c r="E20" s="25"/>
      <c r="F20" s="2"/>
      <c r="G20" s="2"/>
      <c r="H20" s="2"/>
      <c r="I20" s="2"/>
      <c r="J20" s="2"/>
      <c r="K20" s="2"/>
      <c r="L20" s="2"/>
      <c r="M20" s="2"/>
      <c r="N20" s="2"/>
      <c r="O20" s="2"/>
      <c r="P20" s="2"/>
      <c r="Q20" s="2"/>
    </row>
    <row r="21" spans="1:17" x14ac:dyDescent="0.25">
      <c r="A21" s="2"/>
      <c r="B21" s="56" t="s">
        <v>360</v>
      </c>
      <c r="C21" s="57"/>
      <c r="D21" s="58"/>
      <c r="E21" s="25"/>
      <c r="F21" s="2"/>
      <c r="G21" s="2"/>
      <c r="H21" s="2"/>
      <c r="I21" s="2"/>
      <c r="J21" s="2"/>
      <c r="K21" s="2"/>
      <c r="L21" s="2"/>
      <c r="M21" s="2"/>
      <c r="N21" s="2"/>
      <c r="O21" s="2"/>
      <c r="P21" s="2"/>
      <c r="Q21" s="2"/>
    </row>
    <row r="22" spans="1:17" x14ac:dyDescent="0.25">
      <c r="A22" s="2"/>
      <c r="B22" s="56" t="s">
        <v>361</v>
      </c>
      <c r="C22" s="57"/>
      <c r="D22" s="35"/>
      <c r="E22" s="25"/>
      <c r="F22" s="2"/>
      <c r="G22" s="2"/>
      <c r="H22" s="2"/>
      <c r="I22" s="2"/>
      <c r="J22" s="2"/>
      <c r="K22" s="2"/>
      <c r="L22" s="2"/>
      <c r="M22" s="2"/>
      <c r="N22" s="2"/>
      <c r="O22" s="2"/>
      <c r="P22" s="2"/>
      <c r="Q22" s="2"/>
    </row>
    <row r="23" spans="1:17" x14ac:dyDescent="0.25">
      <c r="A23" s="2"/>
      <c r="B23" s="56" t="s">
        <v>362</v>
      </c>
      <c r="C23" s="57"/>
      <c r="D23" s="35"/>
      <c r="E23" s="25"/>
      <c r="F23" s="2"/>
      <c r="G23" s="2"/>
      <c r="H23" s="2"/>
      <c r="I23" s="2"/>
      <c r="J23" s="2"/>
      <c r="K23" s="2"/>
      <c r="L23" s="2"/>
      <c r="M23" s="2"/>
      <c r="N23" s="2"/>
      <c r="O23" s="2"/>
      <c r="P23" s="2"/>
      <c r="Q23" s="2"/>
    </row>
    <row r="24" spans="1:17" x14ac:dyDescent="0.25">
      <c r="A24" s="2"/>
      <c r="B24" s="56" t="s">
        <v>363</v>
      </c>
      <c r="C24" s="57"/>
      <c r="D24" s="35"/>
      <c r="E24" s="25"/>
      <c r="F24" s="2"/>
      <c r="G24" s="2"/>
      <c r="H24" s="2"/>
      <c r="I24" s="2"/>
      <c r="J24" s="2"/>
      <c r="K24" s="2"/>
      <c r="L24" s="2"/>
      <c r="M24" s="2"/>
      <c r="N24" s="2"/>
      <c r="O24" s="2"/>
      <c r="P24" s="2"/>
      <c r="Q24" s="2"/>
    </row>
    <row r="25" spans="1:17" x14ac:dyDescent="0.25">
      <c r="A25" s="2"/>
      <c r="B25" s="56" t="s">
        <v>364</v>
      </c>
      <c r="C25" s="57"/>
      <c r="D25" s="35"/>
      <c r="E25" s="25"/>
      <c r="F25" s="2"/>
      <c r="G25" s="2"/>
      <c r="H25" s="2"/>
      <c r="I25" s="2"/>
      <c r="J25" s="2"/>
      <c r="K25" s="2"/>
      <c r="L25" s="2"/>
      <c r="M25" s="2"/>
      <c r="N25" s="2"/>
      <c r="O25" s="2"/>
      <c r="P25" s="2"/>
      <c r="Q25" s="2"/>
    </row>
    <row r="26" spans="1:17" ht="15.75" thickBot="1" x14ac:dyDescent="0.3">
      <c r="A26" s="2"/>
      <c r="B26" s="59" t="s">
        <v>365</v>
      </c>
      <c r="C26" s="60"/>
      <c r="D26" s="35"/>
      <c r="E26" s="25"/>
      <c r="F26" s="2"/>
      <c r="G26" s="2"/>
      <c r="H26" s="2"/>
      <c r="I26" s="2"/>
      <c r="J26" s="2"/>
      <c r="K26" s="2"/>
      <c r="L26" s="2"/>
      <c r="M26" s="2"/>
      <c r="N26" s="2"/>
      <c r="O26" s="2"/>
      <c r="P26" s="2"/>
      <c r="Q26" s="2"/>
    </row>
    <row r="27" spans="1:17" ht="15.75" thickBot="1" x14ac:dyDescent="0.3">
      <c r="A27" s="2"/>
      <c r="B27" s="25"/>
      <c r="C27" s="61" t="s">
        <v>48</v>
      </c>
      <c r="D27" s="62">
        <f>SUM(D6:D20)</f>
        <v>0</v>
      </c>
      <c r="E27" s="25"/>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D51"/>
  <sheetViews>
    <sheetView zoomScaleNormal="100" workbookViewId="0">
      <selection activeCell="H3" sqref="H3"/>
    </sheetView>
  </sheetViews>
  <sheetFormatPr baseColWidth="10" defaultColWidth="11.42578125" defaultRowHeight="14.25" x14ac:dyDescent="0.2"/>
  <cols>
    <col min="1" max="1" width="30.42578125" style="9" customWidth="1"/>
    <col min="2" max="2" width="20" style="9" customWidth="1"/>
    <col min="3" max="16384" width="11.42578125" style="9"/>
  </cols>
  <sheetData>
    <row r="1" spans="1:4" s="26" customFormat="1" ht="15.75" x14ac:dyDescent="0.25">
      <c r="A1" s="26" t="s">
        <v>13</v>
      </c>
    </row>
    <row r="2" spans="1:4" ht="15" thickBot="1" x14ac:dyDescent="0.25"/>
    <row r="3" spans="1:4" ht="23.25" customHeight="1" thickBot="1" x14ac:dyDescent="0.25">
      <c r="A3" s="426" t="s">
        <v>366</v>
      </c>
      <c r="B3" s="427"/>
    </row>
    <row r="4" spans="1:4" ht="15.75" customHeight="1" thickBot="1" x14ac:dyDescent="0.25">
      <c r="A4" s="130" t="s">
        <v>367</v>
      </c>
      <c r="B4" s="131"/>
    </row>
    <row r="5" spans="1:4" ht="15" thickBot="1" x14ac:dyDescent="0.25">
      <c r="A5" s="130" t="s">
        <v>368</v>
      </c>
      <c r="B5" s="131"/>
    </row>
    <row r="6" spans="1:4" ht="36.75" thickBot="1" x14ac:dyDescent="0.25">
      <c r="A6" s="130" t="s">
        <v>369</v>
      </c>
      <c r="B6" s="131"/>
    </row>
    <row r="7" spans="1:4" ht="15" thickBot="1" x14ac:dyDescent="0.25">
      <c r="A7" s="130" t="s">
        <v>370</v>
      </c>
      <c r="B7" s="131"/>
    </row>
    <row r="8" spans="1:4" x14ac:dyDescent="0.2">
      <c r="A8" s="132" t="s">
        <v>371</v>
      </c>
    </row>
    <row r="9" spans="1:4" ht="15.75" customHeight="1" x14ac:dyDescent="0.2">
      <c r="A9" s="132" t="s">
        <v>372</v>
      </c>
    </row>
    <row r="10" spans="1:4" x14ac:dyDescent="0.2">
      <c r="A10" s="132" t="s">
        <v>373</v>
      </c>
    </row>
    <row r="11" spans="1:4" ht="15" x14ac:dyDescent="0.25">
      <c r="A11" s="132" t="s">
        <v>374</v>
      </c>
      <c r="D11" s="271"/>
    </row>
    <row r="16" spans="1:4"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06C4-E523-486B-A5CB-B8F588405D5C}">
  <sheetPr>
    <tabColor theme="5"/>
  </sheetPr>
  <dimension ref="A1:T47"/>
  <sheetViews>
    <sheetView zoomScale="72" zoomScaleNormal="100" workbookViewId="0">
      <selection activeCell="R35" sqref="R35"/>
    </sheetView>
  </sheetViews>
  <sheetFormatPr baseColWidth="10" defaultColWidth="11.42578125" defaultRowHeight="14.25" x14ac:dyDescent="0.2"/>
  <cols>
    <col min="1" max="1" width="10.85546875" style="287" customWidth="1"/>
    <col min="2" max="2" width="17" style="287" customWidth="1"/>
    <col min="3" max="3" width="11.7109375" style="287" customWidth="1"/>
    <col min="4" max="4" width="12.140625" style="287" customWidth="1"/>
    <col min="5" max="5" width="10.42578125" style="287" customWidth="1"/>
    <col min="6" max="6" width="10" style="287" customWidth="1"/>
    <col min="7" max="7" width="10.5703125" style="287" customWidth="1"/>
    <col min="8" max="10" width="8.85546875" style="287" customWidth="1"/>
    <col min="11" max="16384" width="11.42578125" style="9"/>
  </cols>
  <sheetData>
    <row r="1" spans="1:20" ht="15.75" x14ac:dyDescent="0.25">
      <c r="A1" s="26" t="s">
        <v>375</v>
      </c>
    </row>
    <row r="2" spans="1:20" x14ac:dyDescent="0.2">
      <c r="A2" s="289" t="s">
        <v>376</v>
      </c>
      <c r="B2" s="9"/>
      <c r="C2" s="9"/>
      <c r="D2" s="9"/>
      <c r="E2" s="9"/>
      <c r="F2" s="9"/>
      <c r="G2" s="9"/>
      <c r="H2" s="9"/>
      <c r="I2" s="9"/>
      <c r="J2" s="9"/>
    </row>
    <row r="3" spans="1:20" ht="15" x14ac:dyDescent="0.25">
      <c r="A3" s="290" t="s">
        <v>377</v>
      </c>
      <c r="B3" s="288"/>
      <c r="C3" s="288"/>
      <c r="D3" s="288"/>
      <c r="E3" s="288"/>
      <c r="F3" s="288"/>
      <c r="G3" s="288"/>
      <c r="H3" s="288"/>
      <c r="I3" s="288"/>
      <c r="J3" s="288"/>
      <c r="K3" s="288"/>
      <c r="L3" s="288"/>
      <c r="M3" s="288"/>
      <c r="N3" s="288"/>
      <c r="O3" s="288"/>
      <c r="P3" s="288"/>
      <c r="Q3" s="288"/>
      <c r="R3" s="288"/>
      <c r="S3" s="288"/>
      <c r="T3" s="288"/>
    </row>
    <row r="4" spans="1:20" x14ac:dyDescent="0.2">
      <c r="A4" s="291"/>
    </row>
    <row r="5" spans="1:20" ht="15" thickBot="1" x14ac:dyDescent="0.25">
      <c r="B5" s="430"/>
      <c r="C5" s="430"/>
      <c r="D5" s="430"/>
      <c r="E5" s="430"/>
      <c r="F5" s="430"/>
      <c r="G5" s="430"/>
      <c r="H5" s="430"/>
      <c r="I5" s="430"/>
      <c r="J5" s="430"/>
      <c r="K5" s="430"/>
      <c r="L5" s="430"/>
    </row>
    <row r="6" spans="1:20" ht="14.45" customHeight="1" x14ac:dyDescent="0.2">
      <c r="B6" s="431" t="s">
        <v>378</v>
      </c>
      <c r="C6" s="431" t="s">
        <v>379</v>
      </c>
      <c r="D6" s="431" t="s">
        <v>380</v>
      </c>
      <c r="E6" s="431" t="s">
        <v>381</v>
      </c>
      <c r="F6" s="431" t="s">
        <v>382</v>
      </c>
      <c r="G6" s="431" t="s">
        <v>383</v>
      </c>
      <c r="H6" s="431" t="s">
        <v>384</v>
      </c>
      <c r="I6" s="3" t="s">
        <v>385</v>
      </c>
      <c r="J6" s="3" t="s">
        <v>386</v>
      </c>
      <c r="K6" s="3" t="s">
        <v>387</v>
      </c>
      <c r="L6" s="3" t="s">
        <v>388</v>
      </c>
    </row>
    <row r="7" spans="1:20" ht="15" thickBot="1" x14ac:dyDescent="0.25">
      <c r="B7" s="432"/>
      <c r="C7" s="432"/>
      <c r="D7" s="432"/>
      <c r="E7" s="432"/>
      <c r="F7" s="432"/>
      <c r="G7" s="432"/>
      <c r="H7" s="432"/>
      <c r="I7" s="4" t="s">
        <v>389</v>
      </c>
      <c r="J7" s="4" t="s">
        <v>389</v>
      </c>
      <c r="K7" s="4" t="s">
        <v>389</v>
      </c>
      <c r="L7" s="4" t="s">
        <v>389</v>
      </c>
    </row>
    <row r="8" spans="1:20" ht="15" thickBot="1" x14ac:dyDescent="0.25">
      <c r="B8" s="138">
        <v>0</v>
      </c>
      <c r="C8" s="139">
        <v>0</v>
      </c>
      <c r="D8" s="140"/>
      <c r="E8" s="140"/>
      <c r="F8" s="140"/>
      <c r="G8" s="140"/>
      <c r="H8" s="140"/>
      <c r="I8" s="140"/>
      <c r="J8" s="140"/>
      <c r="K8" s="140"/>
      <c r="L8" s="140"/>
    </row>
    <row r="9" spans="1:20" ht="15" thickBot="1" x14ac:dyDescent="0.25">
      <c r="B9" s="138">
        <v>0.05</v>
      </c>
      <c r="C9" s="139"/>
      <c r="D9" s="140"/>
      <c r="E9" s="140"/>
      <c r="F9" s="140"/>
      <c r="G9" s="140"/>
      <c r="H9" s="140"/>
      <c r="I9" s="140"/>
      <c r="J9" s="140"/>
      <c r="K9" s="140"/>
      <c r="L9" s="140"/>
    </row>
    <row r="10" spans="1:20" ht="15" thickBot="1" x14ac:dyDescent="0.25">
      <c r="B10" s="138">
        <v>0.1</v>
      </c>
      <c r="C10" s="139"/>
      <c r="D10" s="140"/>
      <c r="E10" s="140"/>
      <c r="F10" s="140"/>
      <c r="G10" s="140"/>
      <c r="H10" s="140"/>
      <c r="I10" s="140"/>
      <c r="J10" s="140"/>
      <c r="K10" s="140"/>
      <c r="L10" s="140"/>
    </row>
    <row r="11" spans="1:20" ht="18.95" customHeight="1" thickBot="1" x14ac:dyDescent="0.25">
      <c r="B11" s="138">
        <v>0.15</v>
      </c>
      <c r="C11" s="139"/>
      <c r="D11" s="140"/>
      <c r="E11" s="140"/>
      <c r="F11" s="140"/>
      <c r="G11" s="140"/>
      <c r="H11" s="140"/>
      <c r="I11" s="140"/>
      <c r="J11" s="140"/>
      <c r="K11" s="140"/>
      <c r="L11" s="140"/>
    </row>
    <row r="12" spans="1:20" ht="15" thickBot="1" x14ac:dyDescent="0.25">
      <c r="B12" s="138">
        <v>0.2</v>
      </c>
      <c r="C12" s="139"/>
      <c r="D12" s="140"/>
      <c r="E12" s="140"/>
      <c r="F12" s="140"/>
      <c r="G12" s="140"/>
      <c r="H12" s="140"/>
      <c r="I12" s="140"/>
      <c r="J12" s="140"/>
      <c r="K12" s="140"/>
      <c r="L12" s="140"/>
    </row>
    <row r="13" spans="1:20" ht="15" thickBot="1" x14ac:dyDescent="0.25">
      <c r="B13" s="138">
        <v>0.25</v>
      </c>
      <c r="C13" s="139"/>
      <c r="D13" s="140"/>
      <c r="E13" s="140"/>
      <c r="F13" s="140"/>
      <c r="G13" s="140"/>
      <c r="H13" s="140"/>
      <c r="I13" s="140"/>
      <c r="J13" s="140"/>
      <c r="K13" s="140"/>
      <c r="L13" s="140"/>
    </row>
    <row r="14" spans="1:20" ht="15" thickBot="1" x14ac:dyDescent="0.25">
      <c r="B14" s="138">
        <v>0.3</v>
      </c>
      <c r="C14" s="139"/>
      <c r="D14" s="140"/>
      <c r="E14" s="140"/>
      <c r="F14" s="140"/>
      <c r="G14" s="140"/>
      <c r="H14" s="140"/>
      <c r="I14" s="140"/>
      <c r="J14" s="140"/>
      <c r="K14" s="140"/>
      <c r="L14" s="140"/>
    </row>
    <row r="15" spans="1:20" ht="15" thickBot="1" x14ac:dyDescent="0.25">
      <c r="B15" s="138">
        <v>0.35</v>
      </c>
      <c r="C15" s="139"/>
      <c r="D15" s="140"/>
      <c r="E15" s="140"/>
      <c r="F15" s="140"/>
      <c r="G15" s="140"/>
      <c r="H15" s="140"/>
      <c r="I15" s="140"/>
      <c r="J15" s="140"/>
      <c r="K15" s="140"/>
      <c r="L15" s="140"/>
    </row>
    <row r="16" spans="1:20" ht="15" thickBot="1" x14ac:dyDescent="0.25">
      <c r="B16" s="138">
        <v>0.4</v>
      </c>
      <c r="C16" s="139"/>
      <c r="D16" s="140"/>
      <c r="E16" s="140"/>
      <c r="F16" s="140"/>
      <c r="G16" s="140"/>
      <c r="H16" s="140"/>
      <c r="I16" s="140"/>
      <c r="J16" s="140"/>
      <c r="K16" s="140"/>
      <c r="L16" s="140"/>
    </row>
    <row r="17" spans="1:20" ht="15" thickBot="1" x14ac:dyDescent="0.25">
      <c r="B17" s="138">
        <v>0.45</v>
      </c>
      <c r="C17" s="139"/>
      <c r="D17" s="140"/>
      <c r="E17" s="140"/>
      <c r="F17" s="140"/>
      <c r="G17" s="140"/>
      <c r="H17" s="140"/>
      <c r="I17" s="140"/>
      <c r="J17" s="140"/>
      <c r="K17" s="140"/>
      <c r="L17" s="140"/>
    </row>
    <row r="18" spans="1:20" ht="15" thickBot="1" x14ac:dyDescent="0.25">
      <c r="B18" s="138">
        <v>0.5</v>
      </c>
      <c r="C18" s="139"/>
      <c r="D18" s="140"/>
      <c r="E18" s="140"/>
      <c r="F18" s="140"/>
      <c r="G18" s="140"/>
      <c r="H18" s="140"/>
      <c r="I18" s="140"/>
      <c r="J18" s="140"/>
      <c r="K18" s="140"/>
      <c r="L18" s="140"/>
    </row>
    <row r="19" spans="1:20" ht="15" thickBot="1" x14ac:dyDescent="0.25">
      <c r="B19" s="138">
        <v>0.55000000000000004</v>
      </c>
      <c r="C19" s="139"/>
      <c r="D19" s="140"/>
      <c r="E19" s="140"/>
      <c r="F19" s="140"/>
      <c r="G19" s="140"/>
      <c r="H19" s="140"/>
      <c r="I19" s="140"/>
      <c r="J19" s="140"/>
      <c r="K19" s="140"/>
      <c r="L19" s="140"/>
    </row>
    <row r="20" spans="1:20" ht="15" thickBot="1" x14ac:dyDescent="0.25">
      <c r="B20" s="138">
        <v>0.6</v>
      </c>
      <c r="C20" s="139"/>
      <c r="D20" s="140"/>
      <c r="E20" s="140"/>
      <c r="F20" s="140"/>
      <c r="G20" s="140"/>
      <c r="H20" s="140"/>
      <c r="I20" s="140"/>
      <c r="J20" s="140"/>
      <c r="K20" s="140"/>
      <c r="L20" s="140"/>
    </row>
    <row r="21" spans="1:20" ht="15.75" customHeight="1" thickBot="1" x14ac:dyDescent="0.25">
      <c r="B21" s="138">
        <v>0.65</v>
      </c>
      <c r="C21" s="139"/>
      <c r="D21" s="140"/>
      <c r="E21" s="140"/>
      <c r="F21" s="140"/>
      <c r="G21" s="140"/>
      <c r="H21" s="140"/>
      <c r="I21" s="140"/>
      <c r="J21" s="140"/>
      <c r="K21" s="140"/>
      <c r="L21" s="140"/>
    </row>
    <row r="22" spans="1:20" ht="23.25" customHeight="1" thickBot="1" x14ac:dyDescent="0.25">
      <c r="B22" s="138">
        <v>0.7</v>
      </c>
      <c r="C22" s="139"/>
      <c r="D22" s="140"/>
      <c r="E22" s="140"/>
      <c r="F22" s="140"/>
      <c r="G22" s="140"/>
      <c r="H22" s="140"/>
      <c r="I22" s="140"/>
      <c r="J22" s="140"/>
      <c r="K22" s="140"/>
      <c r="L22" s="140"/>
    </row>
    <row r="23" spans="1:20" ht="15" thickBot="1" x14ac:dyDescent="0.25">
      <c r="B23" s="144" t="s">
        <v>390</v>
      </c>
      <c r="C23" s="141"/>
      <c r="D23" s="141"/>
      <c r="E23" s="141"/>
      <c r="F23" s="141"/>
      <c r="G23" s="141"/>
      <c r="H23" s="141"/>
      <c r="I23" s="141"/>
      <c r="J23" s="141"/>
      <c r="K23" s="141"/>
      <c r="L23" s="142"/>
    </row>
    <row r="24" spans="1:20" ht="19.5" customHeight="1" thickBot="1" x14ac:dyDescent="0.25">
      <c r="B24" s="433" t="s">
        <v>391</v>
      </c>
      <c r="C24" s="434"/>
      <c r="D24" s="143"/>
      <c r="E24" s="143"/>
      <c r="F24" s="143"/>
      <c r="G24" s="143"/>
      <c r="H24" s="143"/>
      <c r="I24" s="143"/>
      <c r="J24" s="143"/>
      <c r="K24" s="143"/>
      <c r="L24" s="143"/>
    </row>
    <row r="25" spans="1:20" x14ac:dyDescent="0.2">
      <c r="B25" s="9"/>
      <c r="C25" s="9"/>
      <c r="D25" s="9"/>
      <c r="E25" s="9"/>
      <c r="F25" s="9"/>
      <c r="G25" s="9"/>
      <c r="H25" s="9"/>
      <c r="I25" s="9"/>
      <c r="J25" s="9"/>
    </row>
    <row r="27" spans="1:20" ht="15" x14ac:dyDescent="0.25">
      <c r="A27" s="290" t="s">
        <v>392</v>
      </c>
      <c r="B27" s="288"/>
      <c r="C27" s="288"/>
      <c r="D27" s="288"/>
      <c r="E27" s="288"/>
      <c r="F27" s="288"/>
      <c r="G27" s="288"/>
      <c r="H27" s="288"/>
      <c r="I27" s="288"/>
      <c r="J27" s="288"/>
      <c r="K27" s="288"/>
      <c r="L27" s="288"/>
      <c r="M27" s="288"/>
      <c r="N27" s="288"/>
      <c r="O27" s="288"/>
      <c r="P27" s="288"/>
      <c r="Q27" s="288"/>
      <c r="R27" s="288"/>
      <c r="S27" s="288"/>
      <c r="T27" s="288"/>
    </row>
    <row r="28" spans="1:20" ht="16.5" thickBot="1" x14ac:dyDescent="0.3">
      <c r="A28" s="346" t="s">
        <v>531</v>
      </c>
    </row>
    <row r="29" spans="1:20" ht="15" customHeight="1" x14ac:dyDescent="0.2">
      <c r="A29" s="435"/>
      <c r="B29" s="436"/>
      <c r="C29" s="292" t="s">
        <v>393</v>
      </c>
      <c r="D29" s="293"/>
      <c r="E29" s="293"/>
      <c r="F29" s="294"/>
      <c r="G29" s="292" t="s">
        <v>394</v>
      </c>
      <c r="H29" s="293"/>
      <c r="I29" s="293"/>
      <c r="J29" s="294"/>
      <c r="K29" s="292" t="s">
        <v>395</v>
      </c>
      <c r="L29" s="293"/>
      <c r="M29" s="293"/>
      <c r="N29" s="294"/>
    </row>
    <row r="30" spans="1:20" ht="78" customHeight="1" x14ac:dyDescent="0.2">
      <c r="A30" s="428" t="s">
        <v>396</v>
      </c>
      <c r="B30" s="429"/>
      <c r="C30" s="297" t="s">
        <v>397</v>
      </c>
      <c r="D30" s="295" t="s">
        <v>398</v>
      </c>
      <c r="E30" s="295" t="s">
        <v>399</v>
      </c>
      <c r="F30" s="298" t="s">
        <v>400</v>
      </c>
      <c r="G30" s="297" t="s">
        <v>397</v>
      </c>
      <c r="H30" s="295" t="s">
        <v>398</v>
      </c>
      <c r="I30" s="295" t="s">
        <v>399</v>
      </c>
      <c r="J30" s="298" t="s">
        <v>400</v>
      </c>
      <c r="K30" s="297" t="s">
        <v>401</v>
      </c>
      <c r="L30" s="295" t="s">
        <v>398</v>
      </c>
      <c r="M30" s="295" t="s">
        <v>399</v>
      </c>
      <c r="N30" s="298" t="s">
        <v>400</v>
      </c>
    </row>
    <row r="31" spans="1:20" x14ac:dyDescent="0.2">
      <c r="A31" s="429" t="s">
        <v>402</v>
      </c>
      <c r="B31" s="437"/>
      <c r="C31" s="297"/>
      <c r="D31" s="295"/>
      <c r="E31" s="295"/>
      <c r="F31" s="298"/>
      <c r="G31" s="297"/>
      <c r="H31" s="295"/>
      <c r="I31" s="295"/>
      <c r="J31" s="298"/>
      <c r="K31" s="297"/>
      <c r="L31" s="295"/>
      <c r="M31" s="295"/>
      <c r="N31" s="298"/>
    </row>
    <row r="32" spans="1:20" ht="65.099999999999994" customHeight="1" x14ac:dyDescent="0.2">
      <c r="A32" s="428" t="s">
        <v>403</v>
      </c>
      <c r="B32" s="429"/>
      <c r="C32" s="299"/>
      <c r="D32" s="300"/>
      <c r="E32" s="300"/>
      <c r="F32" s="301"/>
      <c r="G32" s="299"/>
      <c r="H32" s="300"/>
      <c r="I32" s="300"/>
      <c r="J32" s="301"/>
      <c r="K32" s="302"/>
      <c r="L32" s="303"/>
      <c r="M32" s="303"/>
      <c r="N32" s="304"/>
    </row>
    <row r="33" spans="1:20" ht="14.25" customHeight="1" x14ac:dyDescent="0.2">
      <c r="A33" s="428" t="s">
        <v>404</v>
      </c>
      <c r="B33" s="429"/>
      <c r="C33" s="299"/>
      <c r="D33" s="300"/>
      <c r="E33" s="300"/>
      <c r="F33" s="301"/>
      <c r="G33" s="299"/>
      <c r="H33" s="300"/>
      <c r="I33" s="300"/>
      <c r="J33" s="301"/>
      <c r="K33" s="299"/>
      <c r="L33" s="300"/>
      <c r="M33" s="300"/>
      <c r="N33" s="301"/>
    </row>
    <row r="34" spans="1:20" ht="15" customHeight="1" x14ac:dyDescent="0.2">
      <c r="A34" s="428" t="s">
        <v>405</v>
      </c>
      <c r="B34" s="429"/>
      <c r="C34" s="299"/>
      <c r="D34" s="300"/>
      <c r="E34" s="300"/>
      <c r="F34" s="301"/>
      <c r="G34" s="299"/>
      <c r="H34" s="300"/>
      <c r="I34" s="300"/>
      <c r="J34" s="301"/>
      <c r="K34" s="299"/>
      <c r="L34" s="300"/>
      <c r="M34" s="300"/>
      <c r="N34" s="301"/>
    </row>
    <row r="35" spans="1:20" ht="69.75" customHeight="1" x14ac:dyDescent="0.2">
      <c r="A35" s="428" t="s">
        <v>406</v>
      </c>
      <c r="B35" s="296" t="s">
        <v>407</v>
      </c>
      <c r="C35" s="299"/>
      <c r="D35" s="300"/>
      <c r="E35" s="300"/>
      <c r="F35" s="301"/>
      <c r="G35" s="299"/>
      <c r="H35" s="300"/>
      <c r="I35" s="300"/>
      <c r="J35" s="301"/>
      <c r="K35" s="299"/>
      <c r="L35" s="300"/>
      <c r="M35" s="300"/>
      <c r="N35" s="301"/>
    </row>
    <row r="36" spans="1:20" ht="69.75" customHeight="1" x14ac:dyDescent="0.2">
      <c r="A36" s="428"/>
      <c r="B36" s="296" t="s">
        <v>408</v>
      </c>
      <c r="C36" s="299"/>
      <c r="D36" s="300"/>
      <c r="E36" s="300"/>
      <c r="F36" s="301"/>
      <c r="G36" s="299"/>
      <c r="H36" s="300"/>
      <c r="I36" s="300"/>
      <c r="J36" s="301"/>
      <c r="K36" s="299"/>
      <c r="L36" s="300"/>
      <c r="M36" s="300"/>
      <c r="N36" s="301"/>
    </row>
    <row r="37" spans="1:20" ht="57.75" thickBot="1" x14ac:dyDescent="0.25">
      <c r="A37" s="428"/>
      <c r="B37" s="296" t="s">
        <v>409</v>
      </c>
      <c r="C37" s="305"/>
      <c r="D37" s="306"/>
      <c r="E37" s="306"/>
      <c r="F37" s="307"/>
      <c r="G37" s="305"/>
      <c r="H37" s="306"/>
      <c r="I37" s="306"/>
      <c r="J37" s="307"/>
      <c r="K37" s="305"/>
      <c r="L37" s="306"/>
      <c r="M37" s="306"/>
      <c r="N37" s="307"/>
    </row>
    <row r="40" spans="1:20" ht="15" x14ac:dyDescent="0.2">
      <c r="A40" s="308" t="s">
        <v>410</v>
      </c>
      <c r="B40" s="308"/>
      <c r="C40" s="308"/>
      <c r="D40" s="308"/>
      <c r="E40" s="308"/>
      <c r="F40" s="308"/>
      <c r="G40" s="145"/>
      <c r="H40" s="145"/>
      <c r="I40" s="145"/>
      <c r="J40" s="145"/>
      <c r="K40" s="145"/>
      <c r="L40" s="145"/>
      <c r="M40" s="145"/>
      <c r="N40" s="145"/>
      <c r="O40" s="145"/>
      <c r="P40" s="288"/>
      <c r="Q40" s="288"/>
      <c r="R40" s="288"/>
      <c r="S40" s="288"/>
      <c r="T40" s="288"/>
    </row>
    <row r="41" spans="1:20" ht="16.5" thickBot="1" x14ac:dyDescent="0.25">
      <c r="A41" s="309"/>
      <c r="B41" s="310"/>
      <c r="C41" s="311"/>
      <c r="D41" s="312"/>
      <c r="E41" s="312"/>
      <c r="F41" s="312"/>
      <c r="G41" s="146"/>
      <c r="H41" s="146"/>
      <c r="I41" s="146"/>
      <c r="J41" s="146"/>
      <c r="K41" s="146"/>
      <c r="L41" s="146"/>
      <c r="M41" s="146"/>
      <c r="N41" s="146"/>
      <c r="O41" s="146"/>
    </row>
    <row r="42" spans="1:20" ht="15.75" thickBot="1" x14ac:dyDescent="0.25">
      <c r="A42" s="147"/>
      <c r="B42" s="148"/>
      <c r="C42" s="292" t="s">
        <v>393</v>
      </c>
      <c r="D42" s="293"/>
      <c r="E42" s="293"/>
      <c r="F42" s="294"/>
      <c r="G42" s="149"/>
      <c r="H42" s="150"/>
      <c r="I42" s="150"/>
      <c r="J42" s="151"/>
      <c r="K42" s="292" t="s">
        <v>395</v>
      </c>
      <c r="L42" s="150"/>
      <c r="M42" s="150"/>
      <c r="N42" s="151"/>
    </row>
    <row r="43" spans="1:20" ht="84.75" customHeight="1" thickBot="1" x14ac:dyDescent="0.25">
      <c r="A43" s="152"/>
      <c r="B43" s="153"/>
      <c r="C43" s="313" t="s">
        <v>411</v>
      </c>
      <c r="D43" s="439" t="s">
        <v>412</v>
      </c>
      <c r="E43" s="440"/>
      <c r="F43" s="441"/>
      <c r="G43" s="314"/>
      <c r="H43" s="315"/>
      <c r="I43" s="315"/>
      <c r="J43" s="316"/>
      <c r="K43" s="313" t="s">
        <v>413</v>
      </c>
      <c r="L43" s="439" t="s">
        <v>414</v>
      </c>
      <c r="M43" s="440"/>
      <c r="N43" s="441"/>
    </row>
    <row r="44" spans="1:20" ht="71.25" x14ac:dyDescent="0.2">
      <c r="A44" s="442" t="s">
        <v>415</v>
      </c>
      <c r="B44" s="317" t="s">
        <v>416</v>
      </c>
      <c r="C44" s="318"/>
      <c r="D44" s="444"/>
      <c r="E44" s="445"/>
      <c r="F44" s="446"/>
      <c r="G44" s="319"/>
      <c r="H44" s="320"/>
      <c r="I44" s="320"/>
      <c r="J44" s="321"/>
      <c r="K44" s="318"/>
      <c r="L44" s="444"/>
      <c r="M44" s="445"/>
      <c r="N44" s="446"/>
    </row>
    <row r="45" spans="1:20" ht="43.5" thickBot="1" x14ac:dyDescent="0.25">
      <c r="A45" s="443"/>
      <c r="B45" s="322" t="s">
        <v>417</v>
      </c>
      <c r="C45" s="305"/>
      <c r="D45" s="447"/>
      <c r="E45" s="448"/>
      <c r="F45" s="449"/>
      <c r="G45" s="319"/>
      <c r="H45" s="320"/>
      <c r="I45" s="320"/>
      <c r="J45" s="321"/>
      <c r="K45" s="305"/>
      <c r="L45" s="447"/>
      <c r="M45" s="448"/>
      <c r="N45" s="449"/>
    </row>
    <row r="46" spans="1:20" ht="14.45" customHeight="1" x14ac:dyDescent="0.2">
      <c r="A46" s="438" t="s">
        <v>418</v>
      </c>
      <c r="B46" s="438"/>
      <c r="C46" s="438"/>
      <c r="D46" s="438"/>
      <c r="E46" s="438"/>
      <c r="F46" s="438"/>
      <c r="G46" s="438"/>
      <c r="H46" s="438"/>
      <c r="I46" s="438"/>
      <c r="J46" s="438"/>
      <c r="K46" s="438"/>
      <c r="L46" s="438"/>
      <c r="M46" s="438"/>
      <c r="N46" s="438"/>
    </row>
    <row r="47" spans="1:20" x14ac:dyDescent="0.2">
      <c r="A47" s="9" t="s">
        <v>419</v>
      </c>
      <c r="B47" s="9"/>
      <c r="C47" s="9"/>
      <c r="D47" s="9"/>
      <c r="E47" s="9"/>
      <c r="F47" s="9"/>
      <c r="G47" s="9"/>
      <c r="H47" s="9"/>
      <c r="I47" s="9"/>
      <c r="J47" s="9"/>
    </row>
  </sheetData>
  <mergeCells count="22">
    <mergeCell ref="A46:N46"/>
    <mergeCell ref="A34:B34"/>
    <mergeCell ref="A35:A37"/>
    <mergeCell ref="D43:F43"/>
    <mergeCell ref="L43:N43"/>
    <mergeCell ref="A44:A45"/>
    <mergeCell ref="D44:F45"/>
    <mergeCell ref="L44:N45"/>
    <mergeCell ref="A33:B33"/>
    <mergeCell ref="B5:L5"/>
    <mergeCell ref="B6:B7"/>
    <mergeCell ref="C6:C7"/>
    <mergeCell ref="D6:D7"/>
    <mergeCell ref="E6:E7"/>
    <mergeCell ref="F6:F7"/>
    <mergeCell ref="G6:G7"/>
    <mergeCell ref="H6:H7"/>
    <mergeCell ref="B24:C24"/>
    <mergeCell ref="A29:B29"/>
    <mergeCell ref="A30:B30"/>
    <mergeCell ref="A31:B31"/>
    <mergeCell ref="A32:B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vt:i4>
      </vt:variant>
    </vt:vector>
  </HeadingPairs>
  <TitlesOfParts>
    <vt:vector size="16" baseType="lpstr">
      <vt:lpstr>Accueil</vt:lpstr>
      <vt:lpstr>Tableau 1 Descrip Product et RC</vt:lpstr>
      <vt:lpstr>Tableau 2 Besoins</vt:lpstr>
      <vt:lpstr>Données efficacité énergétique</vt:lpstr>
      <vt:lpstr>zone climatique</vt:lpstr>
      <vt:lpstr>Tableau 3 Evolution besoins RC </vt:lpstr>
      <vt:lpstr>Tableau 4 Décomposition métrés</vt:lpstr>
      <vt:lpstr>Tableau 5 Coûts exploitation</vt:lpstr>
      <vt:lpstr>Tableau 6 Impact subvention</vt:lpstr>
      <vt:lpstr>Tableau 7.1 CEP</vt:lpstr>
      <vt:lpstr>Tableau 7.2 Déficit création</vt:lpstr>
      <vt:lpstr>Tableau 7.3 Déficit extension</vt:lpstr>
      <vt:lpstr>Tableau 8 Historique invest </vt:lpstr>
      <vt:lpstr>Choix multiples</vt:lpstr>
      <vt:lpstr>'Tableau 1 Descrip Product et RC'!_Toc527460541</vt:lpstr>
      <vt:lpstr>Fluide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THOUIN Simon</cp:lastModifiedBy>
  <cp:revision/>
  <dcterms:created xsi:type="dcterms:W3CDTF">2018-07-26T07:47:34Z</dcterms:created>
  <dcterms:modified xsi:type="dcterms:W3CDTF">2025-01-15T14:20:19Z</dcterms:modified>
  <cp:category/>
  <cp:contentStatus/>
</cp:coreProperties>
</file>