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X:\B-POLES TECHNIQUES\1. Pôle Economie Circulaire\4. AAP et AMI\2023\Méthanisation\"/>
    </mc:Choice>
  </mc:AlternateContent>
  <xr:revisionPtr revIDLastSave="0" documentId="13_ncr:1_{C0B0622B-25B2-40A5-9A7A-B0A55B110538}" xr6:coauthVersionLast="47" xr6:coauthVersionMax="47" xr10:uidLastSave="{00000000-0000-0000-0000-000000000000}"/>
  <bookViews>
    <workbookView xWindow="-19320" yWindow="-120" windowWidth="19440" windowHeight="15000" tabRatio="781" xr2:uid="{00000000-000D-0000-FFFF-FFFF00000000}"/>
  </bookViews>
  <sheets>
    <sheet name="Indicateur  n°26 Envir" sheetId="16" r:id="rId1"/>
    <sheet name="Indicateur n°xx" sheetId="11" state="hidden" r:id="rId2"/>
    <sheet name="Liste déroulante" sheetId="10" state="hidden" r:id="rId3"/>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16" l="1"/>
  <c r="E155" i="16" l="1"/>
  <c r="E142" i="16" l="1"/>
  <c r="E147" i="16" l="1"/>
  <c r="E95" i="16"/>
  <c r="E125" i="16"/>
  <c r="E57" i="16"/>
  <c r="E37" i="16"/>
  <c r="E26" i="16"/>
  <c r="E100" i="16"/>
  <c r="E31" i="16" l="1"/>
  <c r="B218" i="16"/>
  <c r="B217" i="16"/>
  <c r="B216" i="16"/>
  <c r="B215" i="16"/>
  <c r="B214" i="16"/>
  <c r="B213" i="16"/>
  <c r="B212" i="16"/>
  <c r="F195" i="16" l="1"/>
  <c r="E181" i="16"/>
  <c r="E190" i="16" s="1"/>
  <c r="C218" i="16" s="1"/>
  <c r="E165" i="16"/>
  <c r="E135" i="16"/>
  <c r="E156" i="16" s="1"/>
  <c r="E116" i="16"/>
  <c r="E111" i="16"/>
  <c r="E99" i="16"/>
  <c r="E88" i="16"/>
  <c r="E83" i="16"/>
  <c r="E79" i="16"/>
  <c r="E67" i="16"/>
  <c r="E53" i="16"/>
  <c r="E48" i="16"/>
  <c r="E14" i="16"/>
  <c r="E38" i="16" s="1"/>
  <c r="E126" i="16" l="1"/>
  <c r="E172" i="16"/>
  <c r="C217" i="16" s="1"/>
  <c r="C216" i="16"/>
  <c r="E58" i="16"/>
  <c r="C213" i="16" s="1"/>
  <c r="C215" i="16"/>
  <c r="C212" i="16"/>
  <c r="E84" i="16"/>
  <c r="E101" i="16" l="1"/>
  <c r="E195" i="16" s="1"/>
  <c r="D216" i="16" s="1"/>
  <c r="E216" i="16" s="1"/>
  <c r="C214" i="16" l="1"/>
</calcChain>
</file>

<file path=xl/sharedStrings.xml><?xml version="1.0" encoding="utf-8"?>
<sst xmlns="http://schemas.openxmlformats.org/spreadsheetml/2006/main" count="195" uniqueCount="165">
  <si>
    <t>Intégration paysagère</t>
  </si>
  <si>
    <t xml:space="preserve">Technique </t>
  </si>
  <si>
    <r>
      <t>Digestat brut  : Siccité environ 15 % Matière sèche. Stockage sur site en fosse prévoir</t>
    </r>
    <r>
      <rPr>
        <sz val="11"/>
        <color rgb="FFFF0000"/>
        <rFont val="Calibri"/>
        <family val="2"/>
        <scheme val="minor"/>
      </rPr>
      <t xml:space="preserve"> xxx mois </t>
    </r>
    <r>
      <rPr>
        <sz val="11"/>
        <color theme="1"/>
        <rFont val="Calibri"/>
        <family val="2"/>
        <scheme val="minor"/>
      </rPr>
      <t>de stockage et une aire de rétention en cas de fuite. Stockage en fosse couverte ou non pour la récupération du biogaz (privilégier les fosses couvertes pour limiter l'impact sur les émissions de GES)</t>
    </r>
  </si>
  <si>
    <t>Séparation de la phase liquide et solide : 
- Digestats liquides : Siccité environ 5 % Matière sèche. Stockage sur site en fosse prévoir xxx mois de stockage et une aire de rétention en cas de fuite. stockage en fosse couverte ou non pour la récupération du biogaz (privilégier les fosses couvertes pour limiter l'impact sur les émissions de GES). 
- les digestats solides peuvent être stockés sur une aire étanche en béton ou en enrobé permettant la récupération des jus d’écoulement. Cela permet de réduire le nombre de rotation nécessaire pour l'épandage</t>
  </si>
  <si>
    <t xml:space="preserve">Type d'indicateurs </t>
  </si>
  <si>
    <t xml:space="preserve">Qualitatif </t>
  </si>
  <si>
    <t xml:space="preserve">Economique </t>
  </si>
  <si>
    <t>Liste</t>
  </si>
  <si>
    <t xml:space="preserve">Réglementaire </t>
  </si>
  <si>
    <t>xxx</t>
  </si>
  <si>
    <t>Informatif</t>
  </si>
  <si>
    <t>Quantitatif</t>
  </si>
  <si>
    <t>Indicateur relatif au stockage des digestat compost</t>
  </si>
  <si>
    <t xml:space="preserve">Thème </t>
  </si>
  <si>
    <t>Postes</t>
  </si>
  <si>
    <t xml:space="preserve">Choix des risques </t>
  </si>
  <si>
    <t>Note  sur 10</t>
  </si>
  <si>
    <t xml:space="preserve">Facteur de pondération </t>
  </si>
  <si>
    <t>Environnement global</t>
  </si>
  <si>
    <t xml:space="preserve">Environnement du site </t>
  </si>
  <si>
    <t xml:space="preserve">Champs </t>
  </si>
  <si>
    <t xml:space="preserve">Activités industrielles </t>
  </si>
  <si>
    <t>Zone fréquentée par du public (piscine, zone commerciale…)</t>
  </si>
  <si>
    <t>Zone d'habitations</t>
  </si>
  <si>
    <t>Sous note sur 10</t>
  </si>
  <si>
    <t>Distance des voisins (m)</t>
  </si>
  <si>
    <t>50-100</t>
  </si>
  <si>
    <t>100-150</t>
  </si>
  <si>
    <t>150-250</t>
  </si>
  <si>
    <t>250-350</t>
  </si>
  <si>
    <t>350-500</t>
  </si>
  <si>
    <t>500-700</t>
  </si>
  <si>
    <t>700-1000</t>
  </si>
  <si>
    <t>1000-1500</t>
  </si>
  <si>
    <t>1500-2000</t>
  </si>
  <si>
    <t>&gt;2000</t>
  </si>
  <si>
    <t>Situation topographique du site</t>
  </si>
  <si>
    <t>Plaine</t>
  </si>
  <si>
    <t>Plateau</t>
  </si>
  <si>
    <t>Vallée</t>
  </si>
  <si>
    <t>Note globale Environnement général sur 10</t>
  </si>
  <si>
    <t>Clôtures</t>
  </si>
  <si>
    <t>Simple clôture dominant</t>
  </si>
  <si>
    <t>Merlon de terre dominant</t>
  </si>
  <si>
    <t>Haies paysagères/bocagères dominant</t>
  </si>
  <si>
    <t>Cuves de digestion et stockage digestat</t>
  </si>
  <si>
    <t>Cuves enterrées</t>
  </si>
  <si>
    <t>Cuves semi-enterrées</t>
  </si>
  <si>
    <t>Cuves non enterrées</t>
  </si>
  <si>
    <t>Bâtiments</t>
  </si>
  <si>
    <t>Bâtiments intégrés (bardage bois…)</t>
  </si>
  <si>
    <t xml:space="preserve">Bâtiments classiques </t>
  </si>
  <si>
    <t>Note globale intégration paysagère général sur 10</t>
  </si>
  <si>
    <t>Risques Odeurs</t>
  </si>
  <si>
    <t>Déchets acceptés</t>
  </si>
  <si>
    <t>Acceptation de déchets hautement fermentescibles</t>
  </si>
  <si>
    <t>Non acceptation de déchets hautement fermentescibles</t>
  </si>
  <si>
    <t xml:space="preserve">Stockage des déchets fermentescibles </t>
  </si>
  <si>
    <t>A l'extérieur sans enceinte close et hermétique</t>
  </si>
  <si>
    <t>Sous bâtiment sans enceinte close et hermétique sans traitement de l'air</t>
  </si>
  <si>
    <t xml:space="preserve">A l'extérieur en enceintes closes et hermétiques </t>
  </si>
  <si>
    <t>Sous bâtiment avec enceintes closes et hermétiques sans traitement de l'air</t>
  </si>
  <si>
    <t>Sous bâtiment sans enceinte close et hermétique avec traitement de l'air</t>
  </si>
  <si>
    <t>Sous bâtiment avec enceintes closes et hermétiques avec traitement de l'air</t>
  </si>
  <si>
    <t xml:space="preserve">Traitement des déchets fermentescibles </t>
  </si>
  <si>
    <t xml:space="preserve">Traitement après  48 h </t>
  </si>
  <si>
    <t xml:space="preserve">Traitement dans les 48 h </t>
  </si>
  <si>
    <t xml:space="preserve">Vents dominants </t>
  </si>
  <si>
    <t>En direction de voisins proches</t>
  </si>
  <si>
    <t>Sens opposé des voisins proches</t>
  </si>
  <si>
    <t>Sous note globale déchets odeurs sur 10</t>
  </si>
  <si>
    <t>Post-traitement digestat (compostage)</t>
  </si>
  <si>
    <t>Mise en place d'une étape de compostage du digestat</t>
  </si>
  <si>
    <t>Absence d'une étape de compostage du digestat</t>
  </si>
  <si>
    <t xml:space="preserve">Caractéristiques de l'activité compostage </t>
  </si>
  <si>
    <t xml:space="preserve">Compostage à l'air libre avec  retournement </t>
  </si>
  <si>
    <t xml:space="preserve">Compostage à l'air libre sans retournement </t>
  </si>
  <si>
    <t>Compostage réalisé en bâtiment sans aération forcée et sans confinement de l'air</t>
  </si>
  <si>
    <t>Compostage réalisé en bâtiment sans aération forcée et confinement de l'air</t>
  </si>
  <si>
    <t>Compostage réalisé en bâtiment aération forcée et confinement de l'air</t>
  </si>
  <si>
    <t>Criblage du compost produit</t>
  </si>
  <si>
    <t xml:space="preserve">Criblage du compost </t>
  </si>
  <si>
    <t>Absence de criblage</t>
  </si>
  <si>
    <t>Sous Note globale post-traitement odeur sur 10</t>
  </si>
  <si>
    <t>Note globale odeur sur 10</t>
  </si>
  <si>
    <t xml:space="preserve">Bruit </t>
  </si>
  <si>
    <t xml:space="preserve">Module de cogénération </t>
  </si>
  <si>
    <t>Présence d'un module de cogénération</t>
  </si>
  <si>
    <t xml:space="preserve">Absence d'un module de cogénération </t>
  </si>
  <si>
    <t>Non concerné (compostage)</t>
  </si>
  <si>
    <t xml:space="preserve">Précautions prises pour limiter le bruit </t>
  </si>
  <si>
    <t xml:space="preserve">Caisson d'insonirisation </t>
  </si>
  <si>
    <t>Revêtements muraux spécifiques</t>
  </si>
  <si>
    <t xml:space="preserve">Aucun équipement spécifique </t>
  </si>
  <si>
    <t>Chantiers broyage et/ou criblage et/ou retournements andains ou changements (compostage)</t>
  </si>
  <si>
    <t xml:space="preserve">1 fois par semaine </t>
  </si>
  <si>
    <t>1 fois tous les 15 jours</t>
  </si>
  <si>
    <t>1 fois par mois</t>
  </si>
  <si>
    <t xml:space="preserve">1 fois tous les 2 mois </t>
  </si>
  <si>
    <t xml:space="preserve">1 fois tous les 3 mois </t>
  </si>
  <si>
    <t xml:space="preserve">1 fois tous les 4 et plus mois </t>
  </si>
  <si>
    <t>Non concerné</t>
  </si>
  <si>
    <t>Note globale bruit sur 10</t>
  </si>
  <si>
    <t xml:space="preserve">Transport </t>
  </si>
  <si>
    <t>Déchets exogènes</t>
  </si>
  <si>
    <t>Apports de déchets exogènes</t>
  </si>
  <si>
    <t xml:space="preserve">Non apport de déchet exogène </t>
  </si>
  <si>
    <t xml:space="preserve">Importance du trafic </t>
  </si>
  <si>
    <t>&gt; 40 camions par semaine</t>
  </si>
  <si>
    <t>31 à 40 camions par semaine</t>
  </si>
  <si>
    <t>21 à 30 camions par semaine</t>
  </si>
  <si>
    <t>11 à 20 camions par semaine</t>
  </si>
  <si>
    <t>1 à 10 camions par semaine</t>
  </si>
  <si>
    <t>Type de camion</t>
  </si>
  <si>
    <t>Poids lourds ou benne ordures ménagères</t>
  </si>
  <si>
    <t>Camion ampliroll + caisson</t>
  </si>
  <si>
    <t>Tracteur + benne</t>
  </si>
  <si>
    <t>Voie d'accès</t>
  </si>
  <si>
    <t>Chemin - accès unique</t>
  </si>
  <si>
    <t xml:space="preserve">Route départementale - accès unique </t>
  </si>
  <si>
    <t xml:space="preserve">Nationale/voie rapide - accès unique </t>
  </si>
  <si>
    <t>Chemin - accès multiple</t>
  </si>
  <si>
    <t>Route départementale - accès multiple</t>
  </si>
  <si>
    <t xml:space="preserve">Nationale/voie rapide - accès multiple </t>
  </si>
  <si>
    <t>Note globale transport sur 10</t>
  </si>
  <si>
    <t>Actions de communication pour sensibiliser le grand public</t>
  </si>
  <si>
    <t>Mises en place de mesures pour communiquer sur activité du site</t>
  </si>
  <si>
    <t>Absence de mesure pour communiquer sur activité du site</t>
  </si>
  <si>
    <t>Type d'actions (renseignements ne donnant pas lieu à une note, élément qualitatif)</t>
  </si>
  <si>
    <t>Réunions publiques (hors études ICPE)</t>
  </si>
  <si>
    <t xml:space="preserve">Visites pédagogiques </t>
  </si>
  <si>
    <t>Journées portes ouvertes</t>
  </si>
  <si>
    <t>Autres</t>
  </si>
  <si>
    <t>Note globale "sensibilisation" sur 10</t>
  </si>
  <si>
    <t xml:space="preserve">Plaintes extérieures </t>
  </si>
  <si>
    <t>Existence de plaintes</t>
  </si>
  <si>
    <t xml:space="preserve">Dépôts de plaintes / création d'association de riverains ou autres </t>
  </si>
  <si>
    <t xml:space="preserve">Non dépôt de plainte / non création d'association de riverains ou autres </t>
  </si>
  <si>
    <t xml:space="preserve">Motifs de plaintes </t>
  </si>
  <si>
    <t>Plaintes sur les odeurs</t>
  </si>
  <si>
    <t xml:space="preserve">Plaintes sur l'augmentation des transports </t>
  </si>
  <si>
    <t xml:space="preserve">Plaintes d'envols de déchets </t>
  </si>
  <si>
    <t xml:space="preserve">Plaintes sur les risques d'explosion </t>
  </si>
  <si>
    <t>Plaintes sur le bruit</t>
  </si>
  <si>
    <t xml:space="preserve">Autres motifs </t>
  </si>
  <si>
    <t>Note globale "plaintes" sur 10</t>
  </si>
  <si>
    <t xml:space="preserve">Note totale </t>
  </si>
  <si>
    <t xml:space="preserve">Explication des couleurs pour la note finale </t>
  </si>
  <si>
    <t>Risque faible (&lt; 5/10)</t>
  </si>
  <si>
    <t>Risque présent mais modéré (de 5/10 à 8/10)</t>
  </si>
  <si>
    <t>Risque fort (&gt; 8/10)</t>
  </si>
  <si>
    <t xml:space="preserve">Typologie du territoire </t>
  </si>
  <si>
    <t>Rural</t>
  </si>
  <si>
    <t>Semi-urbain</t>
  </si>
  <si>
    <t>Urbain</t>
  </si>
  <si>
    <t xml:space="preserve">Touristique avec résidences secondaires </t>
  </si>
  <si>
    <t>Diagnostic des risques de nuisance</t>
  </si>
  <si>
    <t xml:space="preserve">Prise en compte des mesures de prévention et de communication sur l'activité auprès du grand public </t>
  </si>
  <si>
    <t>Notation inversée non ?</t>
  </si>
  <si>
    <t>Fichier réalisé par Biomasse Normandie</t>
  </si>
  <si>
    <t>Création d'une commission locale d'information et de surveillance</t>
  </si>
  <si>
    <t>en effet, correction apportée</t>
  </si>
  <si>
    <t>Commentaire :
Quelles actions sont mises en place pour limiter les nuisances ? (nouveau chemin d'accés, traitement d'air, …)</t>
  </si>
  <si>
    <t>Commentaire</t>
  </si>
  <si>
    <t xml:space="preserve">Choisir uniquement les réponses figurant dans les menus déroulant, répondre aux commentaires et ne rien toucher ailleurs.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</si>
</sst>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0\ _€_-;\-* #,##0.0\ _€_-;_-* &quot;-&quot;??\ _€_-;_-@_-"/>
    <numFmt numFmtId="166" formatCode="_-* #,##0.0\ _€_-;\-* #,##0.0\ _€_-;_-* &quot;-&quot;?\ _€_-;_-@_-"/>
  </numFmts>
  <fonts count="22" x14ac:knownFonts="1">
    <font>
      <sz val="11"/>
      <color theme="1"/>
      <name val="Calibri"/>
      <family val="2"/>
      <scheme val="minor"/>
    </font>
    <font>
      <sz val="11"/>
      <color rgb="FFFF0000"/>
      <name val="Calibri"/>
      <family val="2"/>
      <scheme val="minor"/>
    </font>
    <font>
      <sz val="11"/>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sz val="20"/>
      <color theme="5" tint="-0.249977111117893"/>
      <name val="Calibri"/>
      <family val="2"/>
      <scheme val="minor"/>
    </font>
    <font>
      <sz val="20"/>
      <color theme="1"/>
      <name val="Calibri"/>
      <family val="2"/>
      <scheme val="minor"/>
    </font>
    <font>
      <sz val="20"/>
      <name val="Calibri"/>
      <family val="2"/>
      <scheme val="minor"/>
    </font>
    <font>
      <b/>
      <sz val="9"/>
      <color theme="1"/>
      <name val="Calibri"/>
      <family val="2"/>
      <scheme val="minor"/>
    </font>
    <font>
      <b/>
      <sz val="9"/>
      <name val="Calibri"/>
      <family val="2"/>
      <scheme val="minor"/>
    </font>
    <font>
      <i/>
      <u/>
      <sz val="9"/>
      <color theme="1"/>
      <name val="Calibri"/>
      <family val="2"/>
      <scheme val="minor"/>
    </font>
    <font>
      <b/>
      <i/>
      <sz val="9"/>
      <color theme="1"/>
      <name val="Calibri"/>
      <family val="2"/>
      <scheme val="minor"/>
    </font>
    <font>
      <i/>
      <sz val="9"/>
      <name val="Calibri"/>
      <family val="2"/>
      <scheme val="minor"/>
    </font>
    <font>
      <b/>
      <i/>
      <sz val="9"/>
      <name val="Calibri"/>
      <family val="2"/>
      <scheme val="minor"/>
    </font>
    <font>
      <b/>
      <sz val="16"/>
      <color theme="1"/>
      <name val="Calibri"/>
      <family val="2"/>
      <scheme val="minor"/>
    </font>
    <font>
      <b/>
      <sz val="16"/>
      <name val="Calibri"/>
      <family val="2"/>
      <scheme val="minor"/>
    </font>
    <font>
      <sz val="18"/>
      <color theme="1"/>
      <name val="Calibri"/>
      <family val="2"/>
      <scheme val="minor"/>
    </font>
    <font>
      <sz val="18"/>
      <color theme="0"/>
      <name val="Calibri"/>
      <family val="2"/>
      <scheme val="minor"/>
    </font>
    <font>
      <i/>
      <sz val="9"/>
      <color theme="1"/>
      <name val="Calibri"/>
      <family val="2"/>
      <scheme val="minor"/>
    </font>
    <font>
      <u/>
      <sz val="10"/>
      <color indexed="12"/>
      <name val="MS Sans Serif"/>
      <family val="2"/>
    </font>
    <font>
      <sz val="9"/>
      <color rgb="FFFF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2"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16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alignment vertical="top"/>
      <protection locked="0"/>
    </xf>
  </cellStyleXfs>
  <cellXfs count="102">
    <xf numFmtId="0" fontId="0" fillId="0" borderId="0" xfId="0"/>
    <xf numFmtId="0" fontId="0" fillId="0" borderId="1" xfId="0" applyBorder="1" applyAlignment="1">
      <alignment wrapText="1"/>
    </xf>
    <xf numFmtId="0" fontId="3" fillId="0" borderId="0" xfId="0" applyFont="1"/>
    <xf numFmtId="165" fontId="3" fillId="0" borderId="0" xfId="1" applyNumberFormat="1" applyFont="1"/>
    <xf numFmtId="165" fontId="4" fillId="0" borderId="0" xfId="1" applyNumberFormat="1" applyFont="1"/>
    <xf numFmtId="0" fontId="4" fillId="0" borderId="0" xfId="0" applyFont="1"/>
    <xf numFmtId="0" fontId="6" fillId="3" borderId="0" xfId="0" applyFont="1" applyFill="1"/>
    <xf numFmtId="0" fontId="7" fillId="3" borderId="0" xfId="0" applyFont="1" applyFill="1"/>
    <xf numFmtId="165" fontId="7" fillId="3" borderId="0" xfId="1" applyNumberFormat="1" applyFont="1" applyFill="1"/>
    <xf numFmtId="165" fontId="8" fillId="3" borderId="0" xfId="1" applyNumberFormat="1" applyFont="1" applyFill="1"/>
    <xf numFmtId="0" fontId="9" fillId="0" borderId="8" xfId="0" applyFont="1" applyBorder="1" applyAlignment="1">
      <alignment horizontal="center" vertical="center"/>
    </xf>
    <xf numFmtId="0" fontId="9" fillId="0" borderId="9" xfId="0" applyFont="1" applyBorder="1" applyAlignment="1">
      <alignment horizontal="center" vertical="center"/>
    </xf>
    <xf numFmtId="165" fontId="9" fillId="0" borderId="9" xfId="1" applyNumberFormat="1" applyFont="1" applyBorder="1" applyAlignment="1">
      <alignment horizontal="center" vertical="center" wrapText="1"/>
    </xf>
    <xf numFmtId="165" fontId="10" fillId="0" borderId="9" xfId="1" applyNumberFormat="1" applyFont="1" applyBorder="1" applyAlignment="1">
      <alignment horizontal="center" vertical="center" wrapText="1"/>
    </xf>
    <xf numFmtId="0" fontId="9" fillId="0" borderId="10" xfId="0" applyFont="1" applyBorder="1" applyAlignment="1">
      <alignment horizontal="center" vertical="center"/>
    </xf>
    <xf numFmtId="0" fontId="9" fillId="4" borderId="2" xfId="0" applyFont="1" applyFill="1" applyBorder="1"/>
    <xf numFmtId="0" fontId="3" fillId="4" borderId="11" xfId="0" applyFont="1" applyFill="1" applyBorder="1"/>
    <xf numFmtId="165" fontId="3" fillId="4" borderId="11" xfId="1" applyNumberFormat="1" applyFont="1" applyFill="1" applyBorder="1"/>
    <xf numFmtId="165" fontId="4" fillId="4" borderId="11" xfId="1" applyNumberFormat="1" applyFont="1" applyFill="1" applyBorder="1"/>
    <xf numFmtId="0" fontId="3" fillId="4" borderId="3" xfId="0" applyFont="1" applyFill="1" applyBorder="1"/>
    <xf numFmtId="0" fontId="11" fillId="0" borderId="4" xfId="0" applyFont="1" applyBorder="1"/>
    <xf numFmtId="165" fontId="4" fillId="0" borderId="0" xfId="1" applyNumberFormat="1" applyFont="1" applyBorder="1"/>
    <xf numFmtId="0" fontId="3" fillId="0" borderId="5" xfId="0" applyFont="1" applyBorder="1"/>
    <xf numFmtId="0" fontId="3" fillId="0" borderId="4" xfId="0" applyFont="1" applyBorder="1"/>
    <xf numFmtId="165" fontId="3" fillId="0" borderId="0" xfId="1" applyNumberFormat="1" applyFont="1" applyBorder="1"/>
    <xf numFmtId="0" fontId="12" fillId="0" borderId="0" xfId="0" applyFont="1"/>
    <xf numFmtId="165" fontId="12" fillId="0" borderId="0" xfId="1" applyNumberFormat="1" applyFont="1" applyFill="1" applyBorder="1"/>
    <xf numFmtId="165" fontId="13" fillId="0" borderId="0" xfId="1" applyNumberFormat="1" applyFont="1" applyFill="1" applyBorder="1"/>
    <xf numFmtId="165" fontId="3" fillId="0" borderId="0" xfId="1" applyNumberFormat="1" applyFont="1" applyFill="1" applyBorder="1"/>
    <xf numFmtId="165" fontId="4" fillId="0" borderId="0" xfId="1" applyNumberFormat="1" applyFont="1" applyFill="1" applyBorder="1"/>
    <xf numFmtId="0" fontId="3" fillId="2" borderId="6" xfId="0" applyFont="1" applyFill="1" applyBorder="1"/>
    <xf numFmtId="0" fontId="9" fillId="2" borderId="12" xfId="0" applyFont="1" applyFill="1" applyBorder="1"/>
    <xf numFmtId="0" fontId="3" fillId="2" borderId="12" xfId="0" applyFont="1" applyFill="1" applyBorder="1"/>
    <xf numFmtId="165" fontId="9" fillId="2" borderId="12" xfId="1" applyNumberFormat="1" applyFont="1" applyFill="1" applyBorder="1"/>
    <xf numFmtId="165" fontId="10" fillId="2" borderId="12" xfId="1" applyNumberFormat="1" applyFont="1" applyFill="1" applyBorder="1"/>
    <xf numFmtId="0" fontId="3" fillId="2" borderId="7" xfId="0" applyFont="1" applyFill="1" applyBorder="1"/>
    <xf numFmtId="165" fontId="3" fillId="0" borderId="0" xfId="1" applyNumberFormat="1" applyFont="1" applyFill="1"/>
    <xf numFmtId="165" fontId="4" fillId="0" borderId="0" xfId="1" applyNumberFormat="1" applyFont="1" applyFill="1"/>
    <xf numFmtId="0" fontId="9" fillId="0" borderId="2" xfId="0" applyFont="1" applyBorder="1"/>
    <xf numFmtId="0" fontId="3" fillId="0" borderId="11" xfId="0" applyFont="1" applyBorder="1"/>
    <xf numFmtId="165" fontId="3" fillId="0" borderId="11" xfId="1" applyNumberFormat="1" applyFont="1" applyFill="1" applyBorder="1"/>
    <xf numFmtId="165" fontId="4" fillId="0" borderId="11" xfId="1" applyNumberFormat="1" applyFont="1" applyFill="1" applyBorder="1"/>
    <xf numFmtId="0" fontId="3" fillId="0" borderId="3" xfId="0" applyFont="1" applyBorder="1"/>
    <xf numFmtId="166" fontId="3" fillId="0" borderId="0" xfId="0" applyNumberFormat="1" applyFont="1"/>
    <xf numFmtId="0" fontId="12" fillId="0" borderId="4" xfId="0" applyFont="1" applyBorder="1"/>
    <xf numFmtId="0" fontId="12" fillId="0" borderId="5" xfId="0" applyFont="1" applyBorder="1"/>
    <xf numFmtId="0" fontId="14" fillId="0" borderId="0" xfId="0" applyFont="1"/>
    <xf numFmtId="165" fontId="14" fillId="0" borderId="0" xfId="1" applyNumberFormat="1" applyFont="1" applyFill="1" applyBorder="1"/>
    <xf numFmtId="0" fontId="9" fillId="0" borderId="0" xfId="0" applyFont="1"/>
    <xf numFmtId="166" fontId="14" fillId="2" borderId="12" xfId="0" applyNumberFormat="1" applyFont="1" applyFill="1" applyBorder="1"/>
    <xf numFmtId="165" fontId="14" fillId="2" borderId="12" xfId="1" applyNumberFormat="1" applyFont="1" applyFill="1" applyBorder="1"/>
    <xf numFmtId="165" fontId="3" fillId="0" borderId="11" xfId="1" applyNumberFormat="1" applyFont="1" applyBorder="1"/>
    <xf numFmtId="165" fontId="4" fillId="0" borderId="11" xfId="1" applyNumberFormat="1" applyFont="1" applyBorder="1"/>
    <xf numFmtId="165" fontId="3" fillId="2" borderId="12" xfId="1" applyNumberFormat="1" applyFont="1" applyFill="1" applyBorder="1"/>
    <xf numFmtId="0" fontId="12" fillId="2" borderId="12" xfId="0" applyFont="1" applyFill="1" applyBorder="1"/>
    <xf numFmtId="0" fontId="15" fillId="0" borderId="8" xfId="0" applyFont="1" applyBorder="1"/>
    <xf numFmtId="0" fontId="15" fillId="0" borderId="9" xfId="0" applyFont="1" applyBorder="1"/>
    <xf numFmtId="165" fontId="15" fillId="0" borderId="9" xfId="1" applyNumberFormat="1" applyFont="1" applyBorder="1"/>
    <xf numFmtId="165" fontId="16" fillId="0" borderId="9" xfId="1" applyNumberFormat="1" applyFont="1" applyBorder="1"/>
    <xf numFmtId="0" fontId="15" fillId="0" borderId="10" xfId="0" applyFont="1" applyBorder="1"/>
    <xf numFmtId="0" fontId="15" fillId="0" borderId="0" xfId="0" applyFont="1"/>
    <xf numFmtId="0" fontId="16" fillId="0" borderId="0" xfId="0" applyFont="1"/>
    <xf numFmtId="0" fontId="3" fillId="5" borderId="0" xfId="0" applyFont="1" applyFill="1"/>
    <xf numFmtId="0" fontId="3" fillId="6" borderId="0" xfId="0" applyFont="1" applyFill="1"/>
    <xf numFmtId="0" fontId="3" fillId="7" borderId="0" xfId="0" applyFont="1" applyFill="1"/>
    <xf numFmtId="165" fontId="3" fillId="0" borderId="0" xfId="0" applyNumberFormat="1" applyFont="1"/>
    <xf numFmtId="0" fontId="19" fillId="0" borderId="0" xfId="0" applyFont="1"/>
    <xf numFmtId="0" fontId="21" fillId="0" borderId="0" xfId="0" applyFont="1"/>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165" fontId="18" fillId="0" borderId="5" xfId="0" applyNumberFormat="1" applyFont="1" applyBorder="1" applyAlignment="1">
      <alignment horizontal="center" vertical="center"/>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lignment horizontal="left" vertical="center" wrapText="1"/>
    </xf>
    <xf numFmtId="0" fontId="15" fillId="8" borderId="2"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cellXfs>
  <cellStyles count="6">
    <cellStyle name="Lien hypertexte 2" xfId="5" xr:uid="{00000000-0005-0000-0000-000000000000}"/>
    <cellStyle name="Milliers" xfId="1" builtinId="3"/>
    <cellStyle name="Milliers 2" xfId="2" xr:uid="{00000000-0005-0000-0000-000002000000}"/>
    <cellStyle name="Normal" xfId="0" builtinId="0"/>
    <cellStyle name="Normal 4" xfId="3" xr:uid="{00000000-0005-0000-0000-000004000000}"/>
    <cellStyle name="Pourcentage 3" xfId="4" xr:uid="{00000000-0005-0000-0000-000005000000}"/>
  </cellStyles>
  <dxfs count="29">
    <dxf>
      <font>
        <color rgb="FF9C0006"/>
      </font>
      <fill>
        <patternFill>
          <bgColor rgb="FFFFC7CE"/>
        </patternFill>
      </fill>
    </dxf>
    <dxf>
      <fill>
        <patternFill>
          <bgColor theme="9"/>
        </patternFill>
      </fill>
    </dxf>
    <dxf>
      <font>
        <color rgb="FF9C6500"/>
      </font>
      <fill>
        <patternFill>
          <bgColor rgb="FFFFEB9C"/>
        </patternFill>
      </fill>
    </dxf>
    <dxf>
      <font>
        <color rgb="FF9C0006"/>
      </font>
      <fill>
        <patternFill>
          <bgColor rgb="FFFFC7CE"/>
        </patternFill>
      </fill>
    </dxf>
    <dxf>
      <fill>
        <patternFill>
          <bgColor theme="9"/>
        </patternFill>
      </fill>
    </dxf>
    <dxf>
      <font>
        <color rgb="FF9C6500"/>
      </font>
      <fill>
        <patternFill>
          <bgColor rgb="FFFFEB9C"/>
        </patternFill>
      </fill>
    </dxf>
    <dxf>
      <font>
        <color rgb="FF9C0006"/>
      </font>
      <fill>
        <patternFill>
          <bgColor rgb="FFFFC7CE"/>
        </patternFill>
      </fill>
    </dxf>
    <dxf>
      <fill>
        <patternFill>
          <bgColor theme="9" tint="0.39994506668294322"/>
        </patternFill>
      </fill>
    </dxf>
    <dxf>
      <font>
        <color rgb="FF9C6500"/>
      </font>
      <fill>
        <patternFill>
          <bgColor rgb="FFFFEB9C"/>
        </patternFill>
      </fill>
    </dxf>
    <dxf>
      <font>
        <color rgb="FF9C0006"/>
      </font>
      <fill>
        <patternFill>
          <bgColor rgb="FFFFC7CE"/>
        </patternFill>
      </fill>
    </dxf>
    <dxf>
      <fill>
        <patternFill>
          <bgColor theme="9" tint="0.39994506668294322"/>
        </patternFill>
      </fill>
    </dxf>
    <dxf>
      <font>
        <color rgb="FF9C6500"/>
      </font>
      <fill>
        <patternFill>
          <bgColor rgb="FFFFEB9C"/>
        </patternFill>
      </fill>
    </dxf>
    <dxf>
      <font>
        <color rgb="FF9C0006"/>
      </font>
      <fill>
        <patternFill>
          <bgColor rgb="FFFFC7CE"/>
        </patternFill>
      </fill>
    </dxf>
    <dxf>
      <fill>
        <patternFill>
          <bgColor theme="9" tint="0.39994506668294322"/>
        </patternFill>
      </fill>
    </dxf>
    <dxf>
      <font>
        <color rgb="FF9C6500"/>
      </font>
      <fill>
        <patternFill>
          <bgColor rgb="FFFFEB9C"/>
        </patternFill>
      </fill>
    </dxf>
    <dxf>
      <font>
        <color rgb="FF9C0006"/>
      </font>
      <fill>
        <patternFill>
          <bgColor rgb="FFFFC7CE"/>
        </patternFill>
      </fill>
    </dxf>
    <dxf>
      <fill>
        <patternFill>
          <bgColor theme="9" tint="0.39994506668294322"/>
        </patternFill>
      </fill>
    </dxf>
    <dxf>
      <font>
        <color rgb="FF9C6500"/>
      </font>
      <fill>
        <patternFill>
          <bgColor rgb="FFFFEB9C"/>
        </patternFill>
      </fill>
    </dxf>
    <dxf>
      <font>
        <color rgb="FF9C0006"/>
      </font>
      <fill>
        <patternFill>
          <bgColor rgb="FFFFC7CE"/>
        </patternFill>
      </fill>
    </dxf>
    <dxf>
      <fill>
        <patternFill>
          <bgColor theme="9" tint="0.39994506668294322"/>
        </patternFill>
      </fill>
    </dxf>
    <dxf>
      <font>
        <color rgb="FF9C6500"/>
      </font>
      <fill>
        <patternFill>
          <bgColor rgb="FFFFEB9C"/>
        </patternFill>
      </fill>
    </dxf>
    <dxf>
      <font>
        <color rgb="FF9C6500"/>
      </font>
      <fill>
        <patternFill>
          <bgColor rgb="FFFFEB9C"/>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bgColor theme="9" tint="0.39994506668294322"/>
        </patternFill>
      </fill>
    </dxf>
    <dxf>
      <font>
        <color rgb="FF9C6500"/>
      </font>
      <fill>
        <patternFill>
          <bgColor rgb="FFFFEB9C"/>
        </patternFill>
      </fill>
    </dxf>
    <dxf>
      <fill>
        <patternFill>
          <bgColor theme="9" tint="0.39994506668294322"/>
        </patternFill>
      </fill>
    </dxf>
    <dxf>
      <font>
        <color rgb="FF9C6500"/>
      </font>
      <fill>
        <patternFill>
          <bgColor rgb="FFFFEB9C"/>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Bilan des risques</a:t>
            </a:r>
            <a:r>
              <a:rPr lang="fr-FR" baseline="0"/>
              <a:t> de nuisances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'Indicateur  n°26 Envir'!$B$212:$B$218</c:f>
              <c:strCache>
                <c:ptCount val="7"/>
                <c:pt idx="0">
                  <c:v>Environnement global</c:v>
                </c:pt>
                <c:pt idx="1">
                  <c:v>Intégration paysagère</c:v>
                </c:pt>
                <c:pt idx="2">
                  <c:v>Risques Odeurs</c:v>
                </c:pt>
                <c:pt idx="3">
                  <c:v>Bruit </c:v>
                </c:pt>
                <c:pt idx="4">
                  <c:v>Transport </c:v>
                </c:pt>
                <c:pt idx="5">
                  <c:v>Prise en compte des mesures de prévention et de communication sur l'activité auprès du grand public </c:v>
                </c:pt>
                <c:pt idx="6">
                  <c:v>Plaintes extérieures </c:v>
                </c:pt>
              </c:strCache>
            </c:strRef>
          </c:cat>
          <c:val>
            <c:numRef>
              <c:f>'Indicateur  n°26 Envir'!$C$212:$C$218</c:f>
              <c:numCache>
                <c:formatCode>_-* #\ ##0.0\ _€_-;\-* #\ ##0.0\ _€_-;_-* "-"??\ _€_-;_-@_-</c:formatCode>
                <c:ptCount val="7"/>
                <c:pt idx="0">
                  <c:v>2.2000000000000002</c:v>
                </c:pt>
                <c:pt idx="1">
                  <c:v>4.6000000000000005</c:v>
                </c:pt>
                <c:pt idx="2">
                  <c:v>4.5999999999999996</c:v>
                </c:pt>
                <c:pt idx="3">
                  <c:v>6</c:v>
                </c:pt>
                <c:pt idx="4">
                  <c:v>9.6</c:v>
                </c:pt>
                <c:pt idx="5">
                  <c:v>10</c:v>
                </c:pt>
                <c:pt idx="6">
                  <c:v>10</c:v>
                </c:pt>
              </c:numCache>
            </c:numRef>
          </c:val>
          <c:extLst>
            <c:ext xmlns:c16="http://schemas.microsoft.com/office/drawing/2014/chart" uri="{C3380CC4-5D6E-409C-BE32-E72D297353CC}">
              <c16:uniqueId val="{00000000-8DB3-4D96-B923-9B2BE31385D1}"/>
            </c:ext>
          </c:extLst>
        </c:ser>
        <c:dLbls>
          <c:showLegendKey val="0"/>
          <c:showVal val="0"/>
          <c:showCatName val="0"/>
          <c:showSerName val="0"/>
          <c:showPercent val="0"/>
          <c:showBubbleSize val="0"/>
        </c:dLbls>
        <c:axId val="372078776"/>
        <c:axId val="423196200"/>
      </c:radarChart>
      <c:catAx>
        <c:axId val="37207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196200"/>
        <c:crosses val="autoZero"/>
        <c:auto val="1"/>
        <c:lblAlgn val="ctr"/>
        <c:lblOffset val="100"/>
        <c:noMultiLvlLbl val="0"/>
      </c:catAx>
      <c:valAx>
        <c:axId val="423196200"/>
        <c:scaling>
          <c:orientation val="minMax"/>
        </c:scaling>
        <c:delete val="0"/>
        <c:axPos val="l"/>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2078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4" dropStyle="combo" dx="16" fmlaLink="$D$9" fmlaRange="$C$10:$C$13" noThreeD="1" sel="1" val="0"/>
</file>

<file path=xl/ctrlProps/ctrlProp10.xml><?xml version="1.0" encoding="utf-8"?>
<formControlPr xmlns="http://schemas.microsoft.com/office/spreadsheetml/2009/9/main" objectType="Drop" dropStyle="combo" dx="16" fmlaLink="$D$54" fmlaRange="$C$55:$C$56" noThreeD="1" sel="1" val="0"/>
</file>

<file path=xl/ctrlProps/ctrlProp11.xml><?xml version="1.0" encoding="utf-8"?>
<formControlPr xmlns="http://schemas.microsoft.com/office/spreadsheetml/2009/9/main" objectType="Drop" dropStyle="combo" dx="16" fmlaLink="$D$85" fmlaRange="$C$86:$C$87" noThreeD="1" sel="2" val="0"/>
</file>

<file path=xl/ctrlProps/ctrlProp12.xml><?xml version="1.0" encoding="utf-8"?>
<formControlPr xmlns="http://schemas.microsoft.com/office/spreadsheetml/2009/9/main" objectType="Drop" dropStyle="combo" dx="16" fmlaLink="$D$89" fmlaRange="$C$90:$C$94" noThreeD="1" sel="1" val="0"/>
</file>

<file path=xl/ctrlProps/ctrlProp13.xml><?xml version="1.0" encoding="utf-8"?>
<formControlPr xmlns="http://schemas.microsoft.com/office/spreadsheetml/2009/9/main" objectType="Drop" dropStyle="combo" dx="16" fmlaLink="$D$96" fmlaRange="$C$97:$C$98" noThreeD="1" sel="1" val="0"/>
</file>

<file path=xl/ctrlProps/ctrlProp14.xml><?xml version="1.0" encoding="utf-8"?>
<formControlPr xmlns="http://schemas.microsoft.com/office/spreadsheetml/2009/9/main" objectType="Drop" dropStyle="combo" dx="16" fmlaLink="$D$107" fmlaRange="$C$108:$C$110" noThreeD="1" sel="1" val="0"/>
</file>

<file path=xl/ctrlProps/ctrlProp15.xml><?xml version="1.0" encoding="utf-8"?>
<formControlPr xmlns="http://schemas.microsoft.com/office/spreadsheetml/2009/9/main" objectType="Drop" dropStyle="combo" dx="16" fmlaLink="$D$112" fmlaRange="$C$113:$C$115" noThreeD="1" sel="3" val="0"/>
</file>

<file path=xl/ctrlProps/ctrlProp16.xml><?xml version="1.0" encoding="utf-8"?>
<formControlPr xmlns="http://schemas.microsoft.com/office/spreadsheetml/2009/9/main" objectType="Drop" dropStyle="combo" dx="16" fmlaLink="$D$132" fmlaRange="$C$133:$C$134" noThreeD="1" sel="1" val="0"/>
</file>

<file path=xl/ctrlProps/ctrlProp17.xml><?xml version="1.0" encoding="utf-8"?>
<formControlPr xmlns="http://schemas.microsoft.com/office/spreadsheetml/2009/9/main" objectType="Drop" dropStyle="combo" dx="16" fmlaLink="$D$136" fmlaRange="$C$137:$C$141" noThreeD="1" sel="1" val="0"/>
</file>

<file path=xl/ctrlProps/ctrlProp18.xml><?xml version="1.0" encoding="utf-8"?>
<formControlPr xmlns="http://schemas.microsoft.com/office/spreadsheetml/2009/9/main" objectType="Drop" dropStyle="combo" dx="16" fmlaLink="$D$143" fmlaRange="$C$144:$C$146" noThreeD="1" sel="1" val="0"/>
</file>

<file path=xl/ctrlProps/ctrlProp19.xml><?xml version="1.0" encoding="utf-8"?>
<formControlPr xmlns="http://schemas.microsoft.com/office/spreadsheetml/2009/9/main" objectType="Drop" dropStyle="combo" dx="16" fmlaLink="$D$162" fmlaRange="$C$163:$C$164" noThreeD="1" sel="2" val="0"/>
</file>

<file path=xl/ctrlProps/ctrlProp2.xml><?xml version="1.0" encoding="utf-8"?>
<formControlPr xmlns="http://schemas.microsoft.com/office/spreadsheetml/2009/9/main" objectType="Drop" dropLines="10" dropStyle="combo" dx="16" fmlaLink="$D$15" fmlaRange="$C$16:$C$25" noThreeD="1" sel="7" val="0"/>
</file>

<file path=xl/ctrlProps/ctrlProp20.xml><?xml version="1.0" encoding="utf-8"?>
<formControlPr xmlns="http://schemas.microsoft.com/office/spreadsheetml/2009/9/main" objectType="Drop" dropStyle="combo" dx="16" fmlaLink="$D$178" fmlaRange="$C$179:$C$180" noThreeD="1" sel="1" val="0"/>
</file>

<file path=xl/ctrlProps/ctrlProp21.xml><?xml version="1.0" encoding="utf-8"?>
<formControlPr xmlns="http://schemas.microsoft.com/office/spreadsheetml/2009/9/main" objectType="Drop" dropStyle="combo" dx="16" fmlaLink="$D$148" fmlaRange="$C$149:$C$154" noThreeD="1" sel="2" val="0"/>
</file>

<file path=xl/ctrlProps/ctrlProp22.xml><?xml version="1.0" encoding="utf-8"?>
<formControlPr xmlns="http://schemas.microsoft.com/office/spreadsheetml/2009/9/main" objectType="Drop" dropStyle="combo" dx="16" fmlaLink="$D$117" fmlaRange="$C$118:$C$124" noThreeD="1" sel="7" val="0"/>
</file>

<file path=xl/ctrlProps/ctrlProp23.xml><?xml version="1.0" encoding="utf-8"?>
<formControlPr xmlns="http://schemas.microsoft.com/office/spreadsheetml/2009/9/main" objectType="Drop" dropLines="4" dropStyle="combo" dx="16" fmlaLink="$D$32" fmlaRange="$C$33:$C$36" noThreeD="1" sel="1" val="0"/>
</file>

<file path=xl/ctrlProps/ctrlProp3.xml><?xml version="1.0" encoding="utf-8"?>
<formControlPr xmlns="http://schemas.microsoft.com/office/spreadsheetml/2009/9/main" objectType="Drop" dropLines="5" dropStyle="combo" dx="16" fmlaLink="$D$27" fmlaRange="$C$28:$C$30" noThreeD="1" sel="2" val="0"/>
</file>

<file path=xl/ctrlProps/ctrlProp4.xml><?xml version="1.0" encoding="utf-8"?>
<formControlPr xmlns="http://schemas.microsoft.com/office/spreadsheetml/2009/9/main" objectType="Drop" dropLines="10" dropStyle="combo" dx="16" fmlaLink="$D$68" fmlaRange="$C$69:$C$74" noThreeD="1" sel="6" val="0"/>
</file>

<file path=xl/ctrlProps/ctrlProp5.xml><?xml version="1.0" encoding="utf-8"?>
<formControlPr xmlns="http://schemas.microsoft.com/office/spreadsheetml/2009/9/main" objectType="Drop" dropStyle="combo" dx="16" fmlaLink="$D$76" fmlaRange="$C$77:$C$78" noThreeD="1" sel="1" val="0"/>
</file>

<file path=xl/ctrlProps/ctrlProp6.xml><?xml version="1.0" encoding="utf-8"?>
<formControlPr xmlns="http://schemas.microsoft.com/office/spreadsheetml/2009/9/main" objectType="Drop" dropStyle="combo" dx="16" fmlaLink="$D$63" fmlaRange="$C$65:$C$66" noThreeD="1" sel="1" val="0"/>
</file>

<file path=xl/ctrlProps/ctrlProp7.xml><?xml version="1.0" encoding="utf-8"?>
<formControlPr xmlns="http://schemas.microsoft.com/office/spreadsheetml/2009/9/main" objectType="Drop" dropStyle="combo" dx="16" fmlaLink="$D$80" fmlaRange="$C$81:$C$82" noThreeD="1" sel="1" val="0"/>
</file>

<file path=xl/ctrlProps/ctrlProp8.xml><?xml version="1.0" encoding="utf-8"?>
<formControlPr xmlns="http://schemas.microsoft.com/office/spreadsheetml/2009/9/main" objectType="Drop" dropStyle="combo" dx="16" fmlaLink="$D$43" fmlaRange="$C$45:$C$47" noThreeD="1" sel="1" val="0"/>
</file>

<file path=xl/ctrlProps/ctrlProp9.xml><?xml version="1.0" encoding="utf-8"?>
<formControlPr xmlns="http://schemas.microsoft.com/office/spreadsheetml/2009/9/main" objectType="Drop" dropStyle="combo" dx="16" fmlaLink="$D$49" fmlaRange="$C$50:$C$52"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Grille comparaison'!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8</xdr:row>
          <xdr:rowOff>0</xdr:rowOff>
        </xdr:from>
        <xdr:to>
          <xdr:col>4</xdr:col>
          <xdr:colOff>6350</xdr:colOff>
          <xdr:row>9</xdr:row>
          <xdr:rowOff>0</xdr:rowOff>
        </xdr:to>
        <xdr:sp macro="" textlink="">
          <xdr:nvSpPr>
            <xdr:cNvPr id="22529" name="Drop Dow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146050</xdr:rowOff>
        </xdr:from>
        <xdr:to>
          <xdr:col>4</xdr:col>
          <xdr:colOff>0</xdr:colOff>
          <xdr:row>15</xdr:row>
          <xdr:rowOff>0</xdr:rowOff>
        </xdr:to>
        <xdr:sp macro="" textlink="">
          <xdr:nvSpPr>
            <xdr:cNvPr id="22530" name="Drop Down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6350</xdr:colOff>
          <xdr:row>26</xdr:row>
          <xdr:rowOff>139700</xdr:rowOff>
        </xdr:to>
        <xdr:sp macro="" textlink="">
          <xdr:nvSpPr>
            <xdr:cNvPr id="22531" name="Drop Dow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3</xdr:col>
          <xdr:colOff>3886200</xdr:colOff>
          <xdr:row>68</xdr:row>
          <xdr:rowOff>0</xdr:rowOff>
        </xdr:to>
        <xdr:sp macro="" textlink="">
          <xdr:nvSpPr>
            <xdr:cNvPr id="22532" name="Drop Down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146050</xdr:rowOff>
        </xdr:from>
        <xdr:to>
          <xdr:col>4</xdr:col>
          <xdr:colOff>0</xdr:colOff>
          <xdr:row>76</xdr:row>
          <xdr:rowOff>0</xdr:rowOff>
        </xdr:to>
        <xdr:sp macro="" textlink="">
          <xdr:nvSpPr>
            <xdr:cNvPr id="22533" name="Drop Down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62</xdr:row>
          <xdr:rowOff>12700</xdr:rowOff>
        </xdr:from>
        <xdr:to>
          <xdr:col>3</xdr:col>
          <xdr:colOff>3886200</xdr:colOff>
          <xdr:row>63</xdr:row>
          <xdr:rowOff>0</xdr:rowOff>
        </xdr:to>
        <xdr:sp macro="" textlink="">
          <xdr:nvSpPr>
            <xdr:cNvPr id="22534" name="Drop Down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146050</xdr:rowOff>
        </xdr:from>
        <xdr:to>
          <xdr:col>3</xdr:col>
          <xdr:colOff>3892550</xdr:colOff>
          <xdr:row>80</xdr:row>
          <xdr:rowOff>0</xdr:rowOff>
        </xdr:to>
        <xdr:sp macro="" textlink="">
          <xdr:nvSpPr>
            <xdr:cNvPr id="22535" name="Drop Down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12700</xdr:rowOff>
        </xdr:from>
        <xdr:to>
          <xdr:col>4</xdr:col>
          <xdr:colOff>6350</xdr:colOff>
          <xdr:row>43</xdr:row>
          <xdr:rowOff>0</xdr:rowOff>
        </xdr:to>
        <xdr:sp macro="" textlink="">
          <xdr:nvSpPr>
            <xdr:cNvPr id="22536" name="Drop Down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48</xdr:row>
          <xdr:rowOff>0</xdr:rowOff>
        </xdr:from>
        <xdr:to>
          <xdr:col>4</xdr:col>
          <xdr:colOff>0</xdr:colOff>
          <xdr:row>48</xdr:row>
          <xdr:rowOff>139700</xdr:rowOff>
        </xdr:to>
        <xdr:sp macro="" textlink="">
          <xdr:nvSpPr>
            <xdr:cNvPr id="22537" name="Drop Down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52</xdr:row>
          <xdr:rowOff>146050</xdr:rowOff>
        </xdr:from>
        <xdr:to>
          <xdr:col>4</xdr:col>
          <xdr:colOff>0</xdr:colOff>
          <xdr:row>53</xdr:row>
          <xdr:rowOff>139700</xdr:rowOff>
        </xdr:to>
        <xdr:sp macro="" textlink="">
          <xdr:nvSpPr>
            <xdr:cNvPr id="22538" name="Drop Down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4</xdr:col>
          <xdr:colOff>0</xdr:colOff>
          <xdr:row>85</xdr:row>
          <xdr:rowOff>0</xdr:rowOff>
        </xdr:to>
        <xdr:sp macro="" textlink="">
          <xdr:nvSpPr>
            <xdr:cNvPr id="22539" name="Drop Down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4</xdr:col>
          <xdr:colOff>0</xdr:colOff>
          <xdr:row>89</xdr:row>
          <xdr:rowOff>0</xdr:rowOff>
        </xdr:to>
        <xdr:sp macro="" textlink="">
          <xdr:nvSpPr>
            <xdr:cNvPr id="22540" name="Drop Down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12700</xdr:rowOff>
        </xdr:from>
        <xdr:to>
          <xdr:col>4</xdr:col>
          <xdr:colOff>0</xdr:colOff>
          <xdr:row>96</xdr:row>
          <xdr:rowOff>0</xdr:rowOff>
        </xdr:to>
        <xdr:sp macro="" textlink="">
          <xdr:nvSpPr>
            <xdr:cNvPr id="22541" name="Drop Down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4019550</xdr:colOff>
          <xdr:row>105</xdr:row>
          <xdr:rowOff>133350</xdr:rowOff>
        </xdr:from>
        <xdr:to>
          <xdr:col>3</xdr:col>
          <xdr:colOff>3886200</xdr:colOff>
          <xdr:row>106</xdr:row>
          <xdr:rowOff>139700</xdr:rowOff>
        </xdr:to>
        <xdr:sp macro="" textlink="">
          <xdr:nvSpPr>
            <xdr:cNvPr id="22542" name="Drop Down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110</xdr:row>
          <xdr:rowOff>146050</xdr:rowOff>
        </xdr:from>
        <xdr:to>
          <xdr:col>3</xdr:col>
          <xdr:colOff>3873500</xdr:colOff>
          <xdr:row>112</xdr:row>
          <xdr:rowOff>0</xdr:rowOff>
        </xdr:to>
        <xdr:sp macro="" textlink="">
          <xdr:nvSpPr>
            <xdr:cNvPr id="22543" name="Drop Down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0</xdr:rowOff>
        </xdr:from>
        <xdr:to>
          <xdr:col>3</xdr:col>
          <xdr:colOff>3886200</xdr:colOff>
          <xdr:row>132</xdr:row>
          <xdr:rowOff>0</xdr:rowOff>
        </xdr:to>
        <xdr:sp macro="" textlink="">
          <xdr:nvSpPr>
            <xdr:cNvPr id="22544" name="Drop Down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146050</xdr:rowOff>
        </xdr:from>
        <xdr:to>
          <xdr:col>4</xdr:col>
          <xdr:colOff>0</xdr:colOff>
          <xdr:row>136</xdr:row>
          <xdr:rowOff>0</xdr:rowOff>
        </xdr:to>
        <xdr:sp macro="" textlink="">
          <xdr:nvSpPr>
            <xdr:cNvPr id="22545" name="Drop Down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141</xdr:row>
          <xdr:rowOff>146050</xdr:rowOff>
        </xdr:from>
        <xdr:to>
          <xdr:col>3</xdr:col>
          <xdr:colOff>3892550</xdr:colOff>
          <xdr:row>142</xdr:row>
          <xdr:rowOff>139700</xdr:rowOff>
        </xdr:to>
        <xdr:sp macro="" textlink="">
          <xdr:nvSpPr>
            <xdr:cNvPr id="22546" name="Drop Down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161</xdr:row>
          <xdr:rowOff>12700</xdr:rowOff>
        </xdr:from>
        <xdr:to>
          <xdr:col>4</xdr:col>
          <xdr:colOff>6350</xdr:colOff>
          <xdr:row>162</xdr:row>
          <xdr:rowOff>6350</xdr:rowOff>
        </xdr:to>
        <xdr:sp macro="" textlink="">
          <xdr:nvSpPr>
            <xdr:cNvPr id="22547" name="Drop Down 19"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177</xdr:row>
          <xdr:rowOff>12700</xdr:rowOff>
        </xdr:from>
        <xdr:to>
          <xdr:col>4</xdr:col>
          <xdr:colOff>6350</xdr:colOff>
          <xdr:row>178</xdr:row>
          <xdr:rowOff>6350</xdr:rowOff>
        </xdr:to>
        <xdr:sp macro="" textlink="">
          <xdr:nvSpPr>
            <xdr:cNvPr id="22548" name="Drop Down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146</xdr:row>
          <xdr:rowOff>146050</xdr:rowOff>
        </xdr:from>
        <xdr:to>
          <xdr:col>3</xdr:col>
          <xdr:colOff>3892550</xdr:colOff>
          <xdr:row>147</xdr:row>
          <xdr:rowOff>139700</xdr:rowOff>
        </xdr:to>
        <xdr:sp macro="" textlink="">
          <xdr:nvSpPr>
            <xdr:cNvPr id="22549" name="Drop Down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133350</xdr:rowOff>
        </xdr:from>
        <xdr:to>
          <xdr:col>3</xdr:col>
          <xdr:colOff>3886200</xdr:colOff>
          <xdr:row>116</xdr:row>
          <xdr:rowOff>139700</xdr:rowOff>
        </xdr:to>
        <xdr:sp macro="" textlink="">
          <xdr:nvSpPr>
            <xdr:cNvPr id="22550" name="Drop Down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0</xdr:colOff>
      <xdr:row>201</xdr:row>
      <xdr:rowOff>0</xdr:rowOff>
    </xdr:from>
    <xdr:to>
      <xdr:col>6</xdr:col>
      <xdr:colOff>504825</xdr:colOff>
      <xdr:row>204</xdr:row>
      <xdr:rowOff>0</xdr:rowOff>
    </xdr:to>
    <xdr:sp macro="" textlink="">
      <xdr:nvSpPr>
        <xdr:cNvPr id="25" name="ZoneTexte 24">
          <a:hlinkClick xmlns:r="http://schemas.openxmlformats.org/officeDocument/2006/relationships" r:id="rId1"/>
          <a:extLst>
            <a:ext uri="{FF2B5EF4-FFF2-40B4-BE49-F238E27FC236}">
              <a16:creationId xmlns:a16="http://schemas.microsoft.com/office/drawing/2014/main" id="{00000000-0008-0000-0000-000019000000}"/>
            </a:ext>
          </a:extLst>
        </xdr:cNvPr>
        <xdr:cNvSpPr txBox="1"/>
      </xdr:nvSpPr>
      <xdr:spPr>
        <a:xfrm>
          <a:off x="9925050" y="26603325"/>
          <a:ext cx="1257300" cy="4572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bg1"/>
              </a:solidFill>
            </a:rPr>
            <a:t>Retour</a:t>
          </a:r>
          <a:r>
            <a:rPr lang="fr-FR" sz="1100" baseline="0">
              <a:solidFill>
                <a:schemeClr val="bg1"/>
              </a:solidFill>
            </a:rPr>
            <a:t> Grille comparaison</a:t>
          </a:r>
          <a:endParaRPr lang="fr-FR" sz="1100">
            <a:solidFill>
              <a:schemeClr val="bg1"/>
            </a:solidFill>
          </a:endParaRPr>
        </a:p>
      </xdr:txBody>
    </xdr:sp>
    <xdr:clientData/>
  </xdr:twoCellAnchor>
  <xdr:twoCellAnchor>
    <xdr:from>
      <xdr:col>0</xdr:col>
      <xdr:colOff>571500</xdr:colOff>
      <xdr:row>207</xdr:row>
      <xdr:rowOff>61912</xdr:rowOff>
    </xdr:from>
    <xdr:to>
      <xdr:col>3</xdr:col>
      <xdr:colOff>2495550</xdr:colOff>
      <xdr:row>240</xdr:row>
      <xdr:rowOff>114300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6350</xdr:colOff>
          <xdr:row>31</xdr:row>
          <xdr:rowOff>139700</xdr:rowOff>
        </xdr:to>
        <xdr:sp macro="" textlink="">
          <xdr:nvSpPr>
            <xdr:cNvPr id="22551" name="Drop Down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8" tint="-0.249977111117893"/>
  </sheetPr>
  <dimension ref="B1:N243"/>
  <sheetViews>
    <sheetView showGridLines="0" tabSelected="1" zoomScaleNormal="100" workbookViewId="0">
      <selection activeCell="D4" sqref="D4"/>
    </sheetView>
  </sheetViews>
  <sheetFormatPr baseColWidth="10" defaultColWidth="9.1796875" defaultRowHeight="12" x14ac:dyDescent="0.3"/>
  <cols>
    <col min="1" max="2" width="9.1796875" style="2"/>
    <col min="3" max="3" width="60.54296875" style="2" customWidth="1"/>
    <col min="4" max="4" width="58.54296875" style="2" customWidth="1"/>
    <col min="5" max="5" width="11.453125" style="3" customWidth="1"/>
    <col min="6" max="6" width="11.26953125" style="4" customWidth="1"/>
    <col min="7" max="8" width="9.1796875" style="2"/>
    <col min="9" max="9" width="62.453125" style="5" customWidth="1"/>
    <col min="10" max="12" width="9.1796875" style="5"/>
    <col min="13" max="16384" width="9.1796875" style="2"/>
  </cols>
  <sheetData>
    <row r="1" spans="2:7" ht="12.5" thickBot="1" x14ac:dyDescent="0.35"/>
    <row r="2" spans="2:7" ht="16" thickBot="1" x14ac:dyDescent="0.4">
      <c r="B2" s="68" t="s">
        <v>156</v>
      </c>
      <c r="C2" s="69"/>
      <c r="D2" s="69"/>
      <c r="E2" s="69"/>
      <c r="F2" s="69"/>
      <c r="G2" s="70"/>
    </row>
    <row r="4" spans="2:7" ht="26" x14ac:dyDescent="0.6">
      <c r="B4" s="6" t="s">
        <v>164</v>
      </c>
      <c r="C4" s="7"/>
      <c r="D4" s="7"/>
      <c r="E4" s="8"/>
      <c r="F4" s="9"/>
      <c r="G4" s="7"/>
    </row>
    <row r="5" spans="2:7" ht="12.5" thickBot="1" x14ac:dyDescent="0.35"/>
    <row r="6" spans="2:7" ht="24.5" thickBot="1" x14ac:dyDescent="0.35">
      <c r="B6" s="10" t="s">
        <v>13</v>
      </c>
      <c r="C6" s="11" t="s">
        <v>14</v>
      </c>
      <c r="D6" s="11" t="s">
        <v>15</v>
      </c>
      <c r="E6" s="12" t="s">
        <v>16</v>
      </c>
      <c r="F6" s="13" t="s">
        <v>17</v>
      </c>
      <c r="G6" s="14"/>
    </row>
    <row r="7" spans="2:7" ht="12.5" thickBot="1" x14ac:dyDescent="0.35">
      <c r="E7" s="2"/>
      <c r="F7" s="2"/>
    </row>
    <row r="8" spans="2:7" x14ac:dyDescent="0.3">
      <c r="B8" s="15" t="s">
        <v>18</v>
      </c>
      <c r="C8" s="16"/>
      <c r="D8" s="16"/>
      <c r="E8" s="17"/>
      <c r="F8" s="18"/>
      <c r="G8" s="19"/>
    </row>
    <row r="9" spans="2:7" x14ac:dyDescent="0.3">
      <c r="B9" s="20" t="s">
        <v>19</v>
      </c>
      <c r="D9" s="2">
        <v>1</v>
      </c>
      <c r="F9" s="21"/>
      <c r="G9" s="22"/>
    </row>
    <row r="10" spans="2:7" x14ac:dyDescent="0.3">
      <c r="B10" s="23"/>
      <c r="C10" s="2" t="s">
        <v>20</v>
      </c>
      <c r="D10" s="2">
        <v>1</v>
      </c>
      <c r="E10" s="24"/>
      <c r="F10" s="21"/>
      <c r="G10" s="22"/>
    </row>
    <row r="11" spans="2:7" x14ac:dyDescent="0.3">
      <c r="B11" s="23"/>
      <c r="C11" s="2" t="s">
        <v>21</v>
      </c>
      <c r="D11" s="2">
        <v>5</v>
      </c>
      <c r="E11" s="24"/>
      <c r="F11" s="21"/>
      <c r="G11" s="22"/>
    </row>
    <row r="12" spans="2:7" x14ac:dyDescent="0.3">
      <c r="B12" s="23"/>
      <c r="C12" s="2" t="s">
        <v>22</v>
      </c>
      <c r="D12" s="2">
        <v>7</v>
      </c>
      <c r="E12" s="24"/>
      <c r="F12" s="21"/>
      <c r="G12" s="22"/>
    </row>
    <row r="13" spans="2:7" x14ac:dyDescent="0.3">
      <c r="B13" s="23"/>
      <c r="C13" s="2" t="s">
        <v>23</v>
      </c>
      <c r="D13" s="2">
        <v>10</v>
      </c>
      <c r="E13" s="24"/>
      <c r="F13" s="21"/>
      <c r="G13" s="22"/>
    </row>
    <row r="14" spans="2:7" x14ac:dyDescent="0.3">
      <c r="B14" s="23"/>
      <c r="C14" s="25" t="s">
        <v>24</v>
      </c>
      <c r="E14" s="26">
        <f>IF(D9=1,D10,IF(D9=2,D11,IF(D9=3,D12,IF(D9=4,D13,"-"))))</f>
        <v>1</v>
      </c>
      <c r="F14" s="27">
        <v>0.2</v>
      </c>
      <c r="G14" s="22"/>
    </row>
    <row r="15" spans="2:7" x14ac:dyDescent="0.3">
      <c r="B15" s="20" t="s">
        <v>25</v>
      </c>
      <c r="D15" s="2">
        <v>7</v>
      </c>
      <c r="E15" s="28"/>
      <c r="F15" s="29"/>
      <c r="G15" s="22"/>
    </row>
    <row r="16" spans="2:7" x14ac:dyDescent="0.3">
      <c r="B16" s="23"/>
      <c r="C16" s="2" t="s">
        <v>26</v>
      </c>
      <c r="D16" s="2">
        <v>10</v>
      </c>
      <c r="E16" s="28"/>
      <c r="F16" s="29"/>
      <c r="G16" s="22"/>
    </row>
    <row r="17" spans="2:7" x14ac:dyDescent="0.3">
      <c r="B17" s="23"/>
      <c r="C17" s="2" t="s">
        <v>27</v>
      </c>
      <c r="D17" s="2">
        <v>9</v>
      </c>
      <c r="E17" s="28"/>
      <c r="F17" s="29"/>
      <c r="G17" s="22"/>
    </row>
    <row r="18" spans="2:7" x14ac:dyDescent="0.3">
      <c r="B18" s="23"/>
      <c r="C18" s="2" t="s">
        <v>28</v>
      </c>
      <c r="D18" s="2">
        <v>8</v>
      </c>
      <c r="E18" s="28"/>
      <c r="F18" s="29"/>
      <c r="G18" s="22"/>
    </row>
    <row r="19" spans="2:7" x14ac:dyDescent="0.3">
      <c r="B19" s="23"/>
      <c r="C19" s="2" t="s">
        <v>29</v>
      </c>
      <c r="D19" s="2">
        <v>7</v>
      </c>
      <c r="E19" s="28"/>
      <c r="F19" s="29"/>
      <c r="G19" s="22"/>
    </row>
    <row r="20" spans="2:7" x14ac:dyDescent="0.3">
      <c r="B20" s="23"/>
      <c r="C20" s="2" t="s">
        <v>30</v>
      </c>
      <c r="D20" s="2">
        <v>6</v>
      </c>
      <c r="E20" s="28"/>
      <c r="F20" s="29"/>
      <c r="G20" s="22"/>
    </row>
    <row r="21" spans="2:7" x14ac:dyDescent="0.3">
      <c r="B21" s="23"/>
      <c r="C21" s="2" t="s">
        <v>31</v>
      </c>
      <c r="D21" s="2">
        <v>5</v>
      </c>
      <c r="E21" s="28"/>
      <c r="F21" s="29"/>
      <c r="G21" s="22"/>
    </row>
    <row r="22" spans="2:7" x14ac:dyDescent="0.3">
      <c r="B22" s="23"/>
      <c r="C22" s="2" t="s">
        <v>32</v>
      </c>
      <c r="D22" s="2">
        <v>4</v>
      </c>
      <c r="E22" s="28"/>
      <c r="F22" s="29"/>
      <c r="G22" s="22"/>
    </row>
    <row r="23" spans="2:7" x14ac:dyDescent="0.3">
      <c r="B23" s="23"/>
      <c r="C23" s="2" t="s">
        <v>33</v>
      </c>
      <c r="D23" s="2">
        <v>3</v>
      </c>
      <c r="E23" s="28"/>
      <c r="F23" s="29"/>
      <c r="G23" s="22"/>
    </row>
    <row r="24" spans="2:7" x14ac:dyDescent="0.3">
      <c r="B24" s="23"/>
      <c r="C24" s="2" t="s">
        <v>34</v>
      </c>
      <c r="D24" s="2">
        <v>2</v>
      </c>
      <c r="E24" s="28"/>
      <c r="F24" s="29"/>
      <c r="G24" s="22"/>
    </row>
    <row r="25" spans="2:7" x14ac:dyDescent="0.3">
      <c r="B25" s="23"/>
      <c r="C25" s="2" t="s">
        <v>35</v>
      </c>
      <c r="D25" s="2">
        <v>1</v>
      </c>
      <c r="E25" s="28"/>
      <c r="F25" s="29"/>
      <c r="G25" s="22"/>
    </row>
    <row r="26" spans="2:7" x14ac:dyDescent="0.3">
      <c r="B26" s="23"/>
      <c r="C26" s="25" t="s">
        <v>24</v>
      </c>
      <c r="E26" s="26">
        <f>IF(D15=1,D16,IF(D15=2,D17,IF(D15=3,D18,IF(D15=4,D19,IF(D15=5,D20,IF(D15=6,D21,IF(D15=7,D22,IF(D15=8,D23,IF(D15=9,D24,IF(D15=10,D25,"-"))))))))))</f>
        <v>4</v>
      </c>
      <c r="F26" s="27">
        <v>0.4</v>
      </c>
      <c r="G26" s="22"/>
    </row>
    <row r="27" spans="2:7" x14ac:dyDescent="0.3">
      <c r="B27" s="20" t="s">
        <v>36</v>
      </c>
      <c r="D27" s="2">
        <v>2</v>
      </c>
      <c r="E27" s="28"/>
      <c r="F27" s="29"/>
      <c r="G27" s="22"/>
    </row>
    <row r="28" spans="2:7" x14ac:dyDescent="0.3">
      <c r="B28" s="23"/>
      <c r="C28" s="2" t="s">
        <v>37</v>
      </c>
      <c r="D28" s="2">
        <v>1</v>
      </c>
      <c r="E28" s="28"/>
      <c r="F28" s="29"/>
      <c r="G28" s="22"/>
    </row>
    <row r="29" spans="2:7" x14ac:dyDescent="0.3">
      <c r="B29" s="23"/>
      <c r="C29" s="2" t="s">
        <v>38</v>
      </c>
      <c r="D29" s="2">
        <v>1</v>
      </c>
      <c r="E29" s="28"/>
      <c r="F29" s="29"/>
      <c r="G29" s="22"/>
    </row>
    <row r="30" spans="2:7" x14ac:dyDescent="0.3">
      <c r="B30" s="23"/>
      <c r="C30" s="2" t="s">
        <v>39</v>
      </c>
      <c r="D30" s="2">
        <v>5</v>
      </c>
      <c r="E30" s="28"/>
      <c r="F30" s="29"/>
      <c r="G30" s="22"/>
    </row>
    <row r="31" spans="2:7" x14ac:dyDescent="0.3">
      <c r="B31" s="23"/>
      <c r="C31" s="25" t="s">
        <v>24</v>
      </c>
      <c r="E31" s="26">
        <f>IF(D27=1,D28,IF(D27=2,D29,IF(D27=3,D30,"-")))</f>
        <v>1</v>
      </c>
      <c r="F31" s="27">
        <v>0.1</v>
      </c>
      <c r="G31" s="22"/>
    </row>
    <row r="32" spans="2:7" x14ac:dyDescent="0.3">
      <c r="B32" s="20" t="s">
        <v>151</v>
      </c>
      <c r="C32" s="25"/>
      <c r="D32" s="2">
        <v>1</v>
      </c>
      <c r="E32" s="26"/>
      <c r="F32" s="27"/>
      <c r="G32" s="22"/>
    </row>
    <row r="33" spans="2:8" x14ac:dyDescent="0.3">
      <c r="B33" s="23"/>
      <c r="C33" s="66" t="s">
        <v>152</v>
      </c>
      <c r="D33" s="2">
        <v>1</v>
      </c>
      <c r="E33" s="26"/>
      <c r="F33" s="27"/>
      <c r="G33" s="22"/>
    </row>
    <row r="34" spans="2:8" x14ac:dyDescent="0.3">
      <c r="B34" s="23"/>
      <c r="C34" s="66" t="s">
        <v>153</v>
      </c>
      <c r="D34" s="2">
        <v>6</v>
      </c>
      <c r="E34" s="26"/>
      <c r="F34" s="27"/>
      <c r="G34" s="22"/>
    </row>
    <row r="35" spans="2:8" x14ac:dyDescent="0.3">
      <c r="B35" s="23"/>
      <c r="C35" s="66" t="s">
        <v>154</v>
      </c>
      <c r="D35" s="2">
        <v>8</v>
      </c>
      <c r="E35" s="26"/>
      <c r="F35" s="27"/>
      <c r="G35" s="22"/>
    </row>
    <row r="36" spans="2:8" x14ac:dyDescent="0.3">
      <c r="B36" s="23"/>
      <c r="C36" s="66" t="s">
        <v>155</v>
      </c>
      <c r="D36" s="2">
        <v>10</v>
      </c>
      <c r="E36" s="26"/>
      <c r="F36" s="27"/>
      <c r="G36" s="22"/>
    </row>
    <row r="37" spans="2:8" x14ac:dyDescent="0.3">
      <c r="B37" s="23"/>
      <c r="C37" s="25" t="s">
        <v>24</v>
      </c>
      <c r="E37" s="26">
        <f>IF(D32=1,D33,IF(D32=2,D34,IF(D32=3,D35,IF(D32=4,D36,"-"))))</f>
        <v>1</v>
      </c>
      <c r="F37" s="27">
        <v>0.3</v>
      </c>
      <c r="G37" s="22"/>
    </row>
    <row r="38" spans="2:8" ht="12.5" thickBot="1" x14ac:dyDescent="0.35">
      <c r="B38" s="30"/>
      <c r="C38" s="31" t="s">
        <v>40</v>
      </c>
      <c r="D38" s="32"/>
      <c r="E38" s="33">
        <f>E14*F14+E26*F26+E31*F31+E37*F37</f>
        <v>2.2000000000000002</v>
      </c>
      <c r="F38" s="34">
        <v>0.15</v>
      </c>
      <c r="G38" s="35"/>
    </row>
    <row r="39" spans="2:8" ht="14.5" customHeight="1" x14ac:dyDescent="0.3">
      <c r="B39" s="96" t="s">
        <v>163</v>
      </c>
      <c r="C39" s="97"/>
      <c r="D39" s="87"/>
      <c r="E39" s="88"/>
      <c r="F39" s="88"/>
      <c r="G39" s="89"/>
    </row>
    <row r="40" spans="2:8" ht="14.5" customHeight="1" x14ac:dyDescent="0.3">
      <c r="B40" s="98"/>
      <c r="C40" s="99"/>
      <c r="D40" s="90"/>
      <c r="E40" s="91"/>
      <c r="F40" s="91"/>
      <c r="G40" s="92"/>
    </row>
    <row r="41" spans="2:8" ht="15" customHeight="1" thickBot="1" x14ac:dyDescent="0.35">
      <c r="B41" s="100"/>
      <c r="C41" s="101"/>
      <c r="D41" s="90"/>
      <c r="E41" s="91"/>
      <c r="F41" s="91"/>
      <c r="G41" s="92"/>
    </row>
    <row r="42" spans="2:8" ht="12.5" thickBot="1" x14ac:dyDescent="0.35">
      <c r="E42" s="36"/>
      <c r="F42" s="37"/>
    </row>
    <row r="43" spans="2:8" x14ac:dyDescent="0.3">
      <c r="B43" s="38" t="s">
        <v>0</v>
      </c>
      <c r="C43" s="39"/>
      <c r="D43" s="39">
        <v>1</v>
      </c>
      <c r="E43" s="40"/>
      <c r="F43" s="41"/>
      <c r="G43" s="42"/>
    </row>
    <row r="44" spans="2:8" x14ac:dyDescent="0.3">
      <c r="B44" s="20" t="s">
        <v>41</v>
      </c>
      <c r="E44" s="28"/>
      <c r="F44" s="29"/>
      <c r="G44" s="22"/>
    </row>
    <row r="45" spans="2:8" x14ac:dyDescent="0.3">
      <c r="B45" s="23"/>
      <c r="C45" s="2" t="s">
        <v>42</v>
      </c>
      <c r="D45" s="2">
        <v>10</v>
      </c>
      <c r="E45" s="28"/>
      <c r="F45" s="29"/>
      <c r="G45" s="22"/>
    </row>
    <row r="46" spans="2:8" x14ac:dyDescent="0.3">
      <c r="B46" s="23"/>
      <c r="C46" s="2" t="s">
        <v>43</v>
      </c>
      <c r="D46" s="2">
        <v>5</v>
      </c>
      <c r="E46" s="28"/>
      <c r="F46" s="29"/>
      <c r="G46" s="22"/>
    </row>
    <row r="47" spans="2:8" x14ac:dyDescent="0.3">
      <c r="B47" s="23"/>
      <c r="C47" s="2" t="s">
        <v>44</v>
      </c>
      <c r="D47" s="2">
        <v>1</v>
      </c>
      <c r="E47" s="28"/>
      <c r="F47" s="37"/>
      <c r="G47" s="22"/>
    </row>
    <row r="48" spans="2:8" x14ac:dyDescent="0.3">
      <c r="B48" s="23"/>
      <c r="C48" s="25" t="s">
        <v>24</v>
      </c>
      <c r="E48" s="26">
        <f>IF(D43=1,D45,IF(D43=2,D46,D47))</f>
        <v>10</v>
      </c>
      <c r="F48" s="27">
        <v>0.4</v>
      </c>
      <c r="G48" s="22"/>
      <c r="H48" s="43"/>
    </row>
    <row r="49" spans="2:8" x14ac:dyDescent="0.3">
      <c r="B49" s="20" t="s">
        <v>45</v>
      </c>
      <c r="D49" s="2">
        <v>1</v>
      </c>
      <c r="E49" s="36"/>
      <c r="F49" s="37"/>
      <c r="G49" s="22"/>
    </row>
    <row r="50" spans="2:8" x14ac:dyDescent="0.3">
      <c r="B50" s="23"/>
      <c r="C50" s="2" t="s">
        <v>46</v>
      </c>
      <c r="D50" s="2">
        <v>1</v>
      </c>
      <c r="E50" s="28"/>
      <c r="F50" s="29"/>
      <c r="G50" s="22"/>
    </row>
    <row r="51" spans="2:8" x14ac:dyDescent="0.3">
      <c r="B51" s="23"/>
      <c r="C51" s="2" t="s">
        <v>47</v>
      </c>
      <c r="D51" s="2">
        <v>5</v>
      </c>
      <c r="E51" s="28"/>
      <c r="F51" s="29"/>
      <c r="G51" s="22"/>
    </row>
    <row r="52" spans="2:8" x14ac:dyDescent="0.3">
      <c r="B52" s="23"/>
      <c r="C52" s="2" t="s">
        <v>48</v>
      </c>
      <c r="D52" s="2">
        <v>10</v>
      </c>
      <c r="E52" s="28"/>
      <c r="F52" s="37"/>
      <c r="G52" s="22"/>
    </row>
    <row r="53" spans="2:8" x14ac:dyDescent="0.3">
      <c r="B53" s="23"/>
      <c r="C53" s="25" t="s">
        <v>24</v>
      </c>
      <c r="E53" s="26">
        <f>IF(D49=1,D50,IF(D49=2,D51,D52))</f>
        <v>1</v>
      </c>
      <c r="F53" s="27">
        <v>0.4</v>
      </c>
      <c r="G53" s="22"/>
    </row>
    <row r="54" spans="2:8" x14ac:dyDescent="0.3">
      <c r="B54" s="20" t="s">
        <v>49</v>
      </c>
      <c r="D54" s="2">
        <v>1</v>
      </c>
      <c r="E54" s="36"/>
      <c r="F54" s="37"/>
      <c r="G54" s="22"/>
    </row>
    <row r="55" spans="2:8" x14ac:dyDescent="0.3">
      <c r="B55" s="23"/>
      <c r="C55" s="2" t="s">
        <v>50</v>
      </c>
      <c r="D55" s="2">
        <v>1</v>
      </c>
      <c r="E55" s="28"/>
      <c r="F55" s="29"/>
      <c r="G55" s="22"/>
      <c r="H55" s="2" t="s">
        <v>158</v>
      </c>
    </row>
    <row r="56" spans="2:8" x14ac:dyDescent="0.3">
      <c r="B56" s="23"/>
      <c r="C56" s="2" t="s">
        <v>51</v>
      </c>
      <c r="D56" s="2">
        <v>10</v>
      </c>
      <c r="E56" s="28"/>
      <c r="F56" s="37"/>
      <c r="G56" s="22"/>
      <c r="H56" s="67" t="s">
        <v>161</v>
      </c>
    </row>
    <row r="57" spans="2:8" x14ac:dyDescent="0.3">
      <c r="B57" s="23"/>
      <c r="C57" s="25" t="s">
        <v>24</v>
      </c>
      <c r="E57" s="26">
        <f>IF(D54=1,D55,IF(D54=2,D56,"-"))</f>
        <v>1</v>
      </c>
      <c r="F57" s="27">
        <v>0.2</v>
      </c>
      <c r="G57" s="22"/>
    </row>
    <row r="58" spans="2:8" ht="12.5" thickBot="1" x14ac:dyDescent="0.35">
      <c r="B58" s="30"/>
      <c r="C58" s="31" t="s">
        <v>52</v>
      </c>
      <c r="D58" s="32"/>
      <c r="E58" s="33">
        <f>E48*F48+E53*F53+E57*F57</f>
        <v>4.6000000000000005</v>
      </c>
      <c r="F58" s="34">
        <v>0.15</v>
      </c>
      <c r="G58" s="35"/>
    </row>
    <row r="59" spans="2:8" ht="14.5" customHeight="1" x14ac:dyDescent="0.3">
      <c r="B59" s="96" t="s">
        <v>163</v>
      </c>
      <c r="C59" s="97"/>
      <c r="D59" s="87"/>
      <c r="E59" s="88"/>
      <c r="F59" s="88"/>
      <c r="G59" s="89"/>
    </row>
    <row r="60" spans="2:8" ht="14.5" customHeight="1" x14ac:dyDescent="0.3">
      <c r="B60" s="98"/>
      <c r="C60" s="99"/>
      <c r="D60" s="90"/>
      <c r="E60" s="91"/>
      <c r="F60" s="91"/>
      <c r="G60" s="92"/>
    </row>
    <row r="61" spans="2:8" ht="15" customHeight="1" thickBot="1" x14ac:dyDescent="0.35">
      <c r="B61" s="100"/>
      <c r="C61" s="101"/>
      <c r="D61" s="90"/>
      <c r="E61" s="91"/>
      <c r="F61" s="91"/>
      <c r="G61" s="92"/>
    </row>
    <row r="62" spans="2:8" ht="12.5" thickBot="1" x14ac:dyDescent="0.35">
      <c r="E62" s="36"/>
      <c r="F62" s="37"/>
    </row>
    <row r="63" spans="2:8" x14ac:dyDescent="0.3">
      <c r="B63" s="38" t="s">
        <v>53</v>
      </c>
      <c r="C63" s="39"/>
      <c r="D63" s="39">
        <v>1</v>
      </c>
      <c r="E63" s="40"/>
      <c r="F63" s="41"/>
      <c r="G63" s="42"/>
    </row>
    <row r="64" spans="2:8" x14ac:dyDescent="0.3">
      <c r="B64" s="20" t="s">
        <v>54</v>
      </c>
      <c r="E64" s="28"/>
      <c r="F64" s="29"/>
      <c r="G64" s="22"/>
    </row>
    <row r="65" spans="2:14" x14ac:dyDescent="0.3">
      <c r="B65" s="23"/>
      <c r="C65" s="2" t="s">
        <v>55</v>
      </c>
      <c r="D65" s="2">
        <v>10</v>
      </c>
      <c r="E65" s="28"/>
      <c r="F65" s="29"/>
      <c r="G65" s="22"/>
    </row>
    <row r="66" spans="2:14" x14ac:dyDescent="0.3">
      <c r="B66" s="23"/>
      <c r="C66" s="2" t="s">
        <v>56</v>
      </c>
      <c r="D66" s="2">
        <v>1</v>
      </c>
      <c r="E66" s="28"/>
      <c r="F66" s="29"/>
      <c r="G66" s="22"/>
    </row>
    <row r="67" spans="2:14" s="25" customFormat="1" x14ac:dyDescent="0.3">
      <c r="B67" s="44"/>
      <c r="C67" s="25" t="s">
        <v>24</v>
      </c>
      <c r="E67" s="26">
        <f>IF(D63=1,D65,IF(D63=2,D66,"-"))</f>
        <v>10</v>
      </c>
      <c r="F67" s="27">
        <v>0.5</v>
      </c>
      <c r="G67" s="45"/>
      <c r="I67" s="46"/>
      <c r="J67" s="46"/>
      <c r="K67" s="46"/>
      <c r="L67" s="46"/>
    </row>
    <row r="68" spans="2:14" x14ac:dyDescent="0.3">
      <c r="B68" s="20" t="s">
        <v>57</v>
      </c>
      <c r="D68" s="2">
        <v>6</v>
      </c>
      <c r="E68" s="28"/>
      <c r="F68" s="29"/>
      <c r="G68" s="22"/>
    </row>
    <row r="69" spans="2:14" x14ac:dyDescent="0.3">
      <c r="B69" s="23"/>
      <c r="C69" s="2" t="s">
        <v>58</v>
      </c>
      <c r="D69" s="2">
        <v>10</v>
      </c>
      <c r="E69" s="28"/>
      <c r="F69" s="29"/>
      <c r="G69" s="22"/>
    </row>
    <row r="70" spans="2:14" x14ac:dyDescent="0.3">
      <c r="B70" s="23"/>
      <c r="C70" s="2" t="s">
        <v>59</v>
      </c>
      <c r="D70" s="2">
        <v>8</v>
      </c>
      <c r="E70" s="28"/>
      <c r="F70" s="29"/>
      <c r="G70" s="22"/>
    </row>
    <row r="71" spans="2:14" x14ac:dyDescent="0.3">
      <c r="B71" s="23"/>
      <c r="C71" s="2" t="s">
        <v>60</v>
      </c>
      <c r="D71" s="2">
        <v>6</v>
      </c>
      <c r="E71" s="28"/>
      <c r="F71" s="29"/>
      <c r="G71" s="22"/>
    </row>
    <row r="72" spans="2:14" x14ac:dyDescent="0.3">
      <c r="B72" s="23"/>
      <c r="C72" s="2" t="s">
        <v>61</v>
      </c>
      <c r="D72" s="2">
        <v>5</v>
      </c>
      <c r="E72" s="28"/>
      <c r="F72" s="29"/>
      <c r="G72" s="22"/>
    </row>
    <row r="73" spans="2:14" x14ac:dyDescent="0.3">
      <c r="B73" s="23"/>
      <c r="C73" s="2" t="s">
        <v>62</v>
      </c>
      <c r="D73" s="2">
        <v>3</v>
      </c>
      <c r="E73" s="28"/>
      <c r="F73" s="29"/>
      <c r="G73" s="22"/>
    </row>
    <row r="74" spans="2:14" x14ac:dyDescent="0.3">
      <c r="B74" s="23"/>
      <c r="C74" s="2" t="s">
        <v>63</v>
      </c>
      <c r="D74" s="2">
        <v>1</v>
      </c>
      <c r="E74" s="28"/>
      <c r="F74" s="29"/>
      <c r="G74" s="22"/>
    </row>
    <row r="75" spans="2:14" s="25" customFormat="1" x14ac:dyDescent="0.3">
      <c r="B75" s="44"/>
      <c r="C75" s="25" t="s">
        <v>24</v>
      </c>
      <c r="E75" s="26">
        <f>IF(D68=1,D69,IF(D68=2,D70,IF(D68=3,D71,IF(D68=4,D72,IF(D68=5,D73,IF(D68=6,D74,"-"))))))</f>
        <v>1</v>
      </c>
      <c r="F75" s="27">
        <v>0.2</v>
      </c>
      <c r="G75" s="45"/>
      <c r="I75" s="46"/>
      <c r="J75" s="5"/>
      <c r="K75" s="46"/>
      <c r="L75" s="46"/>
    </row>
    <row r="76" spans="2:14" x14ac:dyDescent="0.3">
      <c r="B76" s="20" t="s">
        <v>64</v>
      </c>
      <c r="D76" s="2">
        <v>1</v>
      </c>
      <c r="E76" s="28"/>
      <c r="F76" s="29"/>
      <c r="G76" s="22"/>
    </row>
    <row r="77" spans="2:14" x14ac:dyDescent="0.3">
      <c r="B77" s="23"/>
      <c r="C77" s="2" t="s">
        <v>65</v>
      </c>
      <c r="D77" s="2">
        <v>10</v>
      </c>
      <c r="E77" s="28"/>
      <c r="F77" s="29"/>
      <c r="G77" s="22"/>
    </row>
    <row r="78" spans="2:14" x14ac:dyDescent="0.3">
      <c r="B78" s="23"/>
      <c r="C78" s="2" t="s">
        <v>66</v>
      </c>
      <c r="D78" s="2">
        <v>1</v>
      </c>
      <c r="E78" s="28"/>
      <c r="F78" s="29"/>
      <c r="G78" s="22"/>
    </row>
    <row r="79" spans="2:14" s="25" customFormat="1" x14ac:dyDescent="0.3">
      <c r="B79" s="44"/>
      <c r="C79" s="25" t="s">
        <v>24</v>
      </c>
      <c r="E79" s="26">
        <f>IF(D76=1,D77,IF(D76=2,D78,"-"))</f>
        <v>10</v>
      </c>
      <c r="F79" s="27">
        <v>0.2</v>
      </c>
      <c r="G79" s="45"/>
      <c r="I79" s="46"/>
      <c r="J79" s="46"/>
      <c r="K79" s="46"/>
      <c r="L79" s="46"/>
      <c r="M79" s="46"/>
      <c r="N79" s="46"/>
    </row>
    <row r="80" spans="2:14" x14ac:dyDescent="0.3">
      <c r="B80" s="20" t="s">
        <v>67</v>
      </c>
      <c r="D80" s="2">
        <v>1</v>
      </c>
      <c r="E80" s="28"/>
      <c r="F80" s="29"/>
      <c r="G80" s="22"/>
      <c r="I80" s="46"/>
      <c r="J80" s="46"/>
      <c r="K80" s="46"/>
      <c r="L80" s="46"/>
      <c r="M80" s="46"/>
      <c r="N80" s="46"/>
    </row>
    <row r="81" spans="2:14" x14ac:dyDescent="0.3">
      <c r="B81" s="23"/>
      <c r="C81" s="2" t="s">
        <v>68</v>
      </c>
      <c r="D81" s="2">
        <v>10</v>
      </c>
      <c r="E81" s="28"/>
      <c r="F81" s="29"/>
      <c r="G81" s="22"/>
      <c r="I81" s="46"/>
      <c r="J81" s="46"/>
      <c r="K81" s="46"/>
      <c r="L81" s="46"/>
      <c r="M81" s="46"/>
      <c r="N81" s="46"/>
    </row>
    <row r="82" spans="2:14" x14ac:dyDescent="0.3">
      <c r="B82" s="23"/>
      <c r="C82" s="2" t="s">
        <v>69</v>
      </c>
      <c r="D82" s="2">
        <v>1</v>
      </c>
      <c r="E82" s="28"/>
      <c r="F82" s="29"/>
      <c r="G82" s="22"/>
      <c r="I82" s="46"/>
      <c r="J82" s="46"/>
      <c r="K82" s="46"/>
      <c r="L82" s="46"/>
      <c r="M82" s="46"/>
      <c r="N82" s="46"/>
    </row>
    <row r="83" spans="2:14" s="25" customFormat="1" ht="15" customHeight="1" x14ac:dyDescent="0.3">
      <c r="B83" s="44"/>
      <c r="C83" s="25" t="s">
        <v>24</v>
      </c>
      <c r="E83" s="26">
        <f>IF(D80=1,D81,IF(D80=2,D82,"-"))</f>
        <v>10</v>
      </c>
      <c r="F83" s="27">
        <v>0.1</v>
      </c>
      <c r="G83" s="45"/>
      <c r="I83" s="46"/>
      <c r="J83" s="46"/>
      <c r="K83" s="46"/>
      <c r="L83" s="46"/>
      <c r="M83" s="46"/>
      <c r="N83" s="46"/>
    </row>
    <row r="84" spans="2:14" s="25" customFormat="1" ht="15" customHeight="1" x14ac:dyDescent="0.3">
      <c r="B84" s="44"/>
      <c r="C84" s="25" t="s">
        <v>70</v>
      </c>
      <c r="E84" s="26">
        <f>IF(E67=1,E67,E75*F75+E79*F79+E67*F67+E83*F83)</f>
        <v>8.1999999999999993</v>
      </c>
      <c r="F84" s="47">
        <v>0.5</v>
      </c>
      <c r="G84" s="45"/>
      <c r="I84" s="46"/>
      <c r="J84" s="46"/>
      <c r="K84" s="46"/>
      <c r="L84" s="46"/>
      <c r="M84" s="46"/>
      <c r="N84" s="46"/>
    </row>
    <row r="85" spans="2:14" s="25" customFormat="1" ht="12" customHeight="1" x14ac:dyDescent="0.3">
      <c r="B85" s="20" t="s">
        <v>71</v>
      </c>
      <c r="D85" s="25">
        <v>2</v>
      </c>
      <c r="E85" s="26"/>
      <c r="F85" s="27"/>
      <c r="G85" s="45"/>
      <c r="I85" s="46"/>
      <c r="J85" s="46"/>
      <c r="K85" s="46"/>
      <c r="L85" s="46"/>
      <c r="M85" s="46"/>
      <c r="N85" s="46"/>
    </row>
    <row r="86" spans="2:14" s="25" customFormat="1" x14ac:dyDescent="0.3">
      <c r="B86" s="44"/>
      <c r="C86" s="2" t="s">
        <v>72</v>
      </c>
      <c r="D86" s="2">
        <v>10</v>
      </c>
      <c r="E86" s="26"/>
      <c r="F86" s="27"/>
      <c r="G86" s="45"/>
      <c r="I86" s="46"/>
      <c r="J86" s="46"/>
      <c r="K86" s="46"/>
      <c r="L86" s="46"/>
      <c r="M86" s="46"/>
      <c r="N86" s="46"/>
    </row>
    <row r="87" spans="2:14" s="25" customFormat="1" x14ac:dyDescent="0.3">
      <c r="B87" s="44"/>
      <c r="C87" s="2" t="s">
        <v>73</v>
      </c>
      <c r="D87" s="2">
        <v>1</v>
      </c>
      <c r="E87" s="26"/>
      <c r="F87" s="27"/>
      <c r="G87" s="45"/>
      <c r="I87" s="46"/>
      <c r="J87" s="46"/>
      <c r="K87" s="46"/>
      <c r="L87" s="46"/>
      <c r="M87" s="46"/>
      <c r="N87" s="46"/>
    </row>
    <row r="88" spans="2:14" x14ac:dyDescent="0.3">
      <c r="B88" s="23"/>
      <c r="C88" s="25" t="s">
        <v>24</v>
      </c>
      <c r="E88" s="26">
        <f>IF(D85=1,D86,IF(D85=2,D87,"-"))</f>
        <v>1</v>
      </c>
      <c r="F88" s="27">
        <v>0.5</v>
      </c>
      <c r="G88" s="22"/>
      <c r="I88" s="46"/>
      <c r="J88" s="46"/>
      <c r="K88" s="46"/>
      <c r="L88" s="46"/>
      <c r="M88" s="46"/>
      <c r="N88" s="46"/>
    </row>
    <row r="89" spans="2:14" x14ac:dyDescent="0.3">
      <c r="B89" s="20" t="s">
        <v>74</v>
      </c>
      <c r="C89" s="25"/>
      <c r="D89" s="2">
        <v>1</v>
      </c>
      <c r="E89" s="28"/>
      <c r="F89" s="29"/>
      <c r="G89" s="22"/>
      <c r="I89" s="46"/>
      <c r="J89" s="46"/>
      <c r="K89" s="46"/>
      <c r="L89" s="46"/>
      <c r="M89" s="46"/>
      <c r="N89" s="46"/>
    </row>
    <row r="90" spans="2:14" x14ac:dyDescent="0.3">
      <c r="B90" s="23"/>
      <c r="C90" s="2" t="s">
        <v>75</v>
      </c>
      <c r="D90" s="2">
        <v>10</v>
      </c>
      <c r="E90" s="28"/>
      <c r="F90" s="29"/>
      <c r="G90" s="22"/>
    </row>
    <row r="91" spans="2:14" x14ac:dyDescent="0.3">
      <c r="B91" s="23"/>
      <c r="C91" s="2" t="s">
        <v>76</v>
      </c>
      <c r="D91" s="2">
        <v>8</v>
      </c>
      <c r="E91" s="28"/>
      <c r="F91" s="29"/>
      <c r="G91" s="22"/>
    </row>
    <row r="92" spans="2:14" x14ac:dyDescent="0.3">
      <c r="B92" s="23"/>
      <c r="C92" s="2" t="s">
        <v>77</v>
      </c>
      <c r="D92" s="2">
        <v>6</v>
      </c>
      <c r="E92" s="28"/>
      <c r="F92" s="29"/>
      <c r="G92" s="22"/>
    </row>
    <row r="93" spans="2:14" x14ac:dyDescent="0.3">
      <c r="B93" s="23"/>
      <c r="C93" s="2" t="s">
        <v>78</v>
      </c>
      <c r="D93" s="2">
        <v>3</v>
      </c>
      <c r="E93" s="28"/>
      <c r="F93" s="29"/>
      <c r="G93" s="22"/>
    </row>
    <row r="94" spans="2:14" x14ac:dyDescent="0.3">
      <c r="B94" s="23"/>
      <c r="C94" s="2" t="s">
        <v>79</v>
      </c>
      <c r="D94" s="2">
        <v>1</v>
      </c>
      <c r="E94" s="28"/>
      <c r="F94" s="29"/>
      <c r="G94" s="22"/>
    </row>
    <row r="95" spans="2:14" x14ac:dyDescent="0.3">
      <c r="B95" s="23"/>
      <c r="C95" s="25" t="s">
        <v>24</v>
      </c>
      <c r="E95" s="26">
        <f>IF(D85=2,0,IF(D89=1,D90,IF(D89=2,D91,IF(D89=3,D92,IF(D89=4,D93,IF(D89=5,D94,"-"))))))</f>
        <v>0</v>
      </c>
      <c r="F95" s="27">
        <v>0.25</v>
      </c>
      <c r="G95" s="22"/>
    </row>
    <row r="96" spans="2:14" x14ac:dyDescent="0.3">
      <c r="B96" s="20" t="s">
        <v>80</v>
      </c>
      <c r="C96" s="25"/>
      <c r="D96" s="2">
        <v>1</v>
      </c>
      <c r="E96" s="28"/>
      <c r="F96" s="29"/>
      <c r="G96" s="22"/>
    </row>
    <row r="97" spans="2:7" x14ac:dyDescent="0.3">
      <c r="B97" s="23"/>
      <c r="C97" s="2" t="s">
        <v>81</v>
      </c>
      <c r="D97" s="2">
        <v>10</v>
      </c>
      <c r="E97" s="28"/>
      <c r="F97" s="29"/>
      <c r="G97" s="22"/>
    </row>
    <row r="98" spans="2:7" x14ac:dyDescent="0.3">
      <c r="B98" s="23"/>
      <c r="C98" s="2" t="s">
        <v>82</v>
      </c>
      <c r="D98" s="2">
        <v>1</v>
      </c>
      <c r="E98" s="28"/>
      <c r="F98" s="29"/>
      <c r="G98" s="22"/>
    </row>
    <row r="99" spans="2:7" x14ac:dyDescent="0.3">
      <c r="B99" s="23"/>
      <c r="C99" s="25" t="s">
        <v>24</v>
      </c>
      <c r="E99" s="28">
        <f>IF(D85=2,0,IF(D96=1,D97,IF(D96=2,D98,"-")))</f>
        <v>0</v>
      </c>
      <c r="F99" s="27">
        <v>0.25</v>
      </c>
      <c r="G99" s="22"/>
    </row>
    <row r="100" spans="2:7" x14ac:dyDescent="0.3">
      <c r="B100" s="23"/>
      <c r="C100" s="48" t="s">
        <v>83</v>
      </c>
      <c r="E100" s="26">
        <f>IF(D85=2,1,E88*F88+E95*F95+E99*F99)</f>
        <v>1</v>
      </c>
      <c r="F100" s="47">
        <v>0.5</v>
      </c>
      <c r="G100" s="22"/>
    </row>
    <row r="101" spans="2:7" ht="12.5" thickBot="1" x14ac:dyDescent="0.35">
      <c r="B101" s="30"/>
      <c r="C101" s="31" t="s">
        <v>84</v>
      </c>
      <c r="D101" s="32"/>
      <c r="E101" s="33">
        <f>E84*F84+E100*F100</f>
        <v>4.5999999999999996</v>
      </c>
      <c r="F101" s="49">
        <v>0.15</v>
      </c>
      <c r="G101" s="35"/>
    </row>
    <row r="102" spans="2:7" ht="14.5" customHeight="1" x14ac:dyDescent="0.3">
      <c r="B102" s="96" t="s">
        <v>163</v>
      </c>
      <c r="C102" s="97"/>
      <c r="D102" s="87"/>
      <c r="E102" s="88"/>
      <c r="F102" s="88"/>
      <c r="G102" s="89"/>
    </row>
    <row r="103" spans="2:7" ht="14.5" customHeight="1" x14ac:dyDescent="0.3">
      <c r="B103" s="98"/>
      <c r="C103" s="99"/>
      <c r="D103" s="90"/>
      <c r="E103" s="91"/>
      <c r="F103" s="91"/>
      <c r="G103" s="92"/>
    </row>
    <row r="104" spans="2:7" ht="15" customHeight="1" thickBot="1" x14ac:dyDescent="0.35">
      <c r="B104" s="100"/>
      <c r="C104" s="101"/>
      <c r="D104" s="90"/>
      <c r="E104" s="91"/>
      <c r="F104" s="91"/>
      <c r="G104" s="92"/>
    </row>
    <row r="105" spans="2:7" ht="12.5" thickBot="1" x14ac:dyDescent="0.35">
      <c r="E105" s="2"/>
      <c r="F105" s="37"/>
    </row>
    <row r="106" spans="2:7" x14ac:dyDescent="0.3">
      <c r="B106" s="38" t="s">
        <v>85</v>
      </c>
      <c r="C106" s="39"/>
      <c r="D106" s="39"/>
      <c r="E106" s="40"/>
      <c r="F106" s="41"/>
      <c r="G106" s="42"/>
    </row>
    <row r="107" spans="2:7" x14ac:dyDescent="0.3">
      <c r="B107" s="20" t="s">
        <v>86</v>
      </c>
      <c r="D107" s="2">
        <v>1</v>
      </c>
      <c r="E107" s="28"/>
      <c r="F107" s="29"/>
      <c r="G107" s="22"/>
    </row>
    <row r="108" spans="2:7" x14ac:dyDescent="0.3">
      <c r="B108" s="23"/>
      <c r="C108" s="2" t="s">
        <v>87</v>
      </c>
      <c r="D108" s="2">
        <v>10</v>
      </c>
      <c r="E108" s="28"/>
      <c r="F108" s="29"/>
      <c r="G108" s="22"/>
    </row>
    <row r="109" spans="2:7" x14ac:dyDescent="0.3">
      <c r="B109" s="23"/>
      <c r="C109" s="2" t="s">
        <v>88</v>
      </c>
      <c r="D109" s="2">
        <v>1</v>
      </c>
      <c r="E109" s="28"/>
      <c r="F109" s="29"/>
      <c r="G109" s="22"/>
    </row>
    <row r="110" spans="2:7" x14ac:dyDescent="0.3">
      <c r="B110" s="23"/>
      <c r="C110" s="2" t="s">
        <v>89</v>
      </c>
      <c r="D110" s="2">
        <v>0</v>
      </c>
      <c r="E110" s="28"/>
      <c r="F110" s="29"/>
      <c r="G110" s="22"/>
    </row>
    <row r="111" spans="2:7" x14ac:dyDescent="0.3">
      <c r="B111" s="23"/>
      <c r="C111" s="25" t="s">
        <v>24</v>
      </c>
      <c r="E111" s="26">
        <f>IF(D107=1,D108,IF(D107=2,D109,IF(D107=3,D110,"-")))</f>
        <v>10</v>
      </c>
      <c r="F111" s="27">
        <v>0.5</v>
      </c>
      <c r="G111" s="22"/>
    </row>
    <row r="112" spans="2:7" x14ac:dyDescent="0.3">
      <c r="B112" s="20" t="s">
        <v>90</v>
      </c>
      <c r="D112" s="2">
        <v>3</v>
      </c>
      <c r="E112" s="28"/>
      <c r="F112" s="29"/>
      <c r="G112" s="22"/>
    </row>
    <row r="113" spans="2:7" x14ac:dyDescent="0.3">
      <c r="B113" s="23"/>
      <c r="C113" s="2" t="s">
        <v>91</v>
      </c>
      <c r="D113" s="2">
        <v>1</v>
      </c>
      <c r="E113" s="28"/>
      <c r="F113" s="29"/>
      <c r="G113" s="22"/>
    </row>
    <row r="114" spans="2:7" x14ac:dyDescent="0.3">
      <c r="B114" s="23"/>
      <c r="C114" s="2" t="s">
        <v>92</v>
      </c>
      <c r="D114" s="2">
        <v>3</v>
      </c>
      <c r="E114" s="28"/>
      <c r="F114" s="29"/>
      <c r="G114" s="22"/>
    </row>
    <row r="115" spans="2:7" x14ac:dyDescent="0.3">
      <c r="B115" s="23"/>
      <c r="C115" s="2" t="s">
        <v>93</v>
      </c>
      <c r="D115" s="2">
        <v>10</v>
      </c>
      <c r="E115" s="28"/>
      <c r="F115" s="29"/>
      <c r="G115" s="22"/>
    </row>
    <row r="116" spans="2:7" x14ac:dyDescent="0.3">
      <c r="B116" s="23"/>
      <c r="C116" s="25" t="s">
        <v>24</v>
      </c>
      <c r="E116" s="26">
        <f>IF(D112=2,0,IF(D112=1,D113,IF(D112=2,D114,IF(D112=3,D115,"-"))))</f>
        <v>10</v>
      </c>
      <c r="F116" s="27">
        <v>0.1</v>
      </c>
      <c r="G116" s="22"/>
    </row>
    <row r="117" spans="2:7" x14ac:dyDescent="0.3">
      <c r="B117" s="20" t="s">
        <v>94</v>
      </c>
      <c r="C117" s="25"/>
      <c r="D117" s="2">
        <v>7</v>
      </c>
      <c r="E117" s="26"/>
      <c r="F117" s="27"/>
      <c r="G117" s="22"/>
    </row>
    <row r="118" spans="2:7" x14ac:dyDescent="0.3">
      <c r="B118" s="23"/>
      <c r="C118" s="2" t="s">
        <v>95</v>
      </c>
      <c r="D118" s="2">
        <v>10</v>
      </c>
      <c r="E118" s="26"/>
      <c r="F118" s="27"/>
      <c r="G118" s="22"/>
    </row>
    <row r="119" spans="2:7" x14ac:dyDescent="0.3">
      <c r="B119" s="23"/>
      <c r="C119" s="2" t="s">
        <v>96</v>
      </c>
      <c r="D119" s="2">
        <v>8</v>
      </c>
      <c r="E119" s="26"/>
      <c r="F119" s="27"/>
      <c r="G119" s="22"/>
    </row>
    <row r="120" spans="2:7" x14ac:dyDescent="0.3">
      <c r="B120" s="23"/>
      <c r="C120" s="2" t="s">
        <v>97</v>
      </c>
      <c r="D120" s="2">
        <v>6</v>
      </c>
      <c r="E120" s="26"/>
      <c r="F120" s="27"/>
      <c r="G120" s="22"/>
    </row>
    <row r="121" spans="2:7" x14ac:dyDescent="0.3">
      <c r="B121" s="23"/>
      <c r="C121" s="2" t="s">
        <v>98</v>
      </c>
      <c r="D121" s="2">
        <v>4</v>
      </c>
      <c r="E121" s="26"/>
      <c r="F121" s="27"/>
      <c r="G121" s="22"/>
    </row>
    <row r="122" spans="2:7" x14ac:dyDescent="0.3">
      <c r="B122" s="23"/>
      <c r="C122" s="2" t="s">
        <v>99</v>
      </c>
      <c r="D122" s="2">
        <v>2</v>
      </c>
      <c r="E122" s="26"/>
      <c r="F122" s="27"/>
      <c r="G122" s="22"/>
    </row>
    <row r="123" spans="2:7" x14ac:dyDescent="0.3">
      <c r="B123" s="23"/>
      <c r="C123" s="2" t="s">
        <v>100</v>
      </c>
      <c r="D123" s="2">
        <v>1</v>
      </c>
      <c r="E123" s="26"/>
      <c r="F123" s="27"/>
      <c r="G123" s="22"/>
    </row>
    <row r="124" spans="2:7" x14ac:dyDescent="0.3">
      <c r="B124" s="23"/>
      <c r="C124" s="2" t="s">
        <v>101</v>
      </c>
      <c r="D124" s="2">
        <v>0</v>
      </c>
      <c r="E124" s="26"/>
      <c r="F124" s="27"/>
      <c r="G124" s="22"/>
    </row>
    <row r="125" spans="2:7" x14ac:dyDescent="0.3">
      <c r="B125" s="23"/>
      <c r="C125" s="25" t="s">
        <v>24</v>
      </c>
      <c r="E125" s="26">
        <f>IF(D117=7,0,IF(D117=1,D118,IF(D117=2,D119,IF(D117=3,D120,IF(D117=4,D121,IF(D117=5,D122,IF(D117=6,D123,"-")))))))</f>
        <v>0</v>
      </c>
      <c r="F125" s="27">
        <v>0.4</v>
      </c>
      <c r="G125" s="22"/>
    </row>
    <row r="126" spans="2:7" ht="12.5" thickBot="1" x14ac:dyDescent="0.35">
      <c r="B126" s="30"/>
      <c r="C126" s="31" t="s">
        <v>102</v>
      </c>
      <c r="D126" s="32"/>
      <c r="E126" s="33">
        <f>E111*F111+E116*F116+E125*F125</f>
        <v>6</v>
      </c>
      <c r="F126" s="50">
        <v>0.15</v>
      </c>
      <c r="G126" s="35"/>
    </row>
    <row r="127" spans="2:7" ht="14.5" customHeight="1" x14ac:dyDescent="0.3">
      <c r="B127" s="96" t="s">
        <v>163</v>
      </c>
      <c r="C127" s="97"/>
      <c r="D127" s="87"/>
      <c r="E127" s="88"/>
      <c r="F127" s="88"/>
      <c r="G127" s="89"/>
    </row>
    <row r="128" spans="2:7" ht="14.5" customHeight="1" x14ac:dyDescent="0.3">
      <c r="B128" s="98"/>
      <c r="C128" s="99"/>
      <c r="D128" s="90"/>
      <c r="E128" s="91"/>
      <c r="F128" s="91"/>
      <c r="G128" s="92"/>
    </row>
    <row r="129" spans="2:7" ht="15" customHeight="1" thickBot="1" x14ac:dyDescent="0.35">
      <c r="B129" s="100"/>
      <c r="C129" s="101"/>
      <c r="D129" s="90"/>
      <c r="E129" s="91"/>
      <c r="F129" s="91"/>
      <c r="G129" s="92"/>
    </row>
    <row r="130" spans="2:7" ht="12.5" thickBot="1" x14ac:dyDescent="0.35">
      <c r="C130" s="48"/>
      <c r="E130" s="36"/>
      <c r="F130" s="37"/>
    </row>
    <row r="131" spans="2:7" x14ac:dyDescent="0.3">
      <c r="B131" s="38" t="s">
        <v>103</v>
      </c>
      <c r="C131" s="39"/>
      <c r="D131" s="39"/>
      <c r="E131" s="40"/>
      <c r="F131" s="41"/>
      <c r="G131" s="42"/>
    </row>
    <row r="132" spans="2:7" x14ac:dyDescent="0.3">
      <c r="B132" s="20" t="s">
        <v>104</v>
      </c>
      <c r="D132" s="2">
        <v>1</v>
      </c>
      <c r="E132" s="28"/>
      <c r="F132" s="29"/>
      <c r="G132" s="22"/>
    </row>
    <row r="133" spans="2:7" x14ac:dyDescent="0.3">
      <c r="B133" s="23"/>
      <c r="C133" s="2" t="s">
        <v>105</v>
      </c>
      <c r="D133" s="2">
        <v>10</v>
      </c>
      <c r="E133" s="28"/>
      <c r="F133" s="29"/>
      <c r="G133" s="22"/>
    </row>
    <row r="134" spans="2:7" x14ac:dyDescent="0.3">
      <c r="B134" s="23"/>
      <c r="C134" s="2" t="s">
        <v>106</v>
      </c>
      <c r="D134" s="2">
        <v>1</v>
      </c>
      <c r="E134" s="28"/>
      <c r="F134" s="29"/>
      <c r="G134" s="22"/>
    </row>
    <row r="135" spans="2:7" x14ac:dyDescent="0.3">
      <c r="B135" s="23"/>
      <c r="C135" s="25" t="s">
        <v>24</v>
      </c>
      <c r="E135" s="28">
        <f>IF(D132=1,D133,IF(D132=2,D134,"-"))</f>
        <v>10</v>
      </c>
      <c r="F135" s="27">
        <v>0.2</v>
      </c>
      <c r="G135" s="22"/>
    </row>
    <row r="136" spans="2:7" x14ac:dyDescent="0.3">
      <c r="B136" s="20" t="s">
        <v>107</v>
      </c>
      <c r="D136" s="2">
        <v>1</v>
      </c>
      <c r="E136" s="28"/>
      <c r="F136" s="29"/>
      <c r="G136" s="22"/>
    </row>
    <row r="137" spans="2:7" x14ac:dyDescent="0.3">
      <c r="B137" s="23"/>
      <c r="C137" s="2" t="s">
        <v>108</v>
      </c>
      <c r="D137" s="2">
        <v>10</v>
      </c>
      <c r="E137" s="28"/>
      <c r="F137" s="29"/>
      <c r="G137" s="22"/>
    </row>
    <row r="138" spans="2:7" x14ac:dyDescent="0.3">
      <c r="B138" s="23"/>
      <c r="C138" s="2" t="s">
        <v>109</v>
      </c>
      <c r="D138" s="2">
        <v>8</v>
      </c>
      <c r="E138" s="28"/>
      <c r="F138" s="29"/>
      <c r="G138" s="22"/>
    </row>
    <row r="139" spans="2:7" x14ac:dyDescent="0.3">
      <c r="B139" s="23"/>
      <c r="C139" s="2" t="s">
        <v>110</v>
      </c>
      <c r="D139" s="2">
        <v>6</v>
      </c>
      <c r="E139" s="28"/>
      <c r="F139" s="29"/>
      <c r="G139" s="22"/>
    </row>
    <row r="140" spans="2:7" x14ac:dyDescent="0.3">
      <c r="B140" s="23"/>
      <c r="C140" s="2" t="s">
        <v>111</v>
      </c>
      <c r="D140" s="2">
        <v>2</v>
      </c>
      <c r="E140" s="28"/>
      <c r="F140" s="29"/>
      <c r="G140" s="22"/>
    </row>
    <row r="141" spans="2:7" x14ac:dyDescent="0.3">
      <c r="B141" s="23"/>
      <c r="C141" s="2" t="s">
        <v>112</v>
      </c>
      <c r="D141" s="2">
        <v>1</v>
      </c>
      <c r="E141" s="28"/>
      <c r="F141" s="29"/>
      <c r="G141" s="22"/>
    </row>
    <row r="142" spans="2:7" x14ac:dyDescent="0.3">
      <c r="B142" s="23"/>
      <c r="C142" s="25" t="s">
        <v>24</v>
      </c>
      <c r="E142" s="28">
        <f>IF(D132=2,0,IF(D136=1,D137,IF(D136=2,D138,IF(D136=3,D139,IF(D136=4,D140,IF(D136=5,D141,"-"))))))</f>
        <v>10</v>
      </c>
      <c r="F142" s="27">
        <v>0.5</v>
      </c>
      <c r="G142" s="22"/>
    </row>
    <row r="143" spans="2:7" x14ac:dyDescent="0.3">
      <c r="B143" s="20" t="s">
        <v>113</v>
      </c>
      <c r="C143" s="25"/>
      <c r="D143" s="2">
        <v>1</v>
      </c>
      <c r="E143" s="28"/>
      <c r="F143" s="27"/>
      <c r="G143" s="22"/>
    </row>
    <row r="144" spans="2:7" x14ac:dyDescent="0.3">
      <c r="B144" s="23"/>
      <c r="C144" s="2" t="s">
        <v>114</v>
      </c>
      <c r="D144" s="2">
        <v>10</v>
      </c>
      <c r="E144" s="28"/>
      <c r="F144" s="27"/>
      <c r="G144" s="22"/>
    </row>
    <row r="145" spans="2:8" x14ac:dyDescent="0.3">
      <c r="B145" s="23"/>
      <c r="C145" s="2" t="s">
        <v>115</v>
      </c>
      <c r="D145" s="2">
        <v>5</v>
      </c>
      <c r="E145" s="28"/>
      <c r="F145" s="27"/>
      <c r="G145" s="22"/>
    </row>
    <row r="146" spans="2:8" x14ac:dyDescent="0.3">
      <c r="B146" s="23"/>
      <c r="C146" s="2" t="s">
        <v>116</v>
      </c>
      <c r="D146" s="2">
        <v>3</v>
      </c>
      <c r="E146" s="28"/>
      <c r="F146" s="27"/>
      <c r="G146" s="22"/>
    </row>
    <row r="147" spans="2:8" x14ac:dyDescent="0.3">
      <c r="B147" s="23"/>
      <c r="C147" s="25" t="s">
        <v>24</v>
      </c>
      <c r="E147" s="28">
        <f>IF(D132=2,0,IF(D143=1,D144,IF(D143=2,D145,IF(D143=3,D146,"-"))))</f>
        <v>10</v>
      </c>
      <c r="F147" s="27">
        <v>0.1</v>
      </c>
      <c r="G147" s="22"/>
    </row>
    <row r="148" spans="2:8" x14ac:dyDescent="0.3">
      <c r="B148" s="20" t="s">
        <v>117</v>
      </c>
      <c r="C148" s="25"/>
      <c r="D148" s="2">
        <v>2</v>
      </c>
      <c r="E148" s="28"/>
      <c r="F148" s="27"/>
      <c r="G148" s="22"/>
    </row>
    <row r="149" spans="2:8" x14ac:dyDescent="0.3">
      <c r="B149" s="23"/>
      <c r="C149" s="2" t="s">
        <v>118</v>
      </c>
      <c r="D149" s="2">
        <v>10</v>
      </c>
      <c r="E149" s="28"/>
      <c r="F149" s="29"/>
      <c r="G149" s="22"/>
    </row>
    <row r="150" spans="2:8" x14ac:dyDescent="0.3">
      <c r="B150" s="23"/>
      <c r="C150" s="2" t="s">
        <v>119</v>
      </c>
      <c r="D150" s="2">
        <v>8</v>
      </c>
      <c r="E150" s="28"/>
      <c r="F150" s="29"/>
      <c r="G150" s="22"/>
    </row>
    <row r="151" spans="2:8" x14ac:dyDescent="0.3">
      <c r="B151" s="23"/>
      <c r="C151" s="2" t="s">
        <v>120</v>
      </c>
      <c r="D151" s="2">
        <v>6</v>
      </c>
      <c r="E151" s="28"/>
      <c r="F151" s="29"/>
      <c r="G151" s="22"/>
    </row>
    <row r="152" spans="2:8" x14ac:dyDescent="0.3">
      <c r="B152" s="23"/>
      <c r="C152" s="2" t="s">
        <v>121</v>
      </c>
      <c r="D152" s="2">
        <v>5</v>
      </c>
      <c r="E152" s="28"/>
      <c r="F152" s="29"/>
      <c r="G152" s="22"/>
    </row>
    <row r="153" spans="2:8" x14ac:dyDescent="0.3">
      <c r="B153" s="23"/>
      <c r="C153" s="2" t="s">
        <v>122</v>
      </c>
      <c r="D153" s="2">
        <v>3</v>
      </c>
      <c r="E153" s="28"/>
      <c r="F153" s="29"/>
      <c r="G153" s="22"/>
    </row>
    <row r="154" spans="2:8" x14ac:dyDescent="0.3">
      <c r="B154" s="23"/>
      <c r="C154" s="2" t="s">
        <v>123</v>
      </c>
      <c r="D154" s="2">
        <v>1</v>
      </c>
      <c r="E154" s="28"/>
      <c r="F154" s="29"/>
      <c r="G154" s="22"/>
    </row>
    <row r="155" spans="2:8" x14ac:dyDescent="0.3">
      <c r="B155" s="23"/>
      <c r="C155" s="25" t="s">
        <v>24</v>
      </c>
      <c r="E155" s="28">
        <f>IF(D132=2,0,IF(D148=1,D149,IF(D148=2,D150,IF(D148=3,D151,IF(D148=4,D152,IF(D148=5,D153,IF(D148=6,D154,"-")))))))</f>
        <v>8</v>
      </c>
      <c r="F155" s="29">
        <v>0.2</v>
      </c>
      <c r="G155" s="22"/>
      <c r="H155" s="67"/>
    </row>
    <row r="156" spans="2:8" ht="11.25" customHeight="1" thickBot="1" x14ac:dyDescent="0.35">
      <c r="B156" s="30"/>
      <c r="C156" s="31" t="s">
        <v>124</v>
      </c>
      <c r="D156" s="32"/>
      <c r="E156" s="33">
        <f>(E135*F135+E142*F142+E147*F147+E155*F155)</f>
        <v>9.6</v>
      </c>
      <c r="F156" s="50">
        <v>0.15</v>
      </c>
      <c r="G156" s="35"/>
    </row>
    <row r="157" spans="2:8" ht="14.5" customHeight="1" x14ac:dyDescent="0.3">
      <c r="B157" s="96" t="s">
        <v>163</v>
      </c>
      <c r="C157" s="97"/>
      <c r="D157" s="87"/>
      <c r="E157" s="88"/>
      <c r="F157" s="88"/>
      <c r="G157" s="89"/>
    </row>
    <row r="158" spans="2:8" ht="14.5" customHeight="1" x14ac:dyDescent="0.3">
      <c r="B158" s="98"/>
      <c r="C158" s="99"/>
      <c r="D158" s="90"/>
      <c r="E158" s="91"/>
      <c r="F158" s="91"/>
      <c r="G158" s="92"/>
    </row>
    <row r="159" spans="2:8" ht="15" customHeight="1" thickBot="1" x14ac:dyDescent="0.35">
      <c r="B159" s="100"/>
      <c r="C159" s="101"/>
      <c r="D159" s="90"/>
      <c r="E159" s="91"/>
      <c r="F159" s="91"/>
      <c r="G159" s="92"/>
    </row>
    <row r="160" spans="2:8" ht="12" customHeight="1" thickBot="1" x14ac:dyDescent="0.35">
      <c r="E160" s="2"/>
      <c r="F160" s="2"/>
    </row>
    <row r="161" spans="2:7" ht="12" customHeight="1" x14ac:dyDescent="0.3">
      <c r="B161" s="38" t="s">
        <v>157</v>
      </c>
      <c r="C161" s="39"/>
      <c r="D161" s="39"/>
      <c r="E161" s="51"/>
      <c r="F161" s="52"/>
      <c r="G161" s="42"/>
    </row>
    <row r="162" spans="2:7" ht="12" customHeight="1" x14ac:dyDescent="0.3">
      <c r="B162" s="20" t="s">
        <v>125</v>
      </c>
      <c r="D162" s="2">
        <v>2</v>
      </c>
      <c r="E162" s="24"/>
      <c r="F162" s="21"/>
      <c r="G162" s="22"/>
    </row>
    <row r="163" spans="2:7" ht="12" customHeight="1" x14ac:dyDescent="0.3">
      <c r="B163" s="20"/>
      <c r="C163" s="2" t="s">
        <v>126</v>
      </c>
      <c r="D163" s="2">
        <v>1</v>
      </c>
      <c r="E163" s="24"/>
      <c r="F163" s="21"/>
      <c r="G163" s="22"/>
    </row>
    <row r="164" spans="2:7" ht="12" customHeight="1" x14ac:dyDescent="0.3">
      <c r="B164" s="20"/>
      <c r="C164" s="2" t="s">
        <v>127</v>
      </c>
      <c r="D164" s="2">
        <v>10</v>
      </c>
      <c r="E164" s="24"/>
      <c r="F164" s="21"/>
      <c r="G164" s="22"/>
    </row>
    <row r="165" spans="2:7" ht="12" customHeight="1" x14ac:dyDescent="0.3">
      <c r="B165" s="20"/>
      <c r="C165" s="25" t="s">
        <v>24</v>
      </c>
      <c r="E165" s="24">
        <f>IF(D162=1,D163,IF(D162=2,D164,"-"))</f>
        <v>10</v>
      </c>
      <c r="F165" s="21"/>
      <c r="G165" s="22"/>
    </row>
    <row r="166" spans="2:7" ht="12" customHeight="1" x14ac:dyDescent="0.3">
      <c r="B166" s="20" t="s">
        <v>128</v>
      </c>
      <c r="E166" s="24"/>
      <c r="F166" s="21"/>
      <c r="G166" s="22"/>
    </row>
    <row r="167" spans="2:7" ht="12" customHeight="1" x14ac:dyDescent="0.3">
      <c r="B167" s="23"/>
      <c r="C167" s="2" t="s">
        <v>160</v>
      </c>
      <c r="E167" s="24"/>
      <c r="F167" s="21"/>
      <c r="G167" s="22"/>
    </row>
    <row r="168" spans="2:7" ht="12" customHeight="1" x14ac:dyDescent="0.3">
      <c r="B168" s="23"/>
      <c r="C168" s="2" t="s">
        <v>129</v>
      </c>
      <c r="E168" s="24"/>
      <c r="F168" s="21"/>
      <c r="G168" s="22"/>
    </row>
    <row r="169" spans="2:7" ht="12" customHeight="1" x14ac:dyDescent="0.3">
      <c r="B169" s="23"/>
      <c r="C169" s="2" t="s">
        <v>130</v>
      </c>
      <c r="E169" s="24"/>
      <c r="F169" s="21"/>
      <c r="G169" s="22"/>
    </row>
    <row r="170" spans="2:7" ht="12" customHeight="1" x14ac:dyDescent="0.3">
      <c r="B170" s="23"/>
      <c r="C170" s="2" t="s">
        <v>131</v>
      </c>
      <c r="E170" s="24"/>
      <c r="F170" s="21"/>
      <c r="G170" s="22"/>
    </row>
    <row r="171" spans="2:7" ht="12" customHeight="1" x14ac:dyDescent="0.3">
      <c r="B171" s="23"/>
      <c r="C171" s="2" t="s">
        <v>132</v>
      </c>
      <c r="E171" s="24"/>
      <c r="F171" s="21"/>
      <c r="G171" s="22"/>
    </row>
    <row r="172" spans="2:7" ht="12" customHeight="1" thickBot="1" x14ac:dyDescent="0.35">
      <c r="B172" s="30"/>
      <c r="C172" s="31" t="s">
        <v>133</v>
      </c>
      <c r="D172" s="32"/>
      <c r="E172" s="53">
        <f>E165</f>
        <v>10</v>
      </c>
      <c r="F172" s="50">
        <v>0.1</v>
      </c>
      <c r="G172" s="35"/>
    </row>
    <row r="173" spans="2:7" ht="14.5" customHeight="1" x14ac:dyDescent="0.3">
      <c r="B173" s="96" t="s">
        <v>163</v>
      </c>
      <c r="C173" s="97"/>
      <c r="D173" s="87"/>
      <c r="E173" s="88"/>
      <c r="F173" s="88"/>
      <c r="G173" s="89"/>
    </row>
    <row r="174" spans="2:7" ht="14.5" customHeight="1" x14ac:dyDescent="0.3">
      <c r="B174" s="98"/>
      <c r="C174" s="99"/>
      <c r="D174" s="90"/>
      <c r="E174" s="91"/>
      <c r="F174" s="91"/>
      <c r="G174" s="92"/>
    </row>
    <row r="175" spans="2:7" ht="15" customHeight="1" thickBot="1" x14ac:dyDescent="0.35">
      <c r="B175" s="100"/>
      <c r="C175" s="101"/>
      <c r="D175" s="90"/>
      <c r="E175" s="91"/>
      <c r="F175" s="91"/>
      <c r="G175" s="92"/>
    </row>
    <row r="176" spans="2:7" ht="12" customHeight="1" thickBot="1" x14ac:dyDescent="0.35">
      <c r="E176" s="2"/>
    </row>
    <row r="177" spans="2:7" ht="12" customHeight="1" x14ac:dyDescent="0.3">
      <c r="B177" s="38" t="s">
        <v>134</v>
      </c>
      <c r="C177" s="39"/>
      <c r="D177" s="39"/>
      <c r="E177" s="39"/>
      <c r="F177" s="52"/>
      <c r="G177" s="42"/>
    </row>
    <row r="178" spans="2:7" ht="12" customHeight="1" x14ac:dyDescent="0.3">
      <c r="B178" s="20" t="s">
        <v>135</v>
      </c>
      <c r="D178" s="2">
        <v>1</v>
      </c>
      <c r="E178" s="24"/>
      <c r="F178" s="21"/>
      <c r="G178" s="22"/>
    </row>
    <row r="179" spans="2:7" ht="12" customHeight="1" x14ac:dyDescent="0.3">
      <c r="B179" s="23"/>
      <c r="C179" s="2" t="s">
        <v>136</v>
      </c>
      <c r="D179" s="2">
        <v>10</v>
      </c>
      <c r="E179" s="24"/>
      <c r="F179" s="21"/>
      <c r="G179" s="22"/>
    </row>
    <row r="180" spans="2:7" ht="12" customHeight="1" x14ac:dyDescent="0.3">
      <c r="B180" s="23"/>
      <c r="C180" s="2" t="s">
        <v>137</v>
      </c>
      <c r="D180" s="2">
        <v>1</v>
      </c>
      <c r="E180" s="24"/>
      <c r="F180" s="21"/>
      <c r="G180" s="22"/>
    </row>
    <row r="181" spans="2:7" ht="12" customHeight="1" x14ac:dyDescent="0.3">
      <c r="B181" s="23"/>
      <c r="C181" s="25" t="s">
        <v>24</v>
      </c>
      <c r="E181" s="24">
        <f>IF(D178=1,D179,IF(D178=2,D180,"-"))</f>
        <v>10</v>
      </c>
      <c r="F181" s="21"/>
      <c r="G181" s="22"/>
    </row>
    <row r="182" spans="2:7" ht="12" customHeight="1" x14ac:dyDescent="0.3">
      <c r="B182" s="20" t="s">
        <v>138</v>
      </c>
      <c r="E182" s="24"/>
      <c r="F182" s="21"/>
      <c r="G182" s="22"/>
    </row>
    <row r="183" spans="2:7" ht="12" customHeight="1" x14ac:dyDescent="0.3">
      <c r="B183" s="23"/>
      <c r="C183" s="2" t="s">
        <v>139</v>
      </c>
      <c r="E183" s="24"/>
      <c r="F183" s="21"/>
      <c r="G183" s="22"/>
    </row>
    <row r="184" spans="2:7" ht="12" customHeight="1" x14ac:dyDescent="0.3">
      <c r="B184" s="23"/>
      <c r="C184" s="2" t="s">
        <v>140</v>
      </c>
      <c r="E184" s="24"/>
      <c r="F184" s="21"/>
      <c r="G184" s="22"/>
    </row>
    <row r="185" spans="2:7" ht="12" customHeight="1" x14ac:dyDescent="0.3">
      <c r="B185" s="23"/>
      <c r="C185" s="2" t="s">
        <v>141</v>
      </c>
      <c r="E185" s="24"/>
      <c r="F185" s="21"/>
      <c r="G185" s="22"/>
    </row>
    <row r="186" spans="2:7" ht="12" customHeight="1" x14ac:dyDescent="0.3">
      <c r="B186" s="23"/>
      <c r="C186" s="2" t="s">
        <v>142</v>
      </c>
      <c r="E186" s="24"/>
      <c r="F186" s="21"/>
      <c r="G186" s="22"/>
    </row>
    <row r="187" spans="2:7" ht="12" customHeight="1" x14ac:dyDescent="0.3">
      <c r="B187" s="23"/>
      <c r="C187" s="2" t="s">
        <v>143</v>
      </c>
      <c r="E187" s="24"/>
      <c r="F187" s="21"/>
      <c r="G187" s="22"/>
    </row>
    <row r="188" spans="2:7" ht="12" customHeight="1" x14ac:dyDescent="0.3">
      <c r="B188" s="23"/>
      <c r="C188" s="2" t="s">
        <v>144</v>
      </c>
      <c r="E188" s="24"/>
      <c r="F188" s="21"/>
      <c r="G188" s="22"/>
    </row>
    <row r="189" spans="2:7" ht="12" customHeight="1" x14ac:dyDescent="0.3">
      <c r="B189" s="23"/>
      <c r="C189" s="25" t="s">
        <v>24</v>
      </c>
      <c r="E189" s="24"/>
      <c r="F189" s="21"/>
      <c r="G189" s="22"/>
    </row>
    <row r="190" spans="2:7" ht="12" customHeight="1" thickBot="1" x14ac:dyDescent="0.35">
      <c r="B190" s="30"/>
      <c r="C190" s="31" t="s">
        <v>145</v>
      </c>
      <c r="D190" s="32"/>
      <c r="E190" s="53">
        <f>E181</f>
        <v>10</v>
      </c>
      <c r="F190" s="54">
        <v>0.15</v>
      </c>
      <c r="G190" s="35"/>
    </row>
    <row r="191" spans="2:7" ht="14.5" customHeight="1" x14ac:dyDescent="0.3">
      <c r="B191" s="96" t="s">
        <v>163</v>
      </c>
      <c r="C191" s="97"/>
      <c r="D191" s="87"/>
      <c r="E191" s="88"/>
      <c r="F191" s="88"/>
      <c r="G191" s="89"/>
    </row>
    <row r="192" spans="2:7" ht="14.5" customHeight="1" x14ac:dyDescent="0.3">
      <c r="B192" s="98"/>
      <c r="C192" s="99"/>
      <c r="D192" s="90"/>
      <c r="E192" s="91"/>
      <c r="F192" s="91"/>
      <c r="G192" s="92"/>
    </row>
    <row r="193" spans="2:12" ht="15" customHeight="1" thickBot="1" x14ac:dyDescent="0.35">
      <c r="B193" s="100"/>
      <c r="C193" s="101"/>
      <c r="D193" s="90"/>
      <c r="E193" s="91"/>
      <c r="F193" s="91"/>
      <c r="G193" s="92"/>
    </row>
    <row r="194" spans="2:12" ht="12" customHeight="1" thickBot="1" x14ac:dyDescent="0.35">
      <c r="E194" s="2"/>
      <c r="F194" s="2"/>
    </row>
    <row r="195" spans="2:12" s="60" customFormat="1" ht="21.5" thickBot="1" x14ac:dyDescent="0.55000000000000004">
      <c r="B195" s="55" t="s">
        <v>146</v>
      </c>
      <c r="C195" s="56"/>
      <c r="D195" s="56"/>
      <c r="E195" s="57">
        <f>E156*F156+E126*F126+E101*F101+E58*F58+E38*F38+E172*F172+E190*F190</f>
        <v>6.55</v>
      </c>
      <c r="F195" s="58">
        <f>F156+F126+F101+F58+F38+F172+F190</f>
        <v>1</v>
      </c>
      <c r="G195" s="59"/>
      <c r="I195" s="61"/>
      <c r="J195" s="61"/>
      <c r="K195" s="61"/>
      <c r="L195" s="61"/>
    </row>
    <row r="196" spans="2:12" s="60" customFormat="1" ht="21" x14ac:dyDescent="0.5">
      <c r="B196" s="83" t="s">
        <v>162</v>
      </c>
      <c r="C196" s="81"/>
      <c r="D196" s="87"/>
      <c r="E196" s="88"/>
      <c r="F196" s="88"/>
      <c r="G196" s="89"/>
      <c r="I196" s="61"/>
      <c r="J196" s="61"/>
      <c r="K196" s="61"/>
      <c r="L196" s="61"/>
    </row>
    <row r="197" spans="2:12" s="60" customFormat="1" ht="21" x14ac:dyDescent="0.5">
      <c r="B197" s="84"/>
      <c r="C197" s="82"/>
      <c r="D197" s="90"/>
      <c r="E197" s="91"/>
      <c r="F197" s="91"/>
      <c r="G197" s="92"/>
      <c r="I197" s="61"/>
      <c r="J197" s="61"/>
      <c r="K197" s="61"/>
      <c r="L197" s="61"/>
    </row>
    <row r="198" spans="2:12" s="60" customFormat="1" ht="21" x14ac:dyDescent="0.5">
      <c r="B198" s="84"/>
      <c r="C198" s="82"/>
      <c r="D198" s="90"/>
      <c r="E198" s="91"/>
      <c r="F198" s="91"/>
      <c r="G198" s="92"/>
      <c r="I198" s="61"/>
      <c r="J198" s="61"/>
      <c r="K198" s="61"/>
      <c r="L198" s="61"/>
    </row>
    <row r="199" spans="2:12" s="60" customFormat="1" ht="21.5" thickBot="1" x14ac:dyDescent="0.55000000000000004">
      <c r="B199" s="85"/>
      <c r="C199" s="86"/>
      <c r="D199" s="93"/>
      <c r="E199" s="94"/>
      <c r="F199" s="94"/>
      <c r="G199" s="95"/>
      <c r="I199" s="61"/>
      <c r="J199" s="61"/>
      <c r="K199" s="61"/>
      <c r="L199" s="61"/>
    </row>
    <row r="201" spans="2:12" x14ac:dyDescent="0.3">
      <c r="B201" s="25" t="s">
        <v>147</v>
      </c>
    </row>
    <row r="202" spans="2:12" x14ac:dyDescent="0.3">
      <c r="C202" s="62" t="s">
        <v>148</v>
      </c>
    </row>
    <row r="203" spans="2:12" x14ac:dyDescent="0.3">
      <c r="C203" s="63" t="s">
        <v>149</v>
      </c>
    </row>
    <row r="204" spans="2:12" x14ac:dyDescent="0.3">
      <c r="C204" s="64" t="s">
        <v>150</v>
      </c>
    </row>
    <row r="207" spans="2:12" x14ac:dyDescent="0.3">
      <c r="E207" s="2"/>
      <c r="F207" s="2"/>
    </row>
    <row r="208" spans="2:12" x14ac:dyDescent="0.3">
      <c r="E208" s="2"/>
      <c r="F208" s="2"/>
    </row>
    <row r="209" spans="2:7" x14ac:dyDescent="0.3">
      <c r="E209" s="2"/>
      <c r="F209" s="2"/>
    </row>
    <row r="210" spans="2:7" x14ac:dyDescent="0.3">
      <c r="E210" s="2"/>
      <c r="F210" s="2"/>
    </row>
    <row r="211" spans="2:7" x14ac:dyDescent="0.3">
      <c r="E211" s="2"/>
      <c r="F211" s="2"/>
    </row>
    <row r="212" spans="2:7" x14ac:dyDescent="0.3">
      <c r="B212" s="2" t="str">
        <f>B8</f>
        <v>Environnement global</v>
      </c>
      <c r="C212" s="65">
        <f>E38</f>
        <v>2.2000000000000002</v>
      </c>
      <c r="E212" s="2"/>
      <c r="F212" s="2"/>
    </row>
    <row r="213" spans="2:7" x14ac:dyDescent="0.3">
      <c r="B213" s="2" t="str">
        <f>B43</f>
        <v>Intégration paysagère</v>
      </c>
      <c r="C213" s="65">
        <f>E58</f>
        <v>4.6000000000000005</v>
      </c>
      <c r="E213" s="2"/>
      <c r="F213" s="2"/>
    </row>
    <row r="214" spans="2:7" x14ac:dyDescent="0.3">
      <c r="B214" s="2" t="str">
        <f>B63</f>
        <v>Risques Odeurs</v>
      </c>
      <c r="C214" s="65">
        <f>E101</f>
        <v>4.5999999999999996</v>
      </c>
      <c r="E214" s="2"/>
      <c r="F214" s="2"/>
    </row>
    <row r="215" spans="2:7" ht="12.5" thickBot="1" x14ac:dyDescent="0.35">
      <c r="B215" s="2" t="str">
        <f>B106</f>
        <v xml:space="preserve">Bruit </v>
      </c>
      <c r="C215" s="65">
        <f>E126</f>
        <v>6</v>
      </c>
      <c r="E215" s="2"/>
      <c r="F215" s="2"/>
    </row>
    <row r="216" spans="2:7" ht="15" customHeight="1" x14ac:dyDescent="0.3">
      <c r="B216" s="2" t="str">
        <f>B131</f>
        <v xml:space="preserve">Transport </v>
      </c>
      <c r="C216" s="65">
        <f>E156</f>
        <v>9.6</v>
      </c>
      <c r="D216" s="80">
        <f>ROUND(E195,0)</f>
        <v>7</v>
      </c>
      <c r="E216" s="71" t="str">
        <f>IF(D216&lt;5,"Risque faible",IF(D216&gt;=8,"ATTENTION Risque Important", "Risque présent mais modéré"))</f>
        <v>Risque présent mais modéré</v>
      </c>
      <c r="F216" s="72"/>
      <c r="G216" s="73"/>
    </row>
    <row r="217" spans="2:7" ht="23.25" customHeight="1" x14ac:dyDescent="0.3">
      <c r="B217" s="2" t="str">
        <f>B161</f>
        <v xml:space="preserve">Prise en compte des mesures de prévention et de communication sur l'activité auprès du grand public </v>
      </c>
      <c r="C217" s="65">
        <f>E172</f>
        <v>10</v>
      </c>
      <c r="D217" s="80"/>
      <c r="E217" s="74"/>
      <c r="F217" s="75"/>
      <c r="G217" s="76"/>
    </row>
    <row r="218" spans="2:7" x14ac:dyDescent="0.3">
      <c r="B218" s="2" t="str">
        <f>B177</f>
        <v xml:space="preserve">Plaintes extérieures </v>
      </c>
      <c r="C218" s="65">
        <f>E190</f>
        <v>10</v>
      </c>
      <c r="D218" s="80"/>
      <c r="E218" s="74"/>
      <c r="F218" s="75"/>
      <c r="G218" s="76"/>
    </row>
    <row r="219" spans="2:7" ht="23.25" customHeight="1" x14ac:dyDescent="0.3">
      <c r="D219" s="80"/>
      <c r="E219" s="74"/>
      <c r="F219" s="75"/>
      <c r="G219" s="76"/>
    </row>
    <row r="220" spans="2:7" ht="23.25" customHeight="1" x14ac:dyDescent="0.3">
      <c r="D220" s="80"/>
      <c r="E220" s="74"/>
      <c r="F220" s="75"/>
      <c r="G220" s="76"/>
    </row>
    <row r="221" spans="2:7" ht="24" customHeight="1" thickBot="1" x14ac:dyDescent="0.35">
      <c r="D221" s="80"/>
      <c r="E221" s="77"/>
      <c r="F221" s="78"/>
      <c r="G221" s="79"/>
    </row>
    <row r="222" spans="2:7" x14ac:dyDescent="0.3">
      <c r="E222" s="2"/>
      <c r="F222" s="2"/>
    </row>
    <row r="223" spans="2:7" x14ac:dyDescent="0.3">
      <c r="E223" s="2"/>
      <c r="F223" s="2"/>
    </row>
    <row r="224" spans="2:7" x14ac:dyDescent="0.3">
      <c r="E224" s="2"/>
      <c r="F224" s="2"/>
    </row>
    <row r="225" spans="5:6" x14ac:dyDescent="0.3">
      <c r="E225" s="2"/>
      <c r="F225" s="2"/>
    </row>
    <row r="226" spans="5:6" x14ac:dyDescent="0.3">
      <c r="E226" s="2"/>
      <c r="F226" s="2"/>
    </row>
    <row r="227" spans="5:6" x14ac:dyDescent="0.3">
      <c r="E227" s="2"/>
      <c r="F227" s="2"/>
    </row>
    <row r="228" spans="5:6" x14ac:dyDescent="0.3">
      <c r="E228" s="2"/>
      <c r="F228" s="2"/>
    </row>
    <row r="229" spans="5:6" x14ac:dyDescent="0.3">
      <c r="E229" s="2"/>
      <c r="F229" s="2"/>
    </row>
    <row r="230" spans="5:6" x14ac:dyDescent="0.3">
      <c r="E230" s="2"/>
      <c r="F230" s="2"/>
    </row>
    <row r="243" spans="2:2" x14ac:dyDescent="0.3">
      <c r="B243" s="25" t="s">
        <v>159</v>
      </c>
    </row>
  </sheetData>
  <mergeCells count="19">
    <mergeCell ref="D173:G175"/>
    <mergeCell ref="B191:C193"/>
    <mergeCell ref="D191:G193"/>
    <mergeCell ref="B2:G2"/>
    <mergeCell ref="E216:G221"/>
    <mergeCell ref="D216:D221"/>
    <mergeCell ref="B196:C199"/>
    <mergeCell ref="D196:G199"/>
    <mergeCell ref="B39:C41"/>
    <mergeCell ref="D39:G41"/>
    <mergeCell ref="B59:C61"/>
    <mergeCell ref="D59:G61"/>
    <mergeCell ref="B102:C104"/>
    <mergeCell ref="D102:G104"/>
    <mergeCell ref="B127:C129"/>
    <mergeCell ref="D127:G129"/>
    <mergeCell ref="B157:C159"/>
    <mergeCell ref="D157:G159"/>
    <mergeCell ref="B173:C175"/>
  </mergeCells>
  <conditionalFormatting sqref="E195">
    <cfRule type="cellIs" dxfId="28" priority="22" operator="lessThan">
      <formula>5</formula>
    </cfRule>
    <cfRule type="cellIs" dxfId="27" priority="23" operator="between">
      <formula>5</formula>
      <formula>8</formula>
    </cfRule>
    <cfRule type="cellIs" dxfId="26" priority="24" operator="between">
      <formula>5</formula>
      <formula>8</formula>
    </cfRule>
    <cfRule type="cellIs" dxfId="25" priority="25" operator="between">
      <formula>5</formula>
      <formula>5</formula>
    </cfRule>
    <cfRule type="cellIs" dxfId="24" priority="26" operator="between">
      <formula>5</formula>
      <formula>8</formula>
    </cfRule>
    <cfRule type="cellIs" dxfId="23" priority="27" operator="greaterThan">
      <formula>8</formula>
    </cfRule>
    <cfRule type="cellIs" dxfId="22" priority="28" operator="greaterThan">
      <formula>8</formula>
    </cfRule>
    <cfRule type="colorScale" priority="29">
      <colorScale>
        <cfvo type="min"/>
        <cfvo type="percentile" val="50"/>
        <cfvo type="max"/>
        <color rgb="FFF8696B"/>
        <color rgb="FFFFEB84"/>
        <color rgb="FF63BE7B"/>
      </colorScale>
    </cfRule>
    <cfRule type="cellIs" dxfId="21" priority="30" operator="lessThan">
      <formula>5</formula>
    </cfRule>
  </conditionalFormatting>
  <conditionalFormatting sqref="E38">
    <cfRule type="cellIs" dxfId="20" priority="19" operator="lessThan">
      <formula>5</formula>
    </cfRule>
    <cfRule type="cellIs" dxfId="19" priority="20" operator="between">
      <formula>5</formula>
      <formula>8</formula>
    </cfRule>
    <cfRule type="cellIs" dxfId="18" priority="21" operator="greaterThan">
      <formula>8</formula>
    </cfRule>
  </conditionalFormatting>
  <conditionalFormatting sqref="E58">
    <cfRule type="cellIs" dxfId="17" priority="16" operator="lessThan">
      <formula>5</formula>
    </cfRule>
    <cfRule type="cellIs" dxfId="16" priority="17" operator="between">
      <formula>5</formula>
      <formula>8</formula>
    </cfRule>
    <cfRule type="cellIs" dxfId="15" priority="18" operator="greaterThan">
      <formula>8</formula>
    </cfRule>
  </conditionalFormatting>
  <conditionalFormatting sqref="E101">
    <cfRule type="cellIs" dxfId="14" priority="13" operator="lessThan">
      <formula>5</formula>
    </cfRule>
    <cfRule type="cellIs" dxfId="13" priority="14" operator="between">
      <formula>5</formula>
      <formula>8</formula>
    </cfRule>
    <cfRule type="cellIs" dxfId="12" priority="15" operator="greaterThan">
      <formula>8</formula>
    </cfRule>
  </conditionalFormatting>
  <conditionalFormatting sqref="E126">
    <cfRule type="cellIs" dxfId="11" priority="10" operator="lessThan">
      <formula>5</formula>
    </cfRule>
    <cfRule type="cellIs" dxfId="10" priority="11" operator="between">
      <formula>5</formula>
      <formula>8</formula>
    </cfRule>
    <cfRule type="cellIs" dxfId="9" priority="12" operator="greaterThan">
      <formula>8</formula>
    </cfRule>
  </conditionalFormatting>
  <conditionalFormatting sqref="E156">
    <cfRule type="cellIs" dxfId="8" priority="7" operator="lessThan">
      <formula>5</formula>
    </cfRule>
    <cfRule type="cellIs" dxfId="7" priority="8" operator="between">
      <formula>5</formula>
      <formula>8</formula>
    </cfRule>
    <cfRule type="cellIs" dxfId="6" priority="9" operator="greaterThan">
      <formula>8</formula>
    </cfRule>
  </conditionalFormatting>
  <conditionalFormatting sqref="E172">
    <cfRule type="cellIs" dxfId="5" priority="4" operator="lessThan">
      <formula>5</formula>
    </cfRule>
    <cfRule type="cellIs" dxfId="4" priority="5" operator="between">
      <formula>5</formula>
      <formula>8</formula>
    </cfRule>
    <cfRule type="cellIs" dxfId="3" priority="6" operator="greaterThan">
      <formula>8</formula>
    </cfRule>
  </conditionalFormatting>
  <conditionalFormatting sqref="E190">
    <cfRule type="cellIs" dxfId="2" priority="1" operator="lessThan">
      <formula>5</formula>
    </cfRule>
    <cfRule type="cellIs" dxfId="1" priority="2" operator="between">
      <formula>5</formula>
      <formula>8</formula>
    </cfRule>
    <cfRule type="cellIs" dxfId="0" priority="3" operator="greaterThan">
      <formula>8</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3</xdr:col>
                    <xdr:colOff>12700</xdr:colOff>
                    <xdr:row>8</xdr:row>
                    <xdr:rowOff>0</xdr:rowOff>
                  </from>
                  <to>
                    <xdr:col>4</xdr:col>
                    <xdr:colOff>12700</xdr:colOff>
                    <xdr:row>9</xdr:row>
                    <xdr:rowOff>0</xdr:rowOff>
                  </to>
                </anchor>
              </controlPr>
            </control>
          </mc:Choice>
        </mc:AlternateContent>
        <mc:AlternateContent xmlns:mc="http://schemas.openxmlformats.org/markup-compatibility/2006">
          <mc:Choice Requires="x14">
            <control shapeId="22530" r:id="rId5" name="Drop Down 2">
              <controlPr defaultSize="0" autoLine="0" autoPict="0">
                <anchor moveWithCells="1">
                  <from>
                    <xdr:col>3</xdr:col>
                    <xdr:colOff>12700</xdr:colOff>
                    <xdr:row>13</xdr:row>
                    <xdr:rowOff>146050</xdr:rowOff>
                  </from>
                  <to>
                    <xdr:col>4</xdr:col>
                    <xdr:colOff>0</xdr:colOff>
                    <xdr:row>15</xdr:row>
                    <xdr:rowOff>0</xdr:rowOff>
                  </to>
                </anchor>
              </controlPr>
            </control>
          </mc:Choice>
        </mc:AlternateContent>
        <mc:AlternateContent xmlns:mc="http://schemas.openxmlformats.org/markup-compatibility/2006">
          <mc:Choice Requires="x14">
            <control shapeId="22531" r:id="rId6" name="Drop Down 3">
              <controlPr defaultSize="0" autoLine="0" autoPict="0">
                <anchor moveWithCells="1">
                  <from>
                    <xdr:col>3</xdr:col>
                    <xdr:colOff>0</xdr:colOff>
                    <xdr:row>26</xdr:row>
                    <xdr:rowOff>0</xdr:rowOff>
                  </from>
                  <to>
                    <xdr:col>4</xdr:col>
                    <xdr:colOff>12700</xdr:colOff>
                    <xdr:row>26</xdr:row>
                    <xdr:rowOff>146050</xdr:rowOff>
                  </to>
                </anchor>
              </controlPr>
            </control>
          </mc:Choice>
        </mc:AlternateContent>
        <mc:AlternateContent xmlns:mc="http://schemas.openxmlformats.org/markup-compatibility/2006">
          <mc:Choice Requires="x14">
            <control shapeId="22532" r:id="rId7" name="Drop Down 4">
              <controlPr defaultSize="0" autoLine="0" autoPict="0">
                <anchor moveWithCells="1">
                  <from>
                    <xdr:col>3</xdr:col>
                    <xdr:colOff>0</xdr:colOff>
                    <xdr:row>67</xdr:row>
                    <xdr:rowOff>0</xdr:rowOff>
                  </from>
                  <to>
                    <xdr:col>3</xdr:col>
                    <xdr:colOff>3886200</xdr:colOff>
                    <xdr:row>68</xdr:row>
                    <xdr:rowOff>0</xdr:rowOff>
                  </to>
                </anchor>
              </controlPr>
            </control>
          </mc:Choice>
        </mc:AlternateContent>
        <mc:AlternateContent xmlns:mc="http://schemas.openxmlformats.org/markup-compatibility/2006">
          <mc:Choice Requires="x14">
            <control shapeId="22533" r:id="rId8" name="Drop Down 5">
              <controlPr defaultSize="0" autoLine="0" autoPict="0">
                <anchor moveWithCells="1">
                  <from>
                    <xdr:col>3</xdr:col>
                    <xdr:colOff>19050</xdr:colOff>
                    <xdr:row>74</xdr:row>
                    <xdr:rowOff>146050</xdr:rowOff>
                  </from>
                  <to>
                    <xdr:col>4</xdr:col>
                    <xdr:colOff>0</xdr:colOff>
                    <xdr:row>76</xdr:row>
                    <xdr:rowOff>0</xdr:rowOff>
                  </to>
                </anchor>
              </controlPr>
            </control>
          </mc:Choice>
        </mc:AlternateContent>
        <mc:AlternateContent xmlns:mc="http://schemas.openxmlformats.org/markup-compatibility/2006">
          <mc:Choice Requires="x14">
            <control shapeId="22534" r:id="rId9" name="Drop Down 6">
              <controlPr defaultSize="0" autoLine="0" autoPict="0">
                <anchor moveWithCells="1">
                  <from>
                    <xdr:col>3</xdr:col>
                    <xdr:colOff>12700</xdr:colOff>
                    <xdr:row>62</xdr:row>
                    <xdr:rowOff>12700</xdr:rowOff>
                  </from>
                  <to>
                    <xdr:col>3</xdr:col>
                    <xdr:colOff>3886200</xdr:colOff>
                    <xdr:row>63</xdr:row>
                    <xdr:rowOff>6350</xdr:rowOff>
                  </to>
                </anchor>
              </controlPr>
            </control>
          </mc:Choice>
        </mc:AlternateContent>
        <mc:AlternateContent xmlns:mc="http://schemas.openxmlformats.org/markup-compatibility/2006">
          <mc:Choice Requires="x14">
            <control shapeId="22535" r:id="rId10" name="Drop Down 7">
              <controlPr defaultSize="0" autoLine="0" autoPict="0">
                <anchor moveWithCells="1">
                  <from>
                    <xdr:col>3</xdr:col>
                    <xdr:colOff>0</xdr:colOff>
                    <xdr:row>78</xdr:row>
                    <xdr:rowOff>146050</xdr:rowOff>
                  </from>
                  <to>
                    <xdr:col>3</xdr:col>
                    <xdr:colOff>3898900</xdr:colOff>
                    <xdr:row>80</xdr:row>
                    <xdr:rowOff>0</xdr:rowOff>
                  </to>
                </anchor>
              </controlPr>
            </control>
          </mc:Choice>
        </mc:AlternateContent>
        <mc:AlternateContent xmlns:mc="http://schemas.openxmlformats.org/markup-compatibility/2006">
          <mc:Choice Requires="x14">
            <control shapeId="22536" r:id="rId11" name="Drop Down 8">
              <controlPr defaultSize="0" autoLine="0" autoPict="0">
                <anchor moveWithCells="1">
                  <from>
                    <xdr:col>3</xdr:col>
                    <xdr:colOff>12700</xdr:colOff>
                    <xdr:row>42</xdr:row>
                    <xdr:rowOff>12700</xdr:rowOff>
                  </from>
                  <to>
                    <xdr:col>4</xdr:col>
                    <xdr:colOff>12700</xdr:colOff>
                    <xdr:row>43</xdr:row>
                    <xdr:rowOff>0</xdr:rowOff>
                  </to>
                </anchor>
              </controlPr>
            </control>
          </mc:Choice>
        </mc:AlternateContent>
        <mc:AlternateContent xmlns:mc="http://schemas.openxmlformats.org/markup-compatibility/2006">
          <mc:Choice Requires="x14">
            <control shapeId="22537" r:id="rId12" name="Drop Down 9">
              <controlPr defaultSize="0" autoLine="0" autoPict="0">
                <anchor moveWithCells="1">
                  <from>
                    <xdr:col>3</xdr:col>
                    <xdr:colOff>12700</xdr:colOff>
                    <xdr:row>48</xdr:row>
                    <xdr:rowOff>0</xdr:rowOff>
                  </from>
                  <to>
                    <xdr:col>4</xdr:col>
                    <xdr:colOff>0</xdr:colOff>
                    <xdr:row>48</xdr:row>
                    <xdr:rowOff>146050</xdr:rowOff>
                  </to>
                </anchor>
              </controlPr>
            </control>
          </mc:Choice>
        </mc:AlternateContent>
        <mc:AlternateContent xmlns:mc="http://schemas.openxmlformats.org/markup-compatibility/2006">
          <mc:Choice Requires="x14">
            <control shapeId="22538" r:id="rId13" name="Drop Down 10">
              <controlPr defaultSize="0" autoLine="0" autoPict="0">
                <anchor moveWithCells="1">
                  <from>
                    <xdr:col>3</xdr:col>
                    <xdr:colOff>12700</xdr:colOff>
                    <xdr:row>52</xdr:row>
                    <xdr:rowOff>146050</xdr:rowOff>
                  </from>
                  <to>
                    <xdr:col>4</xdr:col>
                    <xdr:colOff>0</xdr:colOff>
                    <xdr:row>53</xdr:row>
                    <xdr:rowOff>146050</xdr:rowOff>
                  </to>
                </anchor>
              </controlPr>
            </control>
          </mc:Choice>
        </mc:AlternateContent>
        <mc:AlternateContent xmlns:mc="http://schemas.openxmlformats.org/markup-compatibility/2006">
          <mc:Choice Requires="x14">
            <control shapeId="22539" r:id="rId14" name="Drop Down 11">
              <controlPr defaultSize="0" autoLine="0" autoPict="0">
                <anchor moveWithCells="1">
                  <from>
                    <xdr:col>3</xdr:col>
                    <xdr:colOff>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22540" r:id="rId15" name="Drop Down 12">
              <controlPr defaultSize="0" autoLine="0" autoPict="0">
                <anchor moveWithCells="1">
                  <from>
                    <xdr:col>3</xdr:col>
                    <xdr:colOff>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22541" r:id="rId16" name="Drop Down 13">
              <controlPr defaultSize="0" autoLine="0" autoPict="0">
                <anchor moveWithCells="1">
                  <from>
                    <xdr:col>3</xdr:col>
                    <xdr:colOff>0</xdr:colOff>
                    <xdr:row>95</xdr:row>
                    <xdr:rowOff>12700</xdr:rowOff>
                  </from>
                  <to>
                    <xdr:col>4</xdr:col>
                    <xdr:colOff>0</xdr:colOff>
                    <xdr:row>96</xdr:row>
                    <xdr:rowOff>0</xdr:rowOff>
                  </to>
                </anchor>
              </controlPr>
            </control>
          </mc:Choice>
        </mc:AlternateContent>
        <mc:AlternateContent xmlns:mc="http://schemas.openxmlformats.org/markup-compatibility/2006">
          <mc:Choice Requires="x14">
            <control shapeId="22542" r:id="rId17" name="Drop Down 14">
              <controlPr defaultSize="0" autoLine="0" autoPict="0">
                <anchor moveWithCells="1">
                  <from>
                    <xdr:col>2</xdr:col>
                    <xdr:colOff>4019550</xdr:colOff>
                    <xdr:row>105</xdr:row>
                    <xdr:rowOff>133350</xdr:rowOff>
                  </from>
                  <to>
                    <xdr:col>3</xdr:col>
                    <xdr:colOff>3886200</xdr:colOff>
                    <xdr:row>107</xdr:row>
                    <xdr:rowOff>6350</xdr:rowOff>
                  </to>
                </anchor>
              </controlPr>
            </control>
          </mc:Choice>
        </mc:AlternateContent>
        <mc:AlternateContent xmlns:mc="http://schemas.openxmlformats.org/markup-compatibility/2006">
          <mc:Choice Requires="x14">
            <control shapeId="22543" r:id="rId18" name="Drop Down 15">
              <controlPr defaultSize="0" autoLine="0" autoPict="0">
                <anchor moveWithCells="1">
                  <from>
                    <xdr:col>3</xdr:col>
                    <xdr:colOff>12700</xdr:colOff>
                    <xdr:row>110</xdr:row>
                    <xdr:rowOff>146050</xdr:rowOff>
                  </from>
                  <to>
                    <xdr:col>3</xdr:col>
                    <xdr:colOff>3879850</xdr:colOff>
                    <xdr:row>112</xdr:row>
                    <xdr:rowOff>0</xdr:rowOff>
                  </to>
                </anchor>
              </controlPr>
            </control>
          </mc:Choice>
        </mc:AlternateContent>
        <mc:AlternateContent xmlns:mc="http://schemas.openxmlformats.org/markup-compatibility/2006">
          <mc:Choice Requires="x14">
            <control shapeId="22544" r:id="rId19" name="Drop Down 16">
              <controlPr defaultSize="0" autoLine="0" autoPict="0">
                <anchor moveWithCells="1">
                  <from>
                    <xdr:col>3</xdr:col>
                    <xdr:colOff>0</xdr:colOff>
                    <xdr:row>131</xdr:row>
                    <xdr:rowOff>0</xdr:rowOff>
                  </from>
                  <to>
                    <xdr:col>3</xdr:col>
                    <xdr:colOff>3886200</xdr:colOff>
                    <xdr:row>132</xdr:row>
                    <xdr:rowOff>6350</xdr:rowOff>
                  </to>
                </anchor>
              </controlPr>
            </control>
          </mc:Choice>
        </mc:AlternateContent>
        <mc:AlternateContent xmlns:mc="http://schemas.openxmlformats.org/markup-compatibility/2006">
          <mc:Choice Requires="x14">
            <control shapeId="22545" r:id="rId20" name="Drop Down 17">
              <controlPr defaultSize="0" autoLine="0" autoPict="0">
                <anchor moveWithCells="1">
                  <from>
                    <xdr:col>3</xdr:col>
                    <xdr:colOff>0</xdr:colOff>
                    <xdr:row>134</xdr:row>
                    <xdr:rowOff>146050</xdr:rowOff>
                  </from>
                  <to>
                    <xdr:col>4</xdr:col>
                    <xdr:colOff>0</xdr:colOff>
                    <xdr:row>136</xdr:row>
                    <xdr:rowOff>0</xdr:rowOff>
                  </to>
                </anchor>
              </controlPr>
            </control>
          </mc:Choice>
        </mc:AlternateContent>
        <mc:AlternateContent xmlns:mc="http://schemas.openxmlformats.org/markup-compatibility/2006">
          <mc:Choice Requires="x14">
            <control shapeId="22546" r:id="rId21" name="Drop Down 18">
              <controlPr defaultSize="0" autoLine="0" autoPict="0">
                <anchor moveWithCells="1">
                  <from>
                    <xdr:col>3</xdr:col>
                    <xdr:colOff>12700</xdr:colOff>
                    <xdr:row>141</xdr:row>
                    <xdr:rowOff>146050</xdr:rowOff>
                  </from>
                  <to>
                    <xdr:col>3</xdr:col>
                    <xdr:colOff>3898900</xdr:colOff>
                    <xdr:row>142</xdr:row>
                    <xdr:rowOff>146050</xdr:rowOff>
                  </to>
                </anchor>
              </controlPr>
            </control>
          </mc:Choice>
        </mc:AlternateContent>
        <mc:AlternateContent xmlns:mc="http://schemas.openxmlformats.org/markup-compatibility/2006">
          <mc:Choice Requires="x14">
            <control shapeId="22547" r:id="rId22" name="Drop Down 19">
              <controlPr defaultSize="0" autoLine="0" autoPict="0">
                <anchor moveWithCells="1">
                  <from>
                    <xdr:col>3</xdr:col>
                    <xdr:colOff>31750</xdr:colOff>
                    <xdr:row>161</xdr:row>
                    <xdr:rowOff>12700</xdr:rowOff>
                  </from>
                  <to>
                    <xdr:col>4</xdr:col>
                    <xdr:colOff>12700</xdr:colOff>
                    <xdr:row>162</xdr:row>
                    <xdr:rowOff>12700</xdr:rowOff>
                  </to>
                </anchor>
              </controlPr>
            </control>
          </mc:Choice>
        </mc:AlternateContent>
        <mc:AlternateContent xmlns:mc="http://schemas.openxmlformats.org/markup-compatibility/2006">
          <mc:Choice Requires="x14">
            <control shapeId="22548" r:id="rId23" name="Drop Down 20">
              <controlPr defaultSize="0" autoLine="0" autoPict="0">
                <anchor moveWithCells="1">
                  <from>
                    <xdr:col>3</xdr:col>
                    <xdr:colOff>31750</xdr:colOff>
                    <xdr:row>177</xdr:row>
                    <xdr:rowOff>12700</xdr:rowOff>
                  </from>
                  <to>
                    <xdr:col>4</xdr:col>
                    <xdr:colOff>12700</xdr:colOff>
                    <xdr:row>178</xdr:row>
                    <xdr:rowOff>12700</xdr:rowOff>
                  </to>
                </anchor>
              </controlPr>
            </control>
          </mc:Choice>
        </mc:AlternateContent>
        <mc:AlternateContent xmlns:mc="http://schemas.openxmlformats.org/markup-compatibility/2006">
          <mc:Choice Requires="x14">
            <control shapeId="22549" r:id="rId24" name="Drop Down 21">
              <controlPr defaultSize="0" autoLine="0" autoPict="0">
                <anchor moveWithCells="1">
                  <from>
                    <xdr:col>3</xdr:col>
                    <xdr:colOff>12700</xdr:colOff>
                    <xdr:row>146</xdr:row>
                    <xdr:rowOff>146050</xdr:rowOff>
                  </from>
                  <to>
                    <xdr:col>3</xdr:col>
                    <xdr:colOff>3898900</xdr:colOff>
                    <xdr:row>147</xdr:row>
                    <xdr:rowOff>146050</xdr:rowOff>
                  </to>
                </anchor>
              </controlPr>
            </control>
          </mc:Choice>
        </mc:AlternateContent>
        <mc:AlternateContent xmlns:mc="http://schemas.openxmlformats.org/markup-compatibility/2006">
          <mc:Choice Requires="x14">
            <control shapeId="22550" r:id="rId25" name="Drop Down 22">
              <controlPr defaultSize="0" autoLine="0" autoPict="0">
                <anchor moveWithCells="1">
                  <from>
                    <xdr:col>3</xdr:col>
                    <xdr:colOff>19050</xdr:colOff>
                    <xdr:row>115</xdr:row>
                    <xdr:rowOff>133350</xdr:rowOff>
                  </from>
                  <to>
                    <xdr:col>3</xdr:col>
                    <xdr:colOff>3886200</xdr:colOff>
                    <xdr:row>116</xdr:row>
                    <xdr:rowOff>146050</xdr:rowOff>
                  </to>
                </anchor>
              </controlPr>
            </control>
          </mc:Choice>
        </mc:AlternateContent>
        <mc:AlternateContent xmlns:mc="http://schemas.openxmlformats.org/markup-compatibility/2006">
          <mc:Choice Requires="x14">
            <control shapeId="22551" r:id="rId26" name="Drop Down 23">
              <controlPr defaultSize="0" autoLine="0" autoPict="0">
                <anchor moveWithCells="1">
                  <from>
                    <xdr:col>3</xdr:col>
                    <xdr:colOff>0</xdr:colOff>
                    <xdr:row>31</xdr:row>
                    <xdr:rowOff>0</xdr:rowOff>
                  </from>
                  <to>
                    <xdr:col>4</xdr:col>
                    <xdr:colOff>12700</xdr:colOff>
                    <xdr:row>31</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8" tint="-0.249977111117893"/>
  </sheetPr>
  <dimension ref="B1:C3"/>
  <sheetViews>
    <sheetView workbookViewId="0">
      <selection activeCell="C3" sqref="C3"/>
    </sheetView>
  </sheetViews>
  <sheetFormatPr baseColWidth="10" defaultRowHeight="14.5" x14ac:dyDescent="0.35"/>
  <cols>
    <col min="3" max="3" width="65.54296875" customWidth="1"/>
  </cols>
  <sheetData>
    <row r="1" spans="2:3" x14ac:dyDescent="0.35">
      <c r="B1" t="s">
        <v>12</v>
      </c>
    </row>
    <row r="2" spans="2:3" ht="72.5" x14ac:dyDescent="0.35">
      <c r="C2" s="1" t="s">
        <v>2</v>
      </c>
    </row>
    <row r="3" spans="2:3" ht="130.5" x14ac:dyDescent="0.35">
      <c r="C3" s="1" t="s">
        <v>3</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2C221B3F-258E-4C0D-A223-79FA5F24B72C}">
            <x14:iconSet iconSet="3Triangles">
              <x14:cfvo type="percent">
                <xm:f>0</xm:f>
              </x14:cfvo>
              <x14:cfvo type="percent">
                <xm:f>33</xm:f>
              </x14:cfvo>
              <x14:cfvo type="percent">
                <xm:f>67</xm:f>
              </x14:cfvo>
            </x14:iconSet>
          </x14:cfRule>
          <xm:sqref>C2:C3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C7"/>
  <sheetViews>
    <sheetView topLeftCell="A4" workbookViewId="0">
      <selection activeCell="K37" sqref="K37:K39"/>
    </sheetView>
  </sheetViews>
  <sheetFormatPr baseColWidth="10" defaultRowHeight="14.5" x14ac:dyDescent="0.35"/>
  <sheetData>
    <row r="1" spans="1:3" x14ac:dyDescent="0.35">
      <c r="A1" t="s">
        <v>7</v>
      </c>
      <c r="C1" t="s">
        <v>4</v>
      </c>
    </row>
    <row r="3" spans="1:3" x14ac:dyDescent="0.35">
      <c r="A3" t="s">
        <v>8</v>
      </c>
      <c r="C3" t="s">
        <v>10</v>
      </c>
    </row>
    <row r="4" spans="1:3" x14ac:dyDescent="0.35">
      <c r="A4" t="s">
        <v>1</v>
      </c>
      <c r="C4" t="s">
        <v>11</v>
      </c>
    </row>
    <row r="5" spans="1:3" x14ac:dyDescent="0.35">
      <c r="A5" t="s">
        <v>6</v>
      </c>
      <c r="C5" t="s">
        <v>5</v>
      </c>
    </row>
    <row r="6" spans="1:3" x14ac:dyDescent="0.35">
      <c r="A6" t="s">
        <v>9</v>
      </c>
    </row>
    <row r="7" spans="1:3" x14ac:dyDescent="0.35">
      <c r="A7"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D0F962F68A4D946DEF265662093E" ma:contentTypeVersion="12" ma:contentTypeDescription="Crée un document." ma:contentTypeScope="" ma:versionID="fbb1186d7f9a216f437867176260bdc8">
  <xsd:schema xmlns:xsd="http://www.w3.org/2001/XMLSchema" xmlns:xs="http://www.w3.org/2001/XMLSchema" xmlns:p="http://schemas.microsoft.com/office/2006/metadata/properties" xmlns:ns2="c800f413-4409-47d3-abe3-893758ab53ff" xmlns:ns3="869f0d63-5c32-473d-beea-12b50cdb1f33" targetNamespace="http://schemas.microsoft.com/office/2006/metadata/properties" ma:root="true" ma:fieldsID="a22c6b1f9a697b8db30751c7a4d6b7d0" ns2:_="" ns3:_="">
    <xsd:import namespace="c800f413-4409-47d3-abe3-893758ab53ff"/>
    <xsd:import namespace="869f0d63-5c32-473d-beea-12b50cdb1f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00f413-4409-47d3-abe3-893758ab53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9f0d63-5c32-473d-beea-12b50cdb1f33"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4C01E9-4733-4428-B531-17743EDF59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B38A72-1374-4E8A-B50C-78791E3D68B8}">
  <ds:schemaRefs>
    <ds:schemaRef ds:uri="http://schemas.microsoft.com/sharepoint/v3/contenttype/forms"/>
  </ds:schemaRefs>
</ds:datastoreItem>
</file>

<file path=customXml/itemProps3.xml><?xml version="1.0" encoding="utf-8"?>
<ds:datastoreItem xmlns:ds="http://schemas.openxmlformats.org/officeDocument/2006/customXml" ds:itemID="{4C78FC0C-E6DD-49BE-A318-3D955391E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00f413-4409-47d3-abe3-893758ab53ff"/>
    <ds:schemaRef ds:uri="869f0d63-5c32-473d-beea-12b50cdb1f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Indicateur  n°26 Envir</vt:lpstr>
      <vt:lpstr>Indicateur n°xx</vt:lpstr>
      <vt:lpstr>Liste déroulante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GUILET - BIOMASSE-NORMANDIE</dc:creator>
  <cp:lastModifiedBy>DESANGLOIS Gauthier</cp:lastModifiedBy>
  <dcterms:created xsi:type="dcterms:W3CDTF">2019-02-12T11:23:18Z</dcterms:created>
  <dcterms:modified xsi:type="dcterms:W3CDTF">2022-12-29T08:11:58Z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0x010100D413D0F962F68A4D946DEF265662093E</vt:lpwstr>
  </property>
</Properties>
</file>