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defaultThemeVersion="166925"/>
  <mc:AlternateContent xmlns:mc="http://schemas.openxmlformats.org/markup-compatibility/2006">
    <mc:Choice Requires="x15">
      <x15ac:absPath xmlns:x15ac="http://schemas.microsoft.com/office/spreadsheetml/2010/11/ac" url="Z:\PROJETS\FRANCE_2030\3-POLES-PROCEDURES\1-INSTRUCTION\TRAMES DOCUMENTS\Dossier Projet\01 - Dossier(s) de demande d'aide\"/>
    </mc:Choice>
  </mc:AlternateContent>
  <xr:revisionPtr revIDLastSave="0" documentId="8_{740CDBDD-56F0-4D48-A697-59905286745F}" xr6:coauthVersionLast="47" xr6:coauthVersionMax="47" xr10:uidLastSave="{00000000-0000-0000-0000-000000000000}"/>
  <bookViews>
    <workbookView xWindow="-120" yWindow="-120" windowWidth="20730" windowHeight="11160" tabRatio="804" xr2:uid="{00000000-000D-0000-FFFF-FFFF00000000}"/>
  </bookViews>
  <sheets>
    <sheet name="Mode d'emploi " sheetId="18" r:id="rId1"/>
    <sheet name="Feuil1" sheetId="7" state="hidden" r:id="rId2"/>
    <sheet name="Eval° quali (multicritères)" sheetId="9" r:id="rId3"/>
    <sheet name="Eval° quanti (simplifiée GES)" sheetId="10" r:id="rId4"/>
    <sheet name="Impacts R&amp;D " sheetId="11" r:id="rId5"/>
    <sheet name="ODD" sheetId="24" r:id="rId6"/>
    <sheet name="LISTES" sheetId="1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1" i="10" l="1"/>
  <c r="H93" i="10"/>
  <c r="K93" i="10" s="1"/>
  <c r="H94" i="10"/>
  <c r="K94" i="10" s="1"/>
  <c r="H95" i="10"/>
  <c r="K95" i="10" s="1"/>
  <c r="H96" i="10"/>
  <c r="K96" i="10" s="1"/>
  <c r="H92" i="10"/>
  <c r="K92" i="10" s="1"/>
  <c r="H82" i="10"/>
  <c r="K82" i="10" s="1"/>
  <c r="H83" i="10"/>
  <c r="K83" i="10" s="1"/>
  <c r="H84" i="10"/>
  <c r="K84" i="10" s="1"/>
  <c r="H85" i="10"/>
  <c r="K85" i="10" s="1"/>
  <c r="H86" i="10"/>
  <c r="K86" i="10" s="1"/>
  <c r="H81" i="10"/>
  <c r="K81" i="10" s="1"/>
  <c r="J81" i="10" l="1"/>
  <c r="I47" i="10" l="1"/>
  <c r="J96" i="10" l="1"/>
  <c r="J95" i="10"/>
  <c r="J94" i="10"/>
  <c r="J93" i="10"/>
  <c r="J92" i="10"/>
  <c r="J82" i="10"/>
  <c r="J83" i="10"/>
  <c r="J84" i="10"/>
  <c r="J85" i="10"/>
  <c r="J86" i="10"/>
  <c r="J87" i="10" l="1"/>
  <c r="J97" i="10"/>
  <c r="H51" i="10"/>
  <c r="D73" i="10"/>
  <c r="J51" i="10" l="1"/>
  <c r="K51" i="10"/>
  <c r="B73" i="10"/>
  <c r="H49" i="10" l="1"/>
  <c r="H48" i="10"/>
  <c r="J48" i="10" l="1"/>
  <c r="K48" i="10"/>
  <c r="J49" i="10"/>
  <c r="I50" i="10"/>
  <c r="K49" i="10" s="1"/>
  <c r="J50" i="10" l="1"/>
  <c r="J52" i="10" s="1"/>
  <c r="K50" i="10"/>
  <c r="K52" i="10" s="1"/>
  <c r="D30" i="10" l="1"/>
  <c r="H30" i="10" s="1"/>
  <c r="F29" i="10"/>
  <c r="D29" i="10"/>
  <c r="J30" i="10" l="1"/>
  <c r="K30" i="10"/>
  <c r="H29" i="10"/>
  <c r="J29" i="10" l="1"/>
  <c r="J31" i="10" s="1"/>
  <c r="K29" i="10"/>
  <c r="K31" i="10" s="1"/>
  <c r="K87" i="10" l="1"/>
  <c r="K97" i="10"/>
  <c r="B74" i="10" l="1"/>
</calcChain>
</file>

<file path=xl/sharedStrings.xml><?xml version="1.0" encoding="utf-8"?>
<sst xmlns="http://schemas.openxmlformats.org/spreadsheetml/2006/main" count="218" uniqueCount="196">
  <si>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</si>
  <si>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</si>
  <si>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</si>
  <si>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</si>
  <si>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</si>
  <si>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</si>
  <si>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</si>
  <si>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</si>
  <si>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</si>
  <si>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</si>
  <si>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</si>
  <si>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</si>
  <si>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</si>
  <si>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</si>
  <si>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</si>
  <si>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</si>
  <si>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</si>
  <si>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</si>
  <si>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</si>
  <si>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</si>
  <si>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</si>
  <si>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</si>
  <si>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</si>
  <si>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</si>
  <si>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</si>
  <si>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</si>
  <si>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</si>
  <si>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</si>
  <si>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</si>
  <si>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</si>
  <si>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</si>
  <si>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</si>
  <si>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</si>
  <si>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Cumul des émissions de "CO2 évités"</t>
  </si>
  <si>
    <t>AIDE (déplier les lignes)</t>
  </si>
  <si>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</si>
  <si>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</si>
  <si>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</si>
  <si>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</si>
  <si>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</si>
  <si>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</si>
  <si>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</si>
  <si>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</si>
  <si>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</si>
  <si>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</si>
  <si>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</si>
  <si>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</si>
  <si>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</si>
  <si>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</si>
  <si>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</si>
  <si>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</si>
  <si>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</si>
  <si>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</si>
  <si>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</si>
  <si>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</si>
  <si>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</si>
  <si>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</si>
  <si>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</si>
  <si>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</si>
  <si>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</si>
  <si>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</si>
  <si>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</si>
  <si>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</si>
  <si>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</si>
  <si>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</si>
  <si>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</si>
  <si>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</si>
  <si>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</si>
  <si>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</si>
  <si>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</si>
  <si>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</si>
  <si>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</si>
  <si>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</si>
  <si>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</si>
  <si>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</si>
  <si>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</si>
  <si>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</si>
  <si>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</si>
  <si>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</si>
  <si>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</si>
  <si>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</si>
  <si>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</si>
  <si>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</si>
  <si>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</si>
  <si>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</si>
  <si>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</si>
  <si>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</si>
  <si>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</si>
  <si>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</si>
  <si>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</si>
  <si>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</si>
  <si>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</si>
  <si>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</si>
  <si>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</si>
  <si>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</si>
  <si>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</si>
  <si>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</si>
  <si>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</si>
  <si>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</si>
  <si>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</si>
  <si>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</si>
  <si>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</si>
  <si>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</si>
  <si>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</si>
  <si>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</si>
  <si>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</si>
  <si>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</si>
  <si>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</si>
  <si>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</si>
  <si>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</si>
  <si>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</si>
  <si>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</si>
  <si>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</si>
  <si>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</si>
  <si>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BREVETS</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</si>
  <si>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</si>
  <si>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</si>
  <si>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</si>
  <si>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</si>
  <si>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</si>
  <si>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</si>
  <si>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</si>
  <si>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</si>
  <si>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</si>
  <si>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</si>
  <si>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</si>
  <si>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</si>
  <si>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</si>
  <si>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</si>
  <si>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</si>
  <si>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</si>
  <si>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</si>
  <si>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</si>
  <si>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</si>
  <si>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</si>
  <si>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</si>
  <si>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</si>
  <si>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</si>
  <si>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</si>
  <si>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</si>
  <si>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</si>
  <si>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</si>
  <si>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</si>
  <si>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</si>
  <si>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</si>
  <si>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</si>
  <si>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</si>
  <si>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</si>
  <si>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</si>
  <si>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</si>
  <si>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</si>
  <si>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</si>
  <si>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</si>
  <si>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</si>
  <si>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</si>
  <si>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</si>
  <si>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</si>
  <si>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</si>
  <si>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</si>
  <si>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</si>
  <si>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</si>
  <si>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</si>
  <si>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</si>
  <si>
    <t>Exemples : méthode QUANTIGES</t>
  </si>
  <si>
    <t>EXEMPLE (déplier les lignes)</t>
  </si>
  <si>
    <t>Solution innovante étudiée pour le projet</t>
  </si>
  <si>
    <t>Composante-clef de la solution innovante considérée (brique technologique ou système complet)</t>
  </si>
  <si>
    <t>="Cumul Business Plan (nombre d'unités de la composante-clef  vendues sur un cycle commercial de 5 ans)"</t>
  </si>
  <si>
    <t>Emissions de CO2eq cumulées évitées sur un Business Plan de 5 ans et sur une durée d'exploitation / utilisation de 8 ans (t)</t>
  </si>
  <si>
    <r>
      <rPr>
        <b/>
        <sz val="11"/>
        <rFont val="Calibri"/>
        <family val="2"/>
        <scheme val="minor"/>
      </rPr>
      <t>Indicateur de Flux</t>
    </r>
    <r>
      <rPr>
        <sz val="11"/>
        <rFont val="Calibri"/>
        <family val="2"/>
        <scheme val="minor"/>
      </rPr>
      <t xml:space="preserve">
Flux de gaz, matière, d'énergie, etc., qui sera traduit ensuite en émissions de GES par l'intermédiaire des facteurs d'émissions</t>
    </r>
  </si>
  <si>
    <t>Quantité de flux  considérée par an pour une unité de la composante-clef</t>
  </si>
  <si>
    <t>Composante-clef de la solution de référence considérée (brique technologique ou système complet)</t>
  </si>
  <si>
    <t>Emissions de CO2 eq/an (t) pour une unité de la composante-clef</t>
  </si>
  <si>
    <r>
      <t xml:space="preserve">Emissions de CO2 eq/an (t) </t>
    </r>
    <r>
      <rPr>
        <sz val="11"/>
        <rFont val="Calibri"/>
        <family val="2"/>
        <scheme val="minor"/>
      </rPr>
      <t xml:space="preserve"> </t>
    </r>
    <r>
      <rPr>
        <b/>
        <sz val="11"/>
        <rFont val="Calibri"/>
        <family val="2"/>
        <scheme val="minor"/>
      </rPr>
      <t>pour une unité de la composante-clef</t>
    </r>
  </si>
  <si>
    <t>Il s'agit de la valeur cible attendue dans le projet (estimation en début de projet)</t>
  </si>
  <si>
    <r>
      <t xml:space="preserve">
</t>
    </r>
    <r>
      <rPr>
        <b/>
        <i/>
        <sz val="12"/>
        <rFont val="Calibri"/>
        <family val="2"/>
        <scheme val="minor"/>
      </rPr>
      <t xml:space="preserve">Quel est, selon vous le niveau de TRL du projet dans son ensemble : en début de projet et attendu en fin de projet ?
</t>
    </r>
    <r>
      <rPr>
        <i/>
        <sz val="12"/>
        <rFont val="Calibri"/>
        <family val="2"/>
        <scheme val="minor"/>
      </rPr>
      <t xml:space="preserve"> 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Si plusieurs solutions innovantes sont développées dans le cadre du projet, pour vous aider, vous pouvez par exemple choisir le niveau de TRL du système complet, ou de la solution que vous jugez principale car c’est la plus innovante ou c’est la solution innovante ayant les meilleures perspectives industrielles et/ou commerciales.  
Remarque : le TRL « Projet » peut paraitre non pertinent. Cette approximation n’en est pas moins une information sur le projet dans sa globalité et est utile à l’évaluation de la politique de soutien France 2030.</t>
    </r>
  </si>
  <si>
    <t>Il s'agit de la valeur réelle en T, ou la situation de référence avant l'aide</t>
  </si>
  <si>
    <t>KPI : TRL PROJET - Le TRL est ici à compléter uniquement par le chef de file, à l'échelle du projet dans son ensemble</t>
  </si>
  <si>
    <t>KPI nombre de BREVETS : dépôts effectués pendant le projet / envisagés à la suite du projet
Les brevets sont à compléter uniquement par le chef de file, à l'échelle du projet dans son ensemble</t>
  </si>
  <si>
    <t xml:space="preserve">Considérer les dépôts de brevet pendant le projet puis post-projet, auprès de l’INPI ou Office de brevets européen (OEB) ou international (OMPI). Il n’est pas nécessaire que le brevet soit accepté. Les co-brevets (produits dans le cadre d’un consortium) potentiellement déposés par plusieurs bénéficiaires dans le cadre d’un même projet ne doivent être comptabilisés qu’une seule fois.   </t>
  </si>
  <si>
    <t>Il s’agit de la valeur cible escomptée post projet (découlant du projet), renseignée en fin de projet Attention faux-ami, il s’agit d’un prévisionnel et non d’un réalisé</t>
  </si>
  <si>
    <t>Il s’agit de la valeur cible attendue dans le projet (estimation en début de projet)</t>
  </si>
  <si>
    <t>Nbre de Brevets qui seront déposés pendant le projet</t>
  </si>
  <si>
    <t xml:space="preserve">Nbre de Brevets qui seront déposés après le projet </t>
  </si>
  <si>
    <t>TRL 0 : IDEE</t>
  </si>
  <si>
    <t xml:space="preserve">TRL 3 : VALIDATION DU CONCEPT </t>
  </si>
  <si>
    <t>TRL 1 : RECHERCHE BASIQUE (Observation du principe de base)</t>
  </si>
  <si>
    <t>TRL 9 : SYSTÈME PRÊT A ETRE COMMERCIALISE A GRANDE ECHELLE</t>
  </si>
  <si>
    <t xml:space="preserve">TRL 8 : SYSTÈME COMPLET ET QUALIFIE </t>
  </si>
  <si>
    <t>TRL 2 : FORMULATION DE LA TECHNOLOGIQUE (concept)</t>
  </si>
  <si>
    <t xml:space="preserve">TRL 4 : PROTOTYPE  ECHELLE REDUITE (composants) expérimenté en laboratoire, </t>
  </si>
  <si>
    <t>TRL 5 : PROTOTYPE TAILLE (QUASI) REELLE en environnement d'utilisation</t>
  </si>
  <si>
    <t>TRL 6 : PROTOTYPAGE DU SYSTÈME COMPLET (TEST)</t>
  </si>
  <si>
    <t xml:space="preserve">TRL 7 : DEMONSTRATEUR (stade pré-commercial) </t>
  </si>
  <si>
    <r>
      <t>Technologie visée (brique ou système complet) -</t>
    </r>
    <r>
      <rPr>
        <b/>
        <sz val="11"/>
        <rFont val="Calibri"/>
        <family val="2"/>
        <scheme val="minor"/>
      </rPr>
      <t xml:space="preserve"> justifier votre choix si besoin</t>
    </r>
  </si>
  <si>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u/>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u/>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u/>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</si>
</sst>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3">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
      <b/>
      <sz val="14"/>
      <color rgb="FF000000"/>
      <name val="Calibri"/>
      <family val="2"/>
      <scheme val="minor"/>
    </font>
    <font>
      <b/>
      <sz val="14"/>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43" fontId="5" fillId="0" borderId="0" applyFont="0" applyFill="0" applyBorder="0" applyAlignment="0" applyProtection="0"/>
    <xf numFmtId="0" fontId="8" fillId="0" borderId="0"/>
    <xf numFmtId="0" fontId="18" fillId="0" borderId="0" applyNumberFormat="0" applyFill="0" applyBorder="0" applyAlignment="0" applyProtection="0"/>
  </cellStyleXfs>
  <cellXfs count="305">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1" fillId="0" borderId="0" xfId="0" applyFont="1"/>
    <xf numFmtId="0" fontId="4" fillId="0" borderId="18" xfId="0" applyFont="1" applyBorder="1" applyAlignment="1">
      <alignment horizontal="left" vertical="center"/>
    </xf>
    <xf numFmtId="0" fontId="4" fillId="0" borderId="0" xfId="0" applyFont="1" applyAlignment="1">
      <alignment horizontal="left" vertical="center"/>
    </xf>
    <xf numFmtId="0" fontId="12" fillId="3"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4" borderId="13"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0" fontId="0" fillId="4" borderId="13" xfId="0" applyFill="1" applyBorder="1" applyAlignment="1">
      <alignment horizontal="left" vertical="center"/>
    </xf>
    <xf numFmtId="0" fontId="12" fillId="6"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17" fillId="6" borderId="0" xfId="0" applyFont="1" applyFill="1" applyAlignment="1">
      <alignment vertical="top"/>
    </xf>
    <xf numFmtId="43" fontId="17" fillId="6" borderId="0" xfId="1" applyFont="1" applyFill="1" applyAlignment="1">
      <alignment horizontal="center" vertical="top"/>
    </xf>
    <xf numFmtId="0" fontId="0" fillId="0" borderId="13" xfId="0" applyBorder="1" applyAlignment="1">
      <alignment horizontal="left" vertical="top"/>
    </xf>
    <xf numFmtId="0" fontId="15" fillId="0" borderId="0" xfId="0" applyFont="1" applyAlignment="1">
      <alignment vertical="top"/>
    </xf>
    <xf numFmtId="0" fontId="13" fillId="7" borderId="0" xfId="0" applyFont="1" applyFill="1" applyAlignment="1">
      <alignment horizontal="left" vertical="top" wrapText="1"/>
    </xf>
    <xf numFmtId="0" fontId="18" fillId="0" borderId="0" xfId="3" applyAlignment="1">
      <alignment vertical="top"/>
    </xf>
    <xf numFmtId="0" fontId="22" fillId="0" borderId="10" xfId="0" applyFont="1" applyBorder="1" applyAlignment="1">
      <alignment vertical="top"/>
    </xf>
    <xf numFmtId="0" fontId="15" fillId="0" borderId="17" xfId="0" applyFont="1" applyBorder="1" applyAlignment="1">
      <alignment vertical="top"/>
    </xf>
    <xf numFmtId="0" fontId="15" fillId="0" borderId="4" xfId="0" applyFont="1" applyBorder="1" applyAlignment="1">
      <alignment vertical="top"/>
    </xf>
    <xf numFmtId="0" fontId="15" fillId="0" borderId="7" xfId="0" applyFont="1" applyBorder="1" applyAlignment="1">
      <alignment vertical="top"/>
    </xf>
    <xf numFmtId="43" fontId="15" fillId="0" borderId="0" xfId="1" applyFont="1" applyBorder="1" applyAlignment="1">
      <alignment horizontal="center" vertical="top"/>
    </xf>
    <xf numFmtId="0" fontId="15" fillId="0" borderId="8" xfId="0" applyFont="1" applyBorder="1" applyAlignment="1">
      <alignment vertical="top"/>
    </xf>
    <xf numFmtId="0" fontId="15" fillId="0" borderId="7" xfId="0" applyFont="1" applyBorder="1" applyAlignment="1">
      <alignment vertical="top" wrapText="1"/>
    </xf>
    <xf numFmtId="0" fontId="15" fillId="0" borderId="0" xfId="0" applyFont="1" applyAlignment="1">
      <alignment vertical="top" wrapText="1"/>
    </xf>
    <xf numFmtId="0" fontId="15" fillId="0" borderId="7" xfId="0" applyFont="1" applyBorder="1" applyAlignment="1">
      <alignment horizontal="right" vertical="top"/>
    </xf>
    <xf numFmtId="0" fontId="13" fillId="7" borderId="0" xfId="0" applyFont="1" applyFill="1" applyAlignment="1">
      <alignment vertical="top" wrapText="1"/>
    </xf>
    <xf numFmtId="0" fontId="21" fillId="0" borderId="0" xfId="0" applyFont="1" applyAlignment="1">
      <alignment horizontal="center" vertical="top"/>
    </xf>
    <xf numFmtId="0" fontId="13" fillId="7" borderId="0" xfId="0" applyFont="1" applyFill="1" applyAlignment="1">
      <alignment horizontal="left" vertical="center" wrapText="1"/>
    </xf>
    <xf numFmtId="43" fontId="20" fillId="0" borderId="14" xfId="1" applyFont="1" applyBorder="1" applyAlignment="1">
      <alignment horizontal="left" vertical="center"/>
    </xf>
    <xf numFmtId="0" fontId="0" fillId="0" borderId="15" xfId="0" applyBorder="1" applyAlignment="1">
      <alignment horizontal="left" vertical="center"/>
    </xf>
    <xf numFmtId="43" fontId="0" fillId="0" borderId="0" xfId="1" applyFont="1" applyAlignment="1">
      <alignment horizontal="left" vertical="center"/>
    </xf>
    <xf numFmtId="0" fontId="12" fillId="3" borderId="0" xfId="0" applyFont="1" applyFill="1" applyAlignment="1">
      <alignment vertical="top"/>
    </xf>
    <xf numFmtId="0" fontId="17" fillId="3" borderId="0" xfId="0" applyFont="1" applyFill="1" applyAlignment="1">
      <alignment vertical="top"/>
    </xf>
    <xf numFmtId="43" fontId="17" fillId="3" borderId="0" xfId="1" applyFont="1" applyFill="1" applyAlignment="1">
      <alignment horizontal="center" vertical="top"/>
    </xf>
    <xf numFmtId="0" fontId="12" fillId="3" borderId="13" xfId="0" applyFont="1" applyFill="1" applyBorder="1" applyAlignment="1">
      <alignment horizontal="center" vertical="center" wrapText="1"/>
    </xf>
    <xf numFmtId="0" fontId="12" fillId="3" borderId="13"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3" fillId="3" borderId="0" xfId="0" applyFont="1" applyFill="1" applyAlignment="1">
      <alignment horizontal="left" vertical="top" wrapText="1"/>
    </xf>
    <xf numFmtId="0" fontId="31" fillId="7" borderId="0" xfId="0" applyFont="1" applyFill="1" applyAlignment="1">
      <alignment vertical="top" wrapText="1"/>
    </xf>
    <xf numFmtId="0" fontId="33" fillId="0" borderId="0" xfId="2" applyFont="1"/>
    <xf numFmtId="43" fontId="0" fillId="0" borderId="0" xfId="1" applyFont="1" applyBorder="1" applyAlignment="1">
      <alignment horizontal="center" vertical="top"/>
    </xf>
    <xf numFmtId="43" fontId="20" fillId="0" borderId="0" xfId="1" applyFont="1" applyBorder="1" applyAlignment="1">
      <alignment horizontal="center" vertical="top"/>
    </xf>
    <xf numFmtId="43" fontId="15" fillId="0" borderId="0" xfId="1" applyFont="1" applyFill="1" applyBorder="1" applyAlignment="1">
      <alignment horizontal="center" vertical="top"/>
    </xf>
    <xf numFmtId="0" fontId="15" fillId="0" borderId="0" xfId="0" applyFont="1" applyAlignment="1">
      <alignment horizontal="center" vertical="top"/>
    </xf>
    <xf numFmtId="164" fontId="15" fillId="0" borderId="0" xfId="0" applyNumberFormat="1" applyFont="1" applyAlignment="1">
      <alignment horizontal="center" vertical="top"/>
    </xf>
    <xf numFmtId="164" fontId="15" fillId="0" borderId="8" xfId="0" applyNumberFormat="1" applyFont="1" applyBorder="1" applyAlignment="1">
      <alignment horizontal="center" vertical="top"/>
    </xf>
    <xf numFmtId="0" fontId="36" fillId="0" borderId="0" xfId="0" applyFont="1" applyAlignment="1">
      <alignment horizontal="left"/>
    </xf>
    <xf numFmtId="43" fontId="15" fillId="0" borderId="0" xfId="1" applyFont="1" applyBorder="1" applyAlignment="1">
      <alignment horizontal="left" vertical="top"/>
    </xf>
    <xf numFmtId="164" fontId="22" fillId="0" borderId="0" xfId="0" applyNumberFormat="1" applyFont="1" applyAlignment="1">
      <alignment horizontal="left" vertical="top" wrapText="1"/>
    </xf>
    <xf numFmtId="43" fontId="21"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20" xfId="0" applyBorder="1" applyAlignment="1">
      <alignment vertical="top"/>
    </xf>
    <xf numFmtId="0" fontId="15" fillId="0" borderId="8" xfId="0" applyFont="1" applyBorder="1" applyAlignment="1">
      <alignment vertical="top" wrapText="1"/>
    </xf>
    <xf numFmtId="0" fontId="15" fillId="0" borderId="20" xfId="0" applyFont="1" applyBorder="1" applyAlignment="1">
      <alignment vertical="top" wrapText="1"/>
    </xf>
    <xf numFmtId="0" fontId="6" fillId="6"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0" fillId="7" borderId="16" xfId="0" applyFill="1" applyBorder="1" applyAlignment="1">
      <alignment horizontal="center" vertical="center" wrapText="1"/>
    </xf>
    <xf numFmtId="0" fontId="30"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43" fontId="21" fillId="0" borderId="8" xfId="1" applyFont="1" applyBorder="1" applyAlignment="1">
      <alignment horizontal="center" vertical="top"/>
    </xf>
    <xf numFmtId="0" fontId="40" fillId="0" borderId="0" xfId="0" applyFont="1" applyAlignment="1">
      <alignment horizontal="center" vertical="top"/>
    </xf>
    <xf numFmtId="0" fontId="36" fillId="0" borderId="0" xfId="0" applyFont="1" applyAlignment="1">
      <alignment vertical="top"/>
    </xf>
    <xf numFmtId="0" fontId="24"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5" fillId="0" borderId="24" xfId="0" applyFont="1" applyBorder="1" applyAlignment="1">
      <alignment vertical="top"/>
    </xf>
    <xf numFmtId="0" fontId="0" fillId="0" borderId="17" xfId="0" applyBorder="1" applyAlignment="1">
      <alignment vertical="top"/>
    </xf>
    <xf numFmtId="43" fontId="39" fillId="8" borderId="16" xfId="1" applyFont="1" applyFill="1" applyBorder="1" applyAlignment="1">
      <alignment horizontal="center" vertical="center" wrapText="1"/>
    </xf>
    <xf numFmtId="0" fontId="15" fillId="0" borderId="25" xfId="0" applyFont="1" applyBorder="1" applyAlignment="1">
      <alignment vertical="top"/>
    </xf>
    <xf numFmtId="43" fontId="15" fillId="0" borderId="25" xfId="1" applyFont="1" applyFill="1" applyBorder="1" applyAlignment="1">
      <alignment horizontal="center" vertical="top"/>
    </xf>
    <xf numFmtId="0" fontId="15" fillId="0" borderId="25" xfId="0" applyFont="1" applyBorder="1" applyAlignment="1">
      <alignment horizontal="center" vertical="top"/>
    </xf>
    <xf numFmtId="164" fontId="15" fillId="0" borderId="25" xfId="0" applyNumberFormat="1" applyFont="1" applyBorder="1" applyAlignment="1">
      <alignment horizontal="center" vertical="top"/>
    </xf>
    <xf numFmtId="43" fontId="15" fillId="0" borderId="25" xfId="1" applyFont="1" applyBorder="1" applyAlignment="1">
      <alignment horizontal="center" vertical="top"/>
    </xf>
    <xf numFmtId="43" fontId="38" fillId="0" borderId="25" xfId="1" applyFont="1" applyFill="1" applyBorder="1" applyAlignment="1">
      <alignment horizontal="center" vertical="top"/>
    </xf>
    <xf numFmtId="164" fontId="38" fillId="0" borderId="25" xfId="0" applyNumberFormat="1" applyFont="1" applyBorder="1" applyAlignment="1">
      <alignment horizontal="center" vertical="top"/>
    </xf>
    <xf numFmtId="43" fontId="6" fillId="0" borderId="25" xfId="1" applyFont="1" applyBorder="1" applyAlignment="1">
      <alignment horizontal="center" vertical="top"/>
    </xf>
    <xf numFmtId="0" fontId="1" fillId="7" borderId="44" xfId="0" applyFont="1" applyFill="1" applyBorder="1" applyAlignment="1">
      <alignment horizontal="center" vertical="center" wrapText="1"/>
    </xf>
    <xf numFmtId="43" fontId="15" fillId="0" borderId="38" xfId="1" applyFont="1" applyBorder="1" applyAlignment="1">
      <alignment horizontal="center" vertical="top"/>
    </xf>
    <xf numFmtId="0" fontId="7" fillId="0" borderId="0" xfId="0" applyFont="1" applyAlignment="1">
      <alignment vertical="top"/>
    </xf>
    <xf numFmtId="43" fontId="15" fillId="0" borderId="47" xfId="1" applyFont="1" applyBorder="1" applyAlignment="1">
      <alignment horizontal="center" vertical="top"/>
    </xf>
    <xf numFmtId="43" fontId="6" fillId="0" borderId="47" xfId="1" applyFont="1" applyBorder="1" applyAlignment="1">
      <alignment horizontal="center" vertical="top"/>
    </xf>
    <xf numFmtId="43" fontId="11" fillId="0" borderId="14" xfId="1" applyFont="1" applyBorder="1" applyAlignment="1">
      <alignment horizontal="left" vertical="center"/>
    </xf>
    <xf numFmtId="0" fontId="15" fillId="0" borderId="51" xfId="0" applyFont="1" applyBorder="1" applyAlignment="1">
      <alignment vertical="top"/>
    </xf>
    <xf numFmtId="0" fontId="24" fillId="0" borderId="0" xfId="0" applyFont="1" applyAlignment="1">
      <alignment horizontal="left" vertical="top" wrapText="1"/>
    </xf>
    <xf numFmtId="0" fontId="39" fillId="8" borderId="16" xfId="0" applyFont="1" applyFill="1" applyBorder="1" applyAlignment="1">
      <alignment horizontal="center" vertical="center" wrapText="1"/>
    </xf>
    <xf numFmtId="0" fontId="39" fillId="2" borderId="23" xfId="0" applyFont="1" applyFill="1" applyBorder="1" applyAlignment="1">
      <alignment horizontal="center" vertical="top" wrapText="1"/>
    </xf>
    <xf numFmtId="0" fontId="7" fillId="0" borderId="15" xfId="0" applyFont="1" applyBorder="1" applyAlignment="1">
      <alignment horizontal="left" vertical="center"/>
    </xf>
    <xf numFmtId="0" fontId="7" fillId="8" borderId="16" xfId="0" applyFont="1" applyFill="1" applyBorder="1" applyAlignment="1">
      <alignment horizontal="center" vertical="center" wrapText="1"/>
    </xf>
    <xf numFmtId="0" fontId="0" fillId="8" borderId="53" xfId="0" applyFill="1" applyBorder="1" applyAlignment="1">
      <alignment horizontal="center" vertical="center" wrapText="1"/>
    </xf>
    <xf numFmtId="0" fontId="44" fillId="3" borderId="13" xfId="0" applyFont="1" applyFill="1" applyBorder="1" applyAlignment="1">
      <alignment horizontal="center" vertical="center" wrapText="1"/>
    </xf>
    <xf numFmtId="0" fontId="15" fillId="0" borderId="21" xfId="0" applyFont="1" applyBorder="1" applyAlignment="1">
      <alignment vertical="top"/>
    </xf>
    <xf numFmtId="0" fontId="39" fillId="11" borderId="54" xfId="0" applyFont="1" applyFill="1" applyBorder="1" applyAlignment="1">
      <alignment horizontal="center" vertical="top" wrapText="1"/>
    </xf>
    <xf numFmtId="0" fontId="39" fillId="11" borderId="16" xfId="0" applyFont="1" applyFill="1" applyBorder="1" applyAlignment="1">
      <alignment horizontal="center" vertical="center" wrapText="1"/>
    </xf>
    <xf numFmtId="0" fontId="43" fillId="11" borderId="55" xfId="0" applyFont="1" applyFill="1" applyBorder="1" applyAlignment="1">
      <alignment horizontal="center" vertical="center" wrapText="1"/>
    </xf>
    <xf numFmtId="0" fontId="39" fillId="2" borderId="52" xfId="0" applyFont="1" applyFill="1" applyBorder="1" applyAlignment="1">
      <alignment horizontal="center" vertical="top" wrapText="1"/>
    </xf>
    <xf numFmtId="0" fontId="15" fillId="9" borderId="16" xfId="0" applyFont="1" applyFill="1" applyBorder="1" applyAlignment="1">
      <alignment horizontal="center" vertical="center" wrapText="1"/>
    </xf>
    <xf numFmtId="0" fontId="39" fillId="11" borderId="58" xfId="0" applyFont="1" applyFill="1" applyBorder="1" applyAlignment="1">
      <alignment horizontal="center" vertical="top" wrapText="1"/>
    </xf>
    <xf numFmtId="0" fontId="43" fillId="9" borderId="56" xfId="0" applyFont="1" applyFill="1" applyBorder="1" applyAlignment="1">
      <alignment horizontal="center" vertical="center" wrapText="1"/>
    </xf>
    <xf numFmtId="0" fontId="39" fillId="11" borderId="60" xfId="0" applyFont="1" applyFill="1" applyBorder="1" applyAlignment="1">
      <alignment horizontal="center" vertical="top" wrapText="1"/>
    </xf>
    <xf numFmtId="0" fontId="39" fillId="0" borderId="7" xfId="0" applyFont="1" applyBorder="1" applyAlignment="1">
      <alignment vertical="top"/>
    </xf>
    <xf numFmtId="0" fontId="24" fillId="0" borderId="0" xfId="0" applyFont="1" applyAlignment="1">
      <alignment horizontal="left" vertical="top"/>
    </xf>
    <xf numFmtId="0" fontId="1" fillId="5" borderId="19" xfId="0" applyFont="1" applyFill="1" applyBorder="1" applyAlignment="1">
      <alignment horizontal="left"/>
    </xf>
    <xf numFmtId="0" fontId="1" fillId="5" borderId="20" xfId="0" applyFont="1" applyFill="1" applyBorder="1" applyAlignment="1">
      <alignment horizontal="left"/>
    </xf>
    <xf numFmtId="0" fontId="18" fillId="0" borderId="0" xfId="3" applyAlignment="1">
      <alignment vertical="center"/>
    </xf>
    <xf numFmtId="0" fontId="24" fillId="0" borderId="0" xfId="0" applyFont="1" applyAlignment="1">
      <alignment horizontal="left" vertical="center"/>
    </xf>
    <xf numFmtId="43" fontId="0" fillId="0" borderId="0" xfId="1" applyFont="1" applyAlignment="1">
      <alignment horizontal="center" vertical="center"/>
    </xf>
    <xf numFmtId="49" fontId="0" fillId="4" borderId="13" xfId="0" applyNumberFormat="1" applyFill="1" applyBorder="1" applyAlignment="1">
      <alignment horizontal="left" vertical="center" wrapText="1"/>
    </xf>
    <xf numFmtId="0" fontId="0" fillId="5" borderId="0" xfId="0" applyFill="1" applyAlignment="1">
      <alignment horizontal="center" vertical="center"/>
    </xf>
    <xf numFmtId="0" fontId="0" fillId="0" borderId="25" xfId="0" applyBorder="1" applyAlignment="1">
      <alignment horizontal="center" vertical="top"/>
    </xf>
    <xf numFmtId="0" fontId="0" fillId="5" borderId="25" xfId="0" applyFill="1" applyBorder="1" applyAlignment="1">
      <alignment horizontal="center" vertical="top"/>
    </xf>
    <xf numFmtId="0" fontId="0" fillId="0" borderId="30" xfId="0" applyBorder="1" applyAlignment="1">
      <alignment horizontal="center" vertical="top"/>
    </xf>
    <xf numFmtId="0" fontId="0" fillId="0" borderId="40" xfId="0" applyBorder="1" applyAlignment="1">
      <alignment horizontal="center" vertical="top"/>
    </xf>
    <xf numFmtId="0" fontId="0" fillId="0" borderId="26" xfId="0" applyBorder="1" applyAlignment="1">
      <alignment horizontal="center" vertical="top"/>
    </xf>
    <xf numFmtId="0" fontId="0" fillId="5" borderId="48" xfId="1" applyNumberFormat="1" applyFont="1" applyFill="1" applyBorder="1" applyAlignment="1">
      <alignment horizontal="center" vertical="top"/>
    </xf>
    <xf numFmtId="0" fontId="0" fillId="5" borderId="36" xfId="0" applyFill="1" applyBorder="1" applyAlignment="1">
      <alignment horizontal="center" vertical="top"/>
    </xf>
    <xf numFmtId="0" fontId="0" fillId="5" borderId="68" xfId="1" applyNumberFormat="1" applyFont="1" applyFill="1" applyBorder="1" applyAlignment="1">
      <alignment horizontal="center" vertical="top"/>
    </xf>
    <xf numFmtId="0" fontId="0" fillId="5" borderId="26" xfId="0" applyFill="1" applyBorder="1" applyAlignment="1">
      <alignment horizontal="center" vertical="top"/>
    </xf>
    <xf numFmtId="0" fontId="0" fillId="0" borderId="37" xfId="0" applyBorder="1" applyAlignment="1">
      <alignment horizontal="center" vertical="top"/>
    </xf>
    <xf numFmtId="0" fontId="0" fillId="5" borderId="32" xfId="1" applyNumberFormat="1" applyFont="1" applyFill="1" applyBorder="1" applyAlignment="1">
      <alignment horizontal="center" vertical="top"/>
    </xf>
    <xf numFmtId="0" fontId="0" fillId="0" borderId="38" xfId="0" applyBorder="1" applyAlignment="1">
      <alignment horizontal="center" vertical="top"/>
    </xf>
    <xf numFmtId="0" fontId="0" fillId="5" borderId="21" xfId="0" applyFill="1" applyBorder="1" applyAlignment="1">
      <alignment horizontal="center" vertical="top"/>
    </xf>
    <xf numFmtId="0" fontId="0" fillId="5" borderId="25" xfId="1" applyNumberFormat="1" applyFont="1" applyFill="1" applyBorder="1" applyAlignment="1">
      <alignment horizontal="center" vertical="top"/>
    </xf>
    <xf numFmtId="0" fontId="0" fillId="5" borderId="14" xfId="0" applyFill="1" applyBorder="1" applyAlignment="1">
      <alignment horizontal="center" vertical="top"/>
    </xf>
    <xf numFmtId="0" fontId="0" fillId="5" borderId="31" xfId="0" applyFill="1" applyBorder="1" applyAlignment="1">
      <alignment horizontal="center" vertical="top"/>
    </xf>
    <xf numFmtId="0" fontId="0" fillId="5" borderId="69" xfId="0" applyFill="1" applyBorder="1" applyAlignment="1">
      <alignment horizontal="center" vertical="top"/>
    </xf>
    <xf numFmtId="0" fontId="0" fillId="5" borderId="49" xfId="0" applyFill="1" applyBorder="1" applyAlignment="1">
      <alignment horizontal="center" vertical="top"/>
    </xf>
    <xf numFmtId="0" fontId="0" fillId="5" borderId="34" xfId="0" applyFill="1" applyBorder="1" applyAlignment="1">
      <alignment horizontal="center" vertical="top"/>
    </xf>
    <xf numFmtId="0" fontId="0" fillId="5" borderId="50" xfId="0" applyFill="1" applyBorder="1" applyAlignment="1">
      <alignment horizontal="center" vertical="top"/>
    </xf>
    <xf numFmtId="0" fontId="0" fillId="5" borderId="35" xfId="0" applyFill="1" applyBorder="1" applyAlignment="1">
      <alignment horizontal="center" vertical="top"/>
    </xf>
    <xf numFmtId="0" fontId="0" fillId="5" borderId="65" xfId="0" applyFill="1" applyBorder="1" applyAlignment="1">
      <alignment horizontal="center" vertical="top"/>
    </xf>
    <xf numFmtId="0" fontId="0" fillId="5" borderId="66" xfId="0" applyFill="1" applyBorder="1" applyAlignment="1">
      <alignment horizontal="center" vertical="top"/>
    </xf>
    <xf numFmtId="0" fontId="0" fillId="5" borderId="33" xfId="0" applyFill="1" applyBorder="1" applyAlignment="1">
      <alignment horizontal="center" vertical="top"/>
    </xf>
    <xf numFmtId="0" fontId="0" fillId="5" borderId="67" xfId="0" applyFill="1" applyBorder="1" applyAlignment="1">
      <alignment horizontal="center" vertical="top"/>
    </xf>
    <xf numFmtId="0" fontId="0" fillId="5" borderId="39" xfId="0" applyFill="1" applyBorder="1" applyAlignment="1">
      <alignment horizontal="center" vertical="top"/>
    </xf>
    <xf numFmtId="0" fontId="0" fillId="5" borderId="38" xfId="0" applyFill="1" applyBorder="1" applyAlignment="1">
      <alignment horizontal="center" vertical="top"/>
    </xf>
    <xf numFmtId="0" fontId="0" fillId="5" borderId="70" xfId="1" applyNumberFormat="1" applyFont="1" applyFill="1" applyBorder="1" applyAlignment="1">
      <alignment horizontal="center" vertical="top"/>
    </xf>
    <xf numFmtId="0" fontId="0" fillId="5" borderId="41" xfId="0" applyFill="1" applyBorder="1" applyAlignment="1">
      <alignment horizontal="center" vertical="top"/>
    </xf>
    <xf numFmtId="0" fontId="0" fillId="5" borderId="45" xfId="0" applyFill="1" applyBorder="1" applyAlignment="1">
      <alignment horizontal="center" vertical="top"/>
    </xf>
    <xf numFmtId="0" fontId="0" fillId="5" borderId="32" xfId="0" applyFill="1" applyBorder="1" applyAlignment="1">
      <alignment horizontal="center" vertical="top"/>
    </xf>
    <xf numFmtId="0" fontId="0" fillId="5" borderId="43" xfId="0" applyFill="1" applyBorder="1" applyAlignment="1">
      <alignment horizontal="center" vertical="top"/>
    </xf>
    <xf numFmtId="0" fontId="0" fillId="5" borderId="71" xfId="1" applyNumberFormat="1" applyFont="1" applyFill="1" applyBorder="1" applyAlignment="1">
      <alignment horizontal="center" vertical="top"/>
    </xf>
    <xf numFmtId="0" fontId="0" fillId="5" borderId="42" xfId="0" applyFill="1" applyBorder="1" applyAlignment="1">
      <alignment horizontal="center" vertical="top"/>
    </xf>
    <xf numFmtId="0" fontId="0" fillId="5" borderId="46" xfId="0" applyFill="1" applyBorder="1" applyAlignment="1">
      <alignment horizontal="center" vertical="top"/>
    </xf>
    <xf numFmtId="43" fontId="7" fillId="0" borderId="14" xfId="1" applyFont="1" applyBorder="1" applyAlignment="1">
      <alignment horizontal="center" vertical="center"/>
    </xf>
    <xf numFmtId="43" fontId="20" fillId="12" borderId="14" xfId="1" applyFont="1" applyFill="1" applyBorder="1" applyAlignment="1">
      <alignment horizontal="left" vertical="center"/>
    </xf>
    <xf numFmtId="0" fontId="43" fillId="2" borderId="57" xfId="0" applyFont="1" applyFill="1" applyBorder="1" applyAlignment="1">
      <alignment horizontal="center" vertical="top" wrapText="1"/>
    </xf>
    <xf numFmtId="43" fontId="21" fillId="0" borderId="72" xfId="1" applyFont="1" applyBorder="1" applyAlignment="1">
      <alignment horizontal="center" vertical="top"/>
    </xf>
    <xf numFmtId="0" fontId="37" fillId="0" borderId="0" xfId="2" applyFont="1" applyAlignment="1">
      <alignment horizontal="left" vertical="center"/>
    </xf>
    <xf numFmtId="0" fontId="46" fillId="0" borderId="0" xfId="2" applyFont="1" applyAlignment="1">
      <alignment horizontal="left" vertical="center"/>
    </xf>
    <xf numFmtId="0" fontId="48" fillId="0" borderId="0" xfId="2" applyFont="1" applyAlignment="1">
      <alignment horizontal="left" vertical="center"/>
    </xf>
    <xf numFmtId="0" fontId="50" fillId="5" borderId="2" xfId="2" applyFont="1" applyFill="1" applyBorder="1"/>
    <xf numFmtId="0" fontId="26" fillId="0" borderId="0" xfId="0" applyFont="1" applyAlignment="1">
      <alignment horizontal="left" vertical="top" wrapText="1"/>
    </xf>
    <xf numFmtId="0" fontId="0" fillId="0" borderId="14" xfId="0" applyBorder="1" applyAlignment="1">
      <alignment horizontal="center" vertical="center"/>
    </xf>
    <xf numFmtId="0" fontId="0" fillId="0" borderId="14" xfId="0" applyBorder="1" applyAlignment="1">
      <alignment vertical="top"/>
    </xf>
    <xf numFmtId="43" fontId="7" fillId="0" borderId="21" xfId="1" applyFont="1" applyBorder="1" applyAlignment="1">
      <alignment horizontal="left" vertical="center"/>
    </xf>
    <xf numFmtId="0" fontId="7" fillId="0" borderId="0" xfId="3" applyFont="1" applyAlignment="1">
      <alignment vertical="center"/>
    </xf>
    <xf numFmtId="0" fontId="18" fillId="0" borderId="0" xfId="3" applyAlignment="1">
      <alignment horizontal="left" vertical="center" indent="2"/>
    </xf>
    <xf numFmtId="0" fontId="7" fillId="0" borderId="0" xfId="3" applyFont="1" applyAlignment="1">
      <alignment horizontal="left" vertical="center" indent="2"/>
    </xf>
    <xf numFmtId="0" fontId="0" fillId="4" borderId="0" xfId="0" applyFill="1"/>
    <xf numFmtId="0" fontId="1" fillId="4" borderId="20"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60" fillId="4" borderId="20" xfId="0" applyFont="1" applyFill="1" applyBorder="1" applyAlignment="1">
      <alignment horizontal="center" vertical="center" wrapText="1"/>
    </xf>
    <xf numFmtId="0" fontId="59" fillId="4" borderId="20" xfId="0" applyFont="1" applyFill="1" applyBorder="1" applyAlignment="1">
      <alignment horizontal="justify" vertical="center" wrapText="1"/>
    </xf>
    <xf numFmtId="0" fontId="0" fillId="4" borderId="20" xfId="0" applyFill="1" applyBorder="1" applyAlignment="1">
      <alignment horizontal="center" vertical="center" wrapText="1"/>
    </xf>
    <xf numFmtId="0" fontId="11" fillId="4" borderId="20" xfId="0" applyFont="1" applyFill="1" applyBorder="1" applyAlignment="1">
      <alignment horizontal="left" vertical="center" wrapText="1" indent="5"/>
    </xf>
    <xf numFmtId="0" fontId="7" fillId="0" borderId="14" xfId="0" applyFont="1" applyBorder="1" applyAlignment="1">
      <alignment horizontal="center" vertical="center"/>
    </xf>
    <xf numFmtId="49" fontId="7" fillId="8" borderId="16" xfId="1" applyNumberFormat="1" applyFont="1" applyFill="1" applyBorder="1" applyAlignment="1">
      <alignment horizontal="center" vertical="center" wrapText="1"/>
    </xf>
    <xf numFmtId="49" fontId="43" fillId="9" borderId="59" xfId="0" applyNumberFormat="1"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49" fontId="39" fillId="9" borderId="16" xfId="0" applyNumberFormat="1" applyFont="1" applyFill="1" applyBorder="1" applyAlignment="1">
      <alignment horizontal="center" vertical="center" wrapText="1"/>
    </xf>
    <xf numFmtId="0" fontId="37" fillId="0" borderId="0" xfId="2" applyFont="1" applyAlignment="1">
      <alignment horizontal="left" vertical="center" wrapText="1"/>
    </xf>
    <xf numFmtId="0" fontId="50" fillId="0" borderId="2" xfId="2" applyFont="1" applyBorder="1" applyAlignment="1">
      <alignment wrapText="1"/>
    </xf>
    <xf numFmtId="0" fontId="50" fillId="0" borderId="2" xfId="2" applyFont="1" applyBorder="1" applyAlignment="1">
      <alignment vertical="center" wrapText="1"/>
    </xf>
    <xf numFmtId="0" fontId="61" fillId="0" borderId="2" xfId="2" applyFont="1" applyBorder="1" applyAlignment="1">
      <alignment vertical="center" wrapText="1"/>
    </xf>
    <xf numFmtId="0" fontId="62" fillId="4" borderId="73" xfId="2" applyFont="1" applyFill="1" applyBorder="1" applyAlignment="1">
      <alignment horizontal="left" vertical="center" wrapText="1"/>
    </xf>
    <xf numFmtId="0" fontId="61" fillId="0" borderId="2" xfId="2" applyFont="1" applyBorder="1" applyAlignment="1">
      <alignment horizontal="left" vertic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2" fillId="3" borderId="10"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9"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3" xfId="0" applyFont="1" applyFill="1" applyBorder="1" applyAlignment="1">
      <alignment horizontal="center" vertical="center"/>
    </xf>
    <xf numFmtId="0" fontId="1" fillId="10" borderId="2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43" fillId="0" borderId="0" xfId="0" applyFont="1" applyAlignment="1">
      <alignment horizontal="left" vertical="top" wrapText="1"/>
    </xf>
    <xf numFmtId="0" fontId="12" fillId="3" borderId="17" xfId="0" applyFont="1" applyFill="1" applyBorder="1" applyAlignment="1">
      <alignment horizontal="center" vertical="center" wrapText="1"/>
    </xf>
    <xf numFmtId="2" fontId="12" fillId="3" borderId="13" xfId="0" applyNumberFormat="1" applyFont="1" applyFill="1" applyBorder="1" applyAlignment="1">
      <alignment horizontal="left" vertical="top" wrapText="1"/>
    </xf>
    <xf numFmtId="0" fontId="1" fillId="10" borderId="13" xfId="0" applyFont="1" applyFill="1" applyBorder="1" applyAlignment="1">
      <alignment horizontal="left" vertical="center" wrapText="1"/>
    </xf>
    <xf numFmtId="0" fontId="1" fillId="10" borderId="22"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2" fillId="3" borderId="61"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5" borderId="12" xfId="0" applyFill="1" applyBorder="1" applyAlignment="1">
      <alignment horizontal="center" vertical="top" wrapText="1"/>
    </xf>
    <xf numFmtId="0" fontId="0" fillId="5" borderId="0" xfId="0" applyFill="1" applyAlignment="1">
      <alignment horizontal="center" vertical="top" wrapText="1"/>
    </xf>
    <xf numFmtId="0" fontId="15"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39" fillId="0" borderId="0" xfId="0" applyFont="1" applyAlignment="1">
      <alignment vertical="top" wrapText="1"/>
    </xf>
    <xf numFmtId="0" fontId="7" fillId="0" borderId="0" xfId="0" applyFont="1" applyAlignment="1">
      <alignment vertical="top"/>
    </xf>
    <xf numFmtId="0" fontId="7" fillId="0" borderId="19" xfId="0" applyFont="1" applyBorder="1" applyAlignment="1">
      <alignment vertical="top"/>
    </xf>
    <xf numFmtId="0" fontId="15" fillId="0" borderId="0" xfId="0" applyFont="1" applyAlignment="1">
      <alignment vertical="top" wrapText="1"/>
    </xf>
    <xf numFmtId="0" fontId="39" fillId="0" borderId="19" xfId="0" applyFont="1" applyBorder="1" applyAlignment="1">
      <alignment vertical="top" wrapText="1"/>
    </xf>
    <xf numFmtId="0" fontId="37" fillId="0" borderId="0" xfId="2" applyFont="1" applyAlignment="1">
      <alignment horizontal="left" vertical="center" wrapText="1"/>
    </xf>
    <xf numFmtId="0" fontId="51" fillId="0" borderId="0" xfId="2" applyFont="1" applyAlignment="1">
      <alignment vertical="center" wrapText="1"/>
    </xf>
    <xf numFmtId="0" fontId="49" fillId="3" borderId="73" xfId="2" applyFont="1" applyFill="1" applyBorder="1" applyAlignment="1">
      <alignment horizontal="center" vertical="center" wrapText="1"/>
    </xf>
    <xf numFmtId="0" fontId="49" fillId="3" borderId="74" xfId="2" applyFont="1" applyFill="1" applyBorder="1" applyAlignment="1">
      <alignment horizontal="center" vertical="center" wrapText="1"/>
    </xf>
    <xf numFmtId="0" fontId="50" fillId="5" borderId="1" xfId="2" applyFont="1" applyFill="1" applyBorder="1" applyAlignment="1">
      <alignment horizontal="center"/>
    </xf>
    <xf numFmtId="0" fontId="50" fillId="5" borderId="3" xfId="2" applyFont="1" applyFill="1" applyBorder="1" applyAlignment="1">
      <alignment horizontal="center"/>
    </xf>
    <xf numFmtId="0" fontId="47" fillId="0" borderId="0" xfId="2" applyFont="1" applyAlignment="1">
      <alignment horizontal="left" vertical="center" wrapText="1"/>
    </xf>
    <xf numFmtId="0" fontId="0" fillId="4" borderId="77" xfId="0" applyFill="1" applyBorder="1" applyAlignment="1">
      <alignment horizontal="center" vertical="center" wrapText="1"/>
    </xf>
    <xf numFmtId="0" fontId="0" fillId="4" borderId="76" xfId="0" applyFill="1" applyBorder="1" applyAlignment="1">
      <alignment horizontal="center" vertical="center" wrapText="1"/>
    </xf>
    <xf numFmtId="0" fontId="0" fillId="4" borderId="75" xfId="0" applyFill="1" applyBorder="1" applyAlignment="1">
      <alignment horizontal="center" vertical="center" wrapText="1"/>
    </xf>
    <xf numFmtId="0" fontId="0" fillId="4" borderId="0" xfId="0" quotePrefix="1" applyFill="1" applyAlignment="1">
      <alignment horizontal="left" vertical="center"/>
    </xf>
    <xf numFmtId="0" fontId="0" fillId="4" borderId="0" xfId="0" applyFill="1" applyAlignment="1">
      <alignment horizontal="left" vertical="center"/>
    </xf>
    <xf numFmtId="0" fontId="58" fillId="4" borderId="77" xfId="0" applyFont="1" applyFill="1" applyBorder="1" applyAlignment="1">
      <alignment vertical="center" wrapText="1"/>
    </xf>
    <xf numFmtId="0" fontId="58" fillId="4" borderId="76" xfId="0" applyFont="1" applyFill="1" applyBorder="1" applyAlignment="1">
      <alignment vertical="center" wrapText="1"/>
    </xf>
    <xf numFmtId="0" fontId="58" fillId="4" borderId="75" xfId="0" applyFont="1" applyFill="1" applyBorder="1" applyAlignment="1">
      <alignment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58" fillId="4" borderId="77" xfId="0" applyFont="1" applyFill="1" applyBorder="1" applyAlignment="1">
      <alignment horizontal="center" vertical="center" wrapText="1"/>
    </xf>
    <xf numFmtId="0" fontId="58" fillId="4" borderId="76" xfId="0" applyFont="1" applyFill="1" applyBorder="1" applyAlignment="1">
      <alignment horizontal="center" vertical="center" wrapText="1"/>
    </xf>
    <xf numFmtId="0" fontId="58" fillId="4" borderId="75"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55" fillId="4" borderId="27" xfId="0" applyFont="1" applyFill="1" applyBorder="1" applyAlignment="1">
      <alignment horizontal="center" vertical="center" wrapText="1"/>
    </xf>
    <xf numFmtId="0" fontId="55" fillId="4" borderId="29" xfId="0" applyFont="1" applyFill="1" applyBorder="1" applyAlignment="1">
      <alignment horizontal="center" vertical="center" wrapText="1"/>
    </xf>
    <xf numFmtId="0" fontId="56" fillId="4" borderId="77" xfId="0" applyFont="1" applyFill="1" applyBorder="1" applyAlignment="1">
      <alignment horizontal="center" vertical="center" wrapText="1"/>
    </xf>
    <xf numFmtId="0" fontId="56" fillId="4" borderId="75" xfId="0" applyFont="1" applyFill="1" applyBorder="1" applyAlignment="1">
      <alignment horizontal="center" vertical="center" wrapText="1"/>
    </xf>
    <xf numFmtId="0" fontId="1" fillId="4" borderId="77" xfId="0" applyFont="1" applyFill="1" applyBorder="1" applyAlignment="1">
      <alignment vertical="center" wrapText="1"/>
    </xf>
    <xf numFmtId="0" fontId="1" fillId="4" borderId="76" xfId="0" applyFont="1" applyFill="1" applyBorder="1" applyAlignment="1">
      <alignment vertical="center" wrapText="1"/>
    </xf>
    <xf numFmtId="0" fontId="1" fillId="4" borderId="75" xfId="0" applyFont="1" applyFill="1" applyBorder="1" applyAlignment="1">
      <alignment vertical="center" wrapText="1"/>
    </xf>
    <xf numFmtId="0" fontId="57" fillId="4" borderId="77" xfId="0" applyFont="1" applyFill="1" applyBorder="1" applyAlignment="1">
      <alignment horizontal="center" vertical="center" wrapText="1"/>
    </xf>
    <xf numFmtId="0" fontId="57" fillId="4" borderId="76" xfId="0" applyFont="1" applyFill="1" applyBorder="1" applyAlignment="1">
      <alignment horizontal="center" vertical="center" wrapText="1"/>
    </xf>
    <xf numFmtId="0" fontId="57" fillId="4" borderId="75" xfId="0" applyFont="1" applyFill="1" applyBorder="1" applyAlignment="1">
      <alignment horizontal="center" vertical="center" wrapText="1"/>
    </xf>
    <xf numFmtId="0" fontId="0" fillId="4" borderId="0" xfId="0" applyFill="1" applyAlignment="1">
      <alignment horizontal="left" vertical="top" wrapText="1"/>
    </xf>
    <xf numFmtId="0" fontId="3" fillId="4" borderId="0" xfId="0" applyFont="1" applyFill="1" applyAlignment="1">
      <alignment horizontal="left" vertical="center"/>
    </xf>
    <xf numFmtId="0" fontId="3" fillId="0" borderId="2" xfId="0" applyFont="1" applyBorder="1" applyAlignment="1">
      <alignment horizontal="left" vertical="top" wrapText="1"/>
    </xf>
  </cellXfs>
  <cellStyles count="4">
    <cellStyle name="Lien hypertexte" xfId="3" builtinId="8"/>
    <cellStyle name="Milliers" xfId="1" builtinId="3"/>
    <cellStyle name="Normal" xfId="0" builtinId="0"/>
    <cellStyle name="Normal 2" xfId="2" xr:uid="{00000000-0005-0000-0000-000003000000}"/>
  </cellStyles>
  <dxfs count="8">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6715363" y="2996352"/>
          <a:ext cx="3077700" cy="2386446"/>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77</xdr:row>
      <xdr:rowOff>789214</xdr:rowOff>
    </xdr:from>
    <xdr:to>
      <xdr:col>0</xdr:col>
      <xdr:colOff>1741714</xdr:colOff>
      <xdr:row>84</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88</xdr:row>
      <xdr:rowOff>925284</xdr:rowOff>
    </xdr:from>
    <xdr:to>
      <xdr:col>0</xdr:col>
      <xdr:colOff>1741714</xdr:colOff>
      <xdr:row>94</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78</xdr:row>
      <xdr:rowOff>33866</xdr:rowOff>
    </xdr:from>
    <xdr:to>
      <xdr:col>3</xdr:col>
      <xdr:colOff>1241426</xdr:colOff>
      <xdr:row>78</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78</xdr:row>
      <xdr:rowOff>128966</xdr:rowOff>
    </xdr:from>
    <xdr:to>
      <xdr:col>4</xdr:col>
      <xdr:colOff>884857</xdr:colOff>
      <xdr:row>78</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78</xdr:row>
      <xdr:rowOff>66193</xdr:rowOff>
    </xdr:from>
    <xdr:to>
      <xdr:col>5</xdr:col>
      <xdr:colOff>761999</xdr:colOff>
      <xdr:row>78</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78</xdr:row>
      <xdr:rowOff>133156</xdr:rowOff>
    </xdr:from>
    <xdr:to>
      <xdr:col>7</xdr:col>
      <xdr:colOff>482601</xdr:colOff>
      <xdr:row>78</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78</xdr:row>
      <xdr:rowOff>50801</xdr:rowOff>
    </xdr:from>
    <xdr:to>
      <xdr:col>7</xdr:col>
      <xdr:colOff>1261533</xdr:colOff>
      <xdr:row>78</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25</xdr:row>
      <xdr:rowOff>201687</xdr:rowOff>
    </xdr:from>
    <xdr:to>
      <xdr:col>3</xdr:col>
      <xdr:colOff>996530</xdr:colOff>
      <xdr:row>26</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25</xdr:row>
      <xdr:rowOff>195639</xdr:rowOff>
    </xdr:from>
    <xdr:to>
      <xdr:col>5</xdr:col>
      <xdr:colOff>997687</xdr:colOff>
      <xdr:row>26</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25</xdr:row>
      <xdr:rowOff>198965</xdr:rowOff>
    </xdr:from>
    <xdr:to>
      <xdr:col>7</xdr:col>
      <xdr:colOff>1065170</xdr:colOff>
      <xdr:row>26</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25</xdr:row>
      <xdr:rowOff>148968</xdr:rowOff>
    </xdr:from>
    <xdr:to>
      <xdr:col>7</xdr:col>
      <xdr:colOff>421092</xdr:colOff>
      <xdr:row>26</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25</xdr:row>
      <xdr:rowOff>301365</xdr:rowOff>
    </xdr:from>
    <xdr:to>
      <xdr:col>4</xdr:col>
      <xdr:colOff>871317</xdr:colOff>
      <xdr:row>26</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89</xdr:row>
      <xdr:rowOff>231560</xdr:rowOff>
    </xdr:from>
    <xdr:to>
      <xdr:col>4</xdr:col>
      <xdr:colOff>1166314</xdr:colOff>
      <xdr:row>89</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89</xdr:row>
      <xdr:rowOff>110067</xdr:rowOff>
    </xdr:from>
    <xdr:to>
      <xdr:col>5</xdr:col>
      <xdr:colOff>694267</xdr:colOff>
      <xdr:row>89</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89</xdr:row>
      <xdr:rowOff>237068</xdr:rowOff>
    </xdr:from>
    <xdr:to>
      <xdr:col>7</xdr:col>
      <xdr:colOff>643468</xdr:colOff>
      <xdr:row>89</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89</xdr:row>
      <xdr:rowOff>110066</xdr:rowOff>
    </xdr:from>
    <xdr:to>
      <xdr:col>7</xdr:col>
      <xdr:colOff>1397000</xdr:colOff>
      <xdr:row>89</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89</xdr:row>
      <xdr:rowOff>127000</xdr:rowOff>
    </xdr:from>
    <xdr:to>
      <xdr:col>3</xdr:col>
      <xdr:colOff>1320800</xdr:colOff>
      <xdr:row>89</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43</xdr:row>
      <xdr:rowOff>116417</xdr:rowOff>
    </xdr:from>
    <xdr:to>
      <xdr:col>3</xdr:col>
      <xdr:colOff>999250</xdr:colOff>
      <xdr:row>45</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44</xdr:row>
      <xdr:rowOff>52916</xdr:rowOff>
    </xdr:from>
    <xdr:to>
      <xdr:col>4</xdr:col>
      <xdr:colOff>862446</xdr:colOff>
      <xdr:row>45</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43</xdr:row>
      <xdr:rowOff>105833</xdr:rowOff>
    </xdr:from>
    <xdr:to>
      <xdr:col>5</xdr:col>
      <xdr:colOff>1052167</xdr:colOff>
      <xdr:row>45</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43</xdr:row>
      <xdr:rowOff>105833</xdr:rowOff>
    </xdr:from>
    <xdr:to>
      <xdr:col>7</xdr:col>
      <xdr:colOff>222330</xdr:colOff>
      <xdr:row>45</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43</xdr:row>
      <xdr:rowOff>74084</xdr:rowOff>
    </xdr:from>
    <xdr:to>
      <xdr:col>7</xdr:col>
      <xdr:colOff>1041583</xdr:colOff>
      <xdr:row>45</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68580</xdr:colOff>
      <xdr:row>0</xdr:row>
      <xdr:rowOff>0</xdr:rowOff>
    </xdr:from>
    <xdr:to>
      <xdr:col>7</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editAs="oneCell">
    <xdr:from>
      <xdr:col>4</xdr:col>
      <xdr:colOff>590550</xdr:colOff>
      <xdr:row>4</xdr:row>
      <xdr:rowOff>438150</xdr:rowOff>
    </xdr:from>
    <xdr:to>
      <xdr:col>7</xdr:col>
      <xdr:colOff>1238250</xdr:colOff>
      <xdr:row>9</xdr:row>
      <xdr:rowOff>361950</xdr:rowOff>
    </xdr:to>
    <xdr:pic>
      <xdr:nvPicPr>
        <xdr:cNvPr id="4" name="Image 3">
          <a:extLst>
            <a:ext uri="{FF2B5EF4-FFF2-40B4-BE49-F238E27FC236}">
              <a16:creationId xmlns:a16="http://schemas.microsoft.com/office/drawing/2014/main" id="{AABA9FF0-2A8E-77B3-E85A-E1933541CC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825" y="1524000"/>
          <a:ext cx="4733925" cy="4572000"/>
        </a:xfrm>
        <a:prstGeom prst="rect">
          <a:avLst/>
        </a:prstGeom>
      </xdr:spPr>
    </xdr:pic>
    <xdr:clientData/>
  </xdr:twoCellAnchor>
  <xdr:twoCellAnchor>
    <xdr:from>
      <xdr:col>4</xdr:col>
      <xdr:colOff>542925</xdr:colOff>
      <xdr:row>2</xdr:row>
      <xdr:rowOff>561975</xdr:rowOff>
    </xdr:from>
    <xdr:to>
      <xdr:col>21</xdr:col>
      <xdr:colOff>43814</xdr:colOff>
      <xdr:row>4</xdr:row>
      <xdr:rowOff>194310</xdr:rowOff>
    </xdr:to>
    <xdr:sp macro="" textlink="">
      <xdr:nvSpPr>
        <xdr:cNvPr id="6" name="ZoneTexte 5">
          <a:extLst>
            <a:ext uri="{FF2B5EF4-FFF2-40B4-BE49-F238E27FC236}">
              <a16:creationId xmlns:a16="http://schemas.microsoft.com/office/drawing/2014/main" id="{7E1D7EA1-31FE-44A8-A4A5-507F344F41F0}"/>
            </a:ext>
          </a:extLst>
        </xdr:cNvPr>
        <xdr:cNvSpPr txBox="1"/>
      </xdr:nvSpPr>
      <xdr:spPr>
        <a:xfrm>
          <a:off x="8839200" y="742950"/>
          <a:ext cx="8130539" cy="537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a:solidFill>
                <a:schemeClr val="dk1"/>
              </a:solidFill>
              <a:effectLst/>
              <a:latin typeface="+mn-lt"/>
              <a:ea typeface="+mn-ea"/>
              <a:cs typeface="+mn-cs"/>
            </a:rPr>
            <a:t>La liste de choix TRL est inspirée du projet CloudWatch</a:t>
          </a:r>
          <a:r>
            <a:rPr lang="fr-FR" sz="1100" b="1" baseline="0">
              <a:solidFill>
                <a:schemeClr val="dk1"/>
              </a:solidFill>
              <a:effectLst/>
              <a:latin typeface="+mn-lt"/>
              <a:ea typeface="+mn-ea"/>
              <a:cs typeface="+mn-cs"/>
            </a:rPr>
            <a:t>, et proposée par le site : https://www.lescahiersdelinnovation.com/qualifier-l-innovation-comprendre-les-trl/</a:t>
          </a:r>
        </a:p>
        <a:p>
          <a:pPr rtl="0" eaLnBrk="1" fontAlgn="t" latinLnBrk="0" hangingPunct="1"/>
          <a:endParaRPr lang="fr-FR" sz="1100" baseline="0">
            <a:solidFill>
              <a:schemeClr val="dk1"/>
            </a:solidFill>
            <a:effectLst/>
            <a:latin typeface="+mn-lt"/>
            <a:ea typeface="+mn-ea"/>
            <a:cs typeface="+mn-cs"/>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1" totalsRowShown="0" headerRowDxfId="3" dataDxfId="2" tableBorderDxfId="1">
  <autoFilter ref="B1:B11"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tabSelected="1" zoomScale="90" zoomScaleNormal="90" workbookViewId="0">
      <pane ySplit="3" topLeftCell="A8" activePane="bottomLeft" state="frozen"/>
      <selection pane="bottomLeft" activeCell="B10" sqref="B10"/>
    </sheetView>
  </sheetViews>
  <sheetFormatPr baseColWidth="10" defaultColWidth="11.42578125" defaultRowHeight="15"/>
  <cols>
    <col min="1" max="1" width="3.42578125" style="32" customWidth="1"/>
    <col min="2" max="2" width="255.5703125" style="32" customWidth="1"/>
    <col min="3" max="4" width="15.140625" style="32" customWidth="1"/>
    <col min="5" max="5" width="18.85546875" style="32" bestFit="1" customWidth="1"/>
    <col min="6" max="6" width="15.7109375" style="32" bestFit="1" customWidth="1"/>
    <col min="7" max="7" width="15.140625" style="32" customWidth="1"/>
    <col min="8" max="8" width="15" style="32" customWidth="1"/>
    <col min="9" max="9" width="21.28515625" style="32" customWidth="1"/>
    <col min="10" max="10" width="30.42578125" style="32" customWidth="1"/>
    <col min="11" max="11" width="23.85546875" style="32" customWidth="1"/>
    <col min="12" max="12" width="50.28515625" style="32" customWidth="1"/>
    <col min="13" max="13" width="33.5703125" style="32" hidden="1" customWidth="1"/>
    <col min="14" max="16384" width="11.42578125" style="32"/>
  </cols>
  <sheetData>
    <row r="1" spans="2:12" ht="111.75" customHeight="1"/>
    <row r="2" spans="2:12">
      <c r="K2" s="33"/>
      <c r="L2" s="34"/>
    </row>
    <row r="3" spans="2:12" ht="28.5">
      <c r="B3" s="72" t="s">
        <v>162</v>
      </c>
    </row>
    <row r="5" spans="2:12" s="35" customFormat="1" ht="250.15" customHeight="1">
      <c r="B5" s="35" t="s">
        <v>161</v>
      </c>
    </row>
    <row r="6" spans="2:12" s="35" customFormat="1"/>
    <row r="7" spans="2:12" s="35" customFormat="1" ht="280.14999999999998" customHeight="1">
      <c r="B7" s="35" t="s">
        <v>119</v>
      </c>
    </row>
    <row r="8" spans="2:12" ht="408.75" customHeight="1">
      <c r="B8" s="36" t="s">
        <v>139</v>
      </c>
    </row>
    <row r="9" spans="2:12" ht="36.6" customHeight="1">
      <c r="B9" s="36"/>
    </row>
    <row r="10" spans="2:12" s="35" customFormat="1" ht="333.6" customHeight="1">
      <c r="B10" s="304" t="s">
        <v>195</v>
      </c>
    </row>
    <row r="11" spans="2:12" s="35" customFormat="1"/>
    <row r="12" spans="2:12" ht="18.75">
      <c r="B12" s="189" t="s">
        <v>73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2:11">
      <c r="B2" s="216" t="s">
        <v>20</v>
      </c>
      <c r="C2" s="216"/>
      <c r="D2" s="216"/>
      <c r="E2" s="216"/>
      <c r="F2" s="216"/>
      <c r="G2" s="216"/>
      <c r="H2" s="216"/>
      <c r="I2" s="216"/>
      <c r="J2" s="216"/>
    </row>
    <row r="3" spans="2:11" ht="27.95" customHeight="1">
      <c r="B3" s="218"/>
      <c r="C3" s="218"/>
      <c r="D3" s="218"/>
      <c r="E3" s="220"/>
      <c r="F3" s="218"/>
      <c r="G3" s="218"/>
      <c r="H3" s="218"/>
      <c r="I3" s="218"/>
      <c r="J3" s="219"/>
    </row>
    <row r="4" spans="2:11">
      <c r="B4" s="216" t="s">
        <v>1</v>
      </c>
      <c r="C4" s="216"/>
      <c r="D4" s="216"/>
      <c r="E4" s="11"/>
      <c r="F4" s="217" t="s">
        <v>4</v>
      </c>
      <c r="G4" s="218"/>
      <c r="H4" s="218"/>
      <c r="I4" s="218"/>
      <c r="J4" s="219"/>
    </row>
    <row r="5" spans="2:11">
      <c r="B5" s="221"/>
      <c r="C5" s="221"/>
      <c r="D5" s="221"/>
      <c r="E5" s="221"/>
      <c r="F5" s="221"/>
      <c r="G5" s="221"/>
      <c r="H5" s="221"/>
      <c r="I5" s="221"/>
      <c r="J5" s="221"/>
      <c r="K5" s="221"/>
    </row>
    <row r="6" spans="2:11" ht="63.75">
      <c r="B6" s="12" t="s">
        <v>18</v>
      </c>
      <c r="C6" s="13"/>
      <c r="D6" s="12" t="s">
        <v>19</v>
      </c>
      <c r="E6" s="13"/>
      <c r="F6" s="14" t="s">
        <v>6</v>
      </c>
      <c r="G6" s="15"/>
      <c r="H6" s="14" t="s">
        <v>7</v>
      </c>
      <c r="I6" s="15"/>
      <c r="J6" s="14" t="s">
        <v>9</v>
      </c>
    </row>
    <row r="7" spans="2:11">
      <c r="B7" s="7"/>
      <c r="D7" s="8"/>
      <c r="F7" s="8"/>
      <c r="H7" s="8"/>
      <c r="J7" s="8"/>
    </row>
    <row r="8" spans="2:11" ht="25.5">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zoomScale="70" zoomScaleNormal="70" workbookViewId="0">
      <selection activeCell="C14" sqref="C14:C16"/>
    </sheetView>
  </sheetViews>
  <sheetFormatPr baseColWidth="10" defaultRowHeight="15" outlineLevelRow="1"/>
  <cols>
    <col min="1" max="1" width="5.28515625" customWidth="1"/>
    <col min="2" max="2" width="25.7109375" customWidth="1"/>
    <col min="3" max="3" width="26.5703125" style="19" customWidth="1"/>
    <col min="4" max="4" width="43" style="20" customWidth="1"/>
    <col min="5" max="5" width="9" style="2" customWidth="1"/>
    <col min="6" max="6" width="54.28515625" style="1" customWidth="1"/>
    <col min="7" max="7" width="21.28515625" style="1" customWidth="1"/>
    <col min="8" max="8" width="39.28515625" style="2" customWidth="1"/>
    <col min="9" max="9" width="68.5703125" style="20" customWidth="1"/>
    <col min="10" max="10" width="21" customWidth="1"/>
    <col min="12" max="12" width="28.5703125" style="69" customWidth="1"/>
    <col min="13" max="13" width="28" customWidth="1"/>
    <col min="14" max="14" width="24.5703125" customWidth="1"/>
    <col min="16" max="16" width="21.85546875" customWidth="1"/>
  </cols>
  <sheetData>
    <row r="1" spans="2:16" ht="21.75" thickBot="1">
      <c r="B1" s="81" t="s">
        <v>47</v>
      </c>
      <c r="J1" s="4"/>
      <c r="K1" s="5"/>
      <c r="L1" s="70"/>
      <c r="M1" s="3"/>
      <c r="N1" s="3"/>
      <c r="O1" s="6"/>
      <c r="P1" s="4"/>
    </row>
    <row r="2" spans="2:16" ht="15.75" customHeight="1">
      <c r="B2" s="231" t="s">
        <v>35</v>
      </c>
      <c r="C2" s="232"/>
      <c r="D2" s="232"/>
      <c r="E2" s="225"/>
      <c r="F2" s="225"/>
      <c r="G2" s="225"/>
      <c r="H2" s="225"/>
      <c r="I2" s="226"/>
      <c r="J2" s="2"/>
      <c r="K2" s="5"/>
      <c r="L2" s="70"/>
      <c r="M2" s="3"/>
      <c r="N2" s="3"/>
      <c r="O2" s="6"/>
      <c r="P2" s="4"/>
    </row>
    <row r="3" spans="2:16" ht="21" customHeight="1">
      <c r="B3" s="233"/>
      <c r="C3" s="234"/>
      <c r="D3" s="234"/>
      <c r="E3" s="227"/>
      <c r="F3" s="227"/>
      <c r="G3" s="227"/>
      <c r="H3" s="227"/>
      <c r="I3" s="228"/>
      <c r="J3" s="2"/>
      <c r="K3" s="5"/>
      <c r="L3" s="70"/>
      <c r="M3" s="3"/>
      <c r="N3" s="3"/>
      <c r="O3" s="6"/>
      <c r="P3" s="4"/>
    </row>
    <row r="4" spans="2:16" ht="21" customHeight="1">
      <c r="B4" s="233"/>
      <c r="C4" s="234"/>
      <c r="D4" s="234"/>
      <c r="E4" s="227"/>
      <c r="F4" s="227"/>
      <c r="G4" s="227"/>
      <c r="H4" s="227"/>
      <c r="I4" s="228"/>
      <c r="J4" s="2"/>
      <c r="K4" s="5"/>
      <c r="L4" s="70"/>
      <c r="M4" s="3"/>
      <c r="N4" s="3"/>
      <c r="O4" s="6"/>
      <c r="P4" s="4"/>
    </row>
    <row r="5" spans="2:16" ht="14.45" customHeight="1" thickBot="1">
      <c r="B5" s="235"/>
      <c r="C5" s="236"/>
      <c r="D5" s="236"/>
      <c r="E5" s="229"/>
      <c r="F5" s="229"/>
      <c r="G5" s="229"/>
      <c r="H5" s="229"/>
      <c r="I5" s="230"/>
      <c r="J5" s="2"/>
      <c r="K5" s="5"/>
      <c r="L5" s="70"/>
      <c r="M5" s="3"/>
      <c r="N5" s="3"/>
      <c r="O5" s="6"/>
      <c r="P5" s="4"/>
    </row>
    <row r="6" spans="2:16" ht="69.599999999999994" customHeight="1" thickBot="1">
      <c r="B6" s="248" t="s">
        <v>93</v>
      </c>
      <c r="C6" s="241" t="s">
        <v>124</v>
      </c>
      <c r="D6" s="241"/>
      <c r="E6" s="139"/>
      <c r="F6" s="139"/>
      <c r="G6" s="139"/>
      <c r="H6" s="139"/>
      <c r="I6" s="140"/>
      <c r="J6" s="2"/>
      <c r="K6" s="5"/>
      <c r="L6" s="70"/>
      <c r="M6" s="3"/>
      <c r="N6" s="3"/>
      <c r="O6" s="6"/>
      <c r="P6" s="4"/>
    </row>
    <row r="7" spans="2:16" ht="119.45" customHeight="1" thickBot="1">
      <c r="B7" s="249"/>
      <c r="C7" s="246" t="s">
        <v>123</v>
      </c>
      <c r="D7" s="247"/>
      <c r="E7" s="222"/>
      <c r="F7" s="223"/>
      <c r="G7" s="223"/>
      <c r="H7" s="223"/>
      <c r="I7" s="224"/>
      <c r="J7" s="4"/>
      <c r="K7" s="5"/>
      <c r="L7" s="70"/>
      <c r="M7" s="3"/>
      <c r="N7" s="3"/>
      <c r="O7" s="6"/>
      <c r="P7" s="4"/>
    </row>
    <row r="8" spans="2:16" ht="80.45" customHeight="1">
      <c r="B8" s="241" t="s">
        <v>94</v>
      </c>
      <c r="C8" s="241"/>
      <c r="D8" s="241"/>
      <c r="E8" s="145"/>
      <c r="F8" s="145"/>
      <c r="G8" s="145"/>
      <c r="H8" s="145"/>
      <c r="I8" s="145"/>
      <c r="J8" s="4"/>
      <c r="K8" s="5"/>
      <c r="L8" s="70"/>
      <c r="M8" s="3"/>
      <c r="N8" s="3"/>
      <c r="O8" s="6"/>
      <c r="P8" s="4"/>
    </row>
    <row r="9" spans="2:16">
      <c r="B9" s="102"/>
      <c r="C9" s="101"/>
      <c r="D9" s="101"/>
      <c r="E9" s="18"/>
      <c r="J9" s="4"/>
      <c r="K9" s="5"/>
      <c r="L9" s="70"/>
      <c r="M9" s="3"/>
      <c r="N9" s="3"/>
      <c r="O9" s="6"/>
      <c r="P9" s="4"/>
    </row>
    <row r="10" spans="2:16" ht="18.75">
      <c r="B10" s="74" t="s">
        <v>66</v>
      </c>
      <c r="C10" s="101"/>
      <c r="D10" s="101"/>
      <c r="E10" s="18"/>
      <c r="J10" s="4"/>
      <c r="K10" s="5"/>
      <c r="L10" s="70"/>
      <c r="M10" s="3"/>
      <c r="N10" s="3"/>
      <c r="O10" s="6"/>
      <c r="P10" s="4"/>
    </row>
    <row r="11" spans="2:16" ht="65.45" hidden="1" customHeight="1" outlineLevel="1">
      <c r="B11" s="240" t="s">
        <v>65</v>
      </c>
      <c r="C11" s="240"/>
      <c r="D11" s="240"/>
      <c r="E11" s="18"/>
      <c r="J11" s="4"/>
      <c r="K11" s="5"/>
      <c r="L11" s="70"/>
      <c r="M11" s="3"/>
      <c r="N11" s="3"/>
      <c r="O11" s="6"/>
      <c r="P11" s="4"/>
    </row>
    <row r="12" spans="2:16" collapsed="1">
      <c r="J12" s="4"/>
      <c r="K12" s="5"/>
      <c r="L12" s="70"/>
      <c r="M12" s="3"/>
      <c r="N12" s="3"/>
      <c r="O12" s="6"/>
      <c r="P12" s="4"/>
    </row>
    <row r="13" spans="2:16" s="17" customFormat="1" ht="78" customHeight="1">
      <c r="B13" s="237" t="s">
        <v>88</v>
      </c>
      <c r="C13" s="237"/>
      <c r="D13" s="237"/>
      <c r="E13" s="27" t="s">
        <v>11</v>
      </c>
      <c r="F13" s="67" t="s">
        <v>116</v>
      </c>
      <c r="G13" s="67" t="s">
        <v>36</v>
      </c>
      <c r="H13" s="127" t="s">
        <v>117</v>
      </c>
      <c r="I13" s="68" t="s">
        <v>39</v>
      </c>
      <c r="L13" s="71"/>
    </row>
    <row r="14" spans="2:16" ht="120">
      <c r="B14" s="242" t="s">
        <v>125</v>
      </c>
      <c r="C14" s="243" t="s">
        <v>56</v>
      </c>
      <c r="D14" s="37" t="s">
        <v>43</v>
      </c>
      <c r="E14" s="28"/>
      <c r="F14" s="28"/>
      <c r="G14" s="28"/>
      <c r="H14" s="28"/>
      <c r="I14" s="29" t="s">
        <v>79</v>
      </c>
    </row>
    <row r="15" spans="2:16" ht="105">
      <c r="B15" s="242"/>
      <c r="C15" s="243"/>
      <c r="D15" s="38" t="s">
        <v>37</v>
      </c>
      <c r="E15" s="28"/>
      <c r="F15" s="28"/>
      <c r="G15" s="28"/>
      <c r="H15" s="28"/>
      <c r="I15" s="29" t="s">
        <v>80</v>
      </c>
    </row>
    <row r="16" spans="2:16" ht="60">
      <c r="B16" s="242"/>
      <c r="C16" s="243"/>
      <c r="D16" s="38" t="s">
        <v>38</v>
      </c>
      <c r="E16" s="28"/>
      <c r="F16" s="28"/>
      <c r="G16" s="28"/>
      <c r="H16" s="28"/>
      <c r="I16" s="29" t="s">
        <v>75</v>
      </c>
    </row>
    <row r="17" spans="2:9" ht="78" customHeight="1">
      <c r="B17" s="242"/>
      <c r="C17" s="238" t="s">
        <v>57</v>
      </c>
      <c r="D17" s="239"/>
      <c r="E17" s="28"/>
      <c r="F17" s="28"/>
      <c r="G17" s="28"/>
      <c r="H17" s="28"/>
      <c r="I17" s="29" t="s">
        <v>40</v>
      </c>
    </row>
    <row r="18" spans="2:9" ht="85.9" customHeight="1">
      <c r="B18" s="242"/>
      <c r="C18" s="243" t="s">
        <v>12</v>
      </c>
      <c r="D18" s="38" t="s">
        <v>16</v>
      </c>
      <c r="E18" s="28"/>
      <c r="F18" s="28"/>
      <c r="G18" s="28"/>
      <c r="H18" s="28"/>
      <c r="I18" s="29" t="s">
        <v>77</v>
      </c>
    </row>
    <row r="19" spans="2:9" ht="112.15" customHeight="1">
      <c r="B19" s="242"/>
      <c r="C19" s="243"/>
      <c r="D19" s="38" t="s">
        <v>46</v>
      </c>
      <c r="E19" s="28"/>
      <c r="F19" s="28"/>
      <c r="G19" s="28"/>
      <c r="H19" s="28"/>
      <c r="I19" s="29" t="s">
        <v>78</v>
      </c>
    </row>
    <row r="20" spans="2:9" ht="78" customHeight="1">
      <c r="B20" s="242"/>
      <c r="C20" s="244" t="s">
        <v>13</v>
      </c>
      <c r="D20" s="245"/>
      <c r="E20" s="28"/>
      <c r="F20" s="28"/>
      <c r="G20" s="28"/>
      <c r="H20" s="28"/>
      <c r="I20" s="39" t="s">
        <v>44</v>
      </c>
    </row>
    <row r="21" spans="2:9" ht="87.6" customHeight="1">
      <c r="B21" s="242"/>
      <c r="C21" s="243" t="s">
        <v>14</v>
      </c>
      <c r="D21" s="38" t="s">
        <v>17</v>
      </c>
      <c r="E21" s="28"/>
      <c r="F21" s="28"/>
      <c r="G21" s="28"/>
      <c r="H21" s="28"/>
      <c r="I21" s="29" t="s">
        <v>76</v>
      </c>
    </row>
    <row r="22" spans="2:9" ht="78" customHeight="1">
      <c r="B22" s="242"/>
      <c r="C22" s="243"/>
      <c r="D22" s="37" t="s">
        <v>28</v>
      </c>
      <c r="E22" s="28"/>
      <c r="F22" s="28"/>
      <c r="G22" s="28"/>
      <c r="H22" s="28"/>
      <c r="I22" s="29" t="s">
        <v>45</v>
      </c>
    </row>
    <row r="23" spans="2:9" ht="78" customHeight="1">
      <c r="B23" s="242"/>
      <c r="C23" s="244" t="s">
        <v>15</v>
      </c>
      <c r="D23" s="245"/>
      <c r="E23" s="28"/>
      <c r="F23" s="28"/>
      <c r="G23" s="28"/>
      <c r="H23" s="28"/>
      <c r="I23" s="29" t="s">
        <v>29</v>
      </c>
    </row>
    <row r="24" spans="2:9" ht="78" customHeight="1">
      <c r="B24" s="242"/>
      <c r="C24" s="238" t="s">
        <v>92</v>
      </c>
      <c r="D24" s="239"/>
      <c r="E24" s="28"/>
      <c r="F24" s="28"/>
      <c r="G24" s="28"/>
      <c r="H24" s="28"/>
      <c r="I24" s="144" t="s">
        <v>115</v>
      </c>
    </row>
  </sheetData>
  <mergeCells count="17">
    <mergeCell ref="C24:D24"/>
    <mergeCell ref="C6:D6"/>
    <mergeCell ref="B14:B24"/>
    <mergeCell ref="C14:C16"/>
    <mergeCell ref="C18:C19"/>
    <mergeCell ref="C20:D20"/>
    <mergeCell ref="C21:C22"/>
    <mergeCell ref="C23:D23"/>
    <mergeCell ref="B8:D8"/>
    <mergeCell ref="C7:D7"/>
    <mergeCell ref="B6:B7"/>
    <mergeCell ref="E7:I7"/>
    <mergeCell ref="E2:I5"/>
    <mergeCell ref="B2:D5"/>
    <mergeCell ref="B13:D13"/>
    <mergeCell ref="C17:D17"/>
    <mergeCell ref="B11:D11"/>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9"/>
  <sheetViews>
    <sheetView showGridLines="0" topLeftCell="A82" zoomScale="85" zoomScaleNormal="85" workbookViewId="0">
      <selection activeCell="K78" sqref="K78"/>
    </sheetView>
  </sheetViews>
  <sheetFormatPr baseColWidth="10" defaultColWidth="11.42578125" defaultRowHeight="15" outlineLevelRow="1"/>
  <cols>
    <col min="1" max="1" width="37.85546875" style="30" customWidth="1"/>
    <col min="2" max="2" width="29.7109375" style="30" customWidth="1"/>
    <col min="3" max="3" width="43.42578125" style="30" customWidth="1"/>
    <col min="4" max="7" width="23.7109375" style="30" customWidth="1"/>
    <col min="8" max="8" width="23.7109375" style="41" customWidth="1"/>
    <col min="9" max="9" width="18.42578125" style="30" customWidth="1"/>
    <col min="10" max="11" width="21.85546875" style="30" customWidth="1"/>
    <col min="12" max="16384" width="11.42578125" style="30"/>
  </cols>
  <sheetData>
    <row r="1" spans="1:9" ht="21">
      <c r="A1" s="99" t="s">
        <v>34</v>
      </c>
    </row>
    <row r="2" spans="1:9" ht="26.25" hidden="1" outlineLevel="1">
      <c r="A2" s="40" t="s">
        <v>41</v>
      </c>
      <c r="B2" s="43"/>
      <c r="C2" s="43"/>
      <c r="D2" s="43"/>
      <c r="E2" s="43"/>
      <c r="F2" s="43"/>
      <c r="G2" s="43"/>
      <c r="H2" s="44"/>
      <c r="I2" s="43"/>
    </row>
    <row r="3" spans="1:9" ht="15.75" hidden="1" outlineLevel="1">
      <c r="A3" s="100" t="s">
        <v>91</v>
      </c>
      <c r="B3" s="121"/>
      <c r="C3" s="121"/>
      <c r="D3" s="48"/>
    </row>
    <row r="4" spans="1:9" ht="15.75" hidden="1" outlineLevel="1">
      <c r="A4" s="138" t="s">
        <v>89</v>
      </c>
      <c r="B4" s="138"/>
      <c r="C4" s="138"/>
    </row>
    <row r="5" spans="1:9" s="2" customFormat="1" ht="15.75" hidden="1" outlineLevel="1">
      <c r="A5" s="141" t="s">
        <v>22</v>
      </c>
      <c r="B5" s="142"/>
      <c r="C5" s="142"/>
      <c r="H5" s="143"/>
    </row>
    <row r="6" spans="1:9" s="2" customFormat="1" ht="15.75" hidden="1" outlineLevel="1">
      <c r="A6" s="138" t="s">
        <v>90</v>
      </c>
      <c r="B6" s="142"/>
      <c r="C6" s="142"/>
      <c r="H6" s="143"/>
    </row>
    <row r="7" spans="1:9" s="2" customFormat="1" ht="15.75" hidden="1" outlineLevel="1">
      <c r="A7" s="141"/>
      <c r="B7" s="142"/>
      <c r="C7" s="142"/>
      <c r="H7" s="143"/>
    </row>
    <row r="8" spans="1:9" s="2" customFormat="1" ht="15.75" hidden="1" outlineLevel="1">
      <c r="A8" s="193" t="s">
        <v>137</v>
      </c>
      <c r="B8" s="142"/>
      <c r="C8" s="142"/>
      <c r="H8" s="143"/>
    </row>
    <row r="9" spans="1:9" s="2" customFormat="1" ht="15.75" hidden="1" outlineLevel="1">
      <c r="A9" s="193" t="s">
        <v>130</v>
      </c>
      <c r="B9" s="142"/>
      <c r="C9" s="142"/>
      <c r="H9" s="143"/>
    </row>
    <row r="10" spans="1:9" s="2" customFormat="1" ht="15.75" hidden="1" outlineLevel="1">
      <c r="A10" s="141" t="s">
        <v>131</v>
      </c>
      <c r="B10" s="142"/>
      <c r="C10" s="142"/>
      <c r="H10" s="143"/>
    </row>
    <row r="11" spans="1:9" s="2" customFormat="1" ht="15.75" hidden="1" outlineLevel="1">
      <c r="A11" s="193" t="s">
        <v>126</v>
      </c>
      <c r="B11" s="142"/>
      <c r="C11" s="142"/>
      <c r="H11" s="143"/>
    </row>
    <row r="12" spans="1:9" s="2" customFormat="1" ht="15.75" hidden="1" outlineLevel="1">
      <c r="A12" s="193" t="s">
        <v>132</v>
      </c>
      <c r="B12" s="142"/>
      <c r="C12" s="142"/>
      <c r="H12" s="143"/>
    </row>
    <row r="13" spans="1:9" s="2" customFormat="1" ht="15.75" hidden="1" outlineLevel="1">
      <c r="A13" s="194" t="s">
        <v>134</v>
      </c>
      <c r="B13" s="142"/>
      <c r="C13" s="142"/>
      <c r="H13" s="143"/>
    </row>
    <row r="14" spans="1:9" s="2" customFormat="1" ht="15.75" hidden="1" outlineLevel="1">
      <c r="A14" s="195" t="s">
        <v>133</v>
      </c>
      <c r="B14" s="142"/>
      <c r="C14" s="142"/>
      <c r="H14" s="143"/>
    </row>
    <row r="15" spans="1:9" s="2" customFormat="1" ht="15.75" hidden="1" outlineLevel="1">
      <c r="A15" s="195" t="s">
        <v>127</v>
      </c>
      <c r="B15" s="142"/>
      <c r="C15" s="142"/>
      <c r="H15" s="143"/>
    </row>
    <row r="16" spans="1:9" s="2" customFormat="1" ht="15.75" hidden="1" outlineLevel="1">
      <c r="A16" s="193" t="s">
        <v>135</v>
      </c>
      <c r="B16" s="142"/>
      <c r="C16" s="142"/>
      <c r="H16" s="143"/>
    </row>
    <row r="17" spans="1:12" s="2" customFormat="1" ht="15.75" hidden="1" outlineLevel="1">
      <c r="A17" s="194" t="s">
        <v>136</v>
      </c>
      <c r="B17" s="142"/>
      <c r="C17" s="142"/>
      <c r="H17" s="143"/>
    </row>
    <row r="18" spans="1:12" s="2" customFormat="1" ht="15.75" hidden="1" outlineLevel="1">
      <c r="A18" s="195" t="s">
        <v>128</v>
      </c>
      <c r="B18" s="142"/>
      <c r="C18" s="142"/>
      <c r="H18" s="143"/>
    </row>
    <row r="19" spans="1:12" s="2" customFormat="1" ht="15.75" hidden="1" outlineLevel="1">
      <c r="A19" s="195" t="s">
        <v>129</v>
      </c>
      <c r="B19" s="142"/>
      <c r="C19" s="142"/>
      <c r="H19" s="143"/>
    </row>
    <row r="20" spans="1:12" s="2" customFormat="1" ht="15.75" hidden="1" outlineLevel="1">
      <c r="A20" s="193" t="s">
        <v>138</v>
      </c>
      <c r="B20" s="142"/>
      <c r="C20" s="142"/>
      <c r="H20" s="143"/>
    </row>
    <row r="21" spans="1:12" s="2" customFormat="1" ht="32.1" hidden="1" customHeight="1" outlineLevel="1">
      <c r="A21" s="141" t="s">
        <v>163</v>
      </c>
      <c r="B21" s="142"/>
      <c r="C21" s="142"/>
      <c r="H21" s="143"/>
    </row>
    <row r="22" spans="1:12" s="2" customFormat="1" ht="32.1" customHeight="1" collapsed="1" thickBot="1">
      <c r="A22" s="99" t="s">
        <v>164</v>
      </c>
      <c r="B22" s="142"/>
      <c r="C22" s="142"/>
      <c r="H22" s="143"/>
    </row>
    <row r="23" spans="1:12" s="46" customFormat="1" outlineLevel="1">
      <c r="A23" s="49" t="s">
        <v>68</v>
      </c>
      <c r="B23" s="50"/>
      <c r="C23" s="50"/>
      <c r="D23" s="50"/>
      <c r="E23" s="50"/>
      <c r="F23" s="50"/>
      <c r="G23" s="50"/>
      <c r="H23" s="50"/>
      <c r="I23" s="50"/>
      <c r="J23" s="50"/>
      <c r="K23" s="51"/>
    </row>
    <row r="24" spans="1:12" s="46" customFormat="1" outlineLevel="1">
      <c r="A24" s="137" t="s">
        <v>83</v>
      </c>
      <c r="K24" s="54"/>
    </row>
    <row r="25" spans="1:12" s="46" customFormat="1" outlineLevel="1">
      <c r="A25" s="137" t="s">
        <v>81</v>
      </c>
      <c r="K25" s="54"/>
    </row>
    <row r="26" spans="1:12" s="46" customFormat="1" ht="31.5" customHeight="1" outlineLevel="1">
      <c r="A26" s="52"/>
      <c r="I26" s="53"/>
      <c r="K26" s="54"/>
    </row>
    <row r="27" spans="1:12" s="46" customFormat="1" outlineLevel="1">
      <c r="A27" s="52"/>
      <c r="I27" s="82"/>
      <c r="J27" s="128"/>
      <c r="K27" s="54"/>
    </row>
    <row r="28" spans="1:12" s="56" customFormat="1" ht="94.15" customHeight="1" outlineLevel="1">
      <c r="A28" s="55"/>
      <c r="B28" s="95" t="s">
        <v>97</v>
      </c>
      <c r="C28" s="95" t="s">
        <v>63</v>
      </c>
      <c r="D28" s="105" t="s">
        <v>107</v>
      </c>
      <c r="E28" s="122" t="s">
        <v>72</v>
      </c>
      <c r="F28" s="91" t="s">
        <v>23</v>
      </c>
      <c r="G28" s="92" t="s">
        <v>24</v>
      </c>
      <c r="H28" s="90" t="s">
        <v>67</v>
      </c>
      <c r="I28" s="132" t="s">
        <v>82</v>
      </c>
      <c r="J28" s="183" t="s">
        <v>112</v>
      </c>
      <c r="K28" s="123" t="s">
        <v>120</v>
      </c>
    </row>
    <row r="29" spans="1:12" s="46" customFormat="1" outlineLevel="1">
      <c r="A29" s="57" t="s">
        <v>31</v>
      </c>
      <c r="B29" s="106" t="s">
        <v>49</v>
      </c>
      <c r="C29" s="106" t="s">
        <v>95</v>
      </c>
      <c r="D29" s="107">
        <f>150000/8</f>
        <v>18750</v>
      </c>
      <c r="E29" s="108" t="s">
        <v>50</v>
      </c>
      <c r="F29" s="108">
        <f>700*0.227</f>
        <v>158.9</v>
      </c>
      <c r="G29" s="108" t="s">
        <v>51</v>
      </c>
      <c r="H29" s="109">
        <f>F29*D29/1000</f>
        <v>2979.375</v>
      </c>
      <c r="I29" s="110">
        <v>1</v>
      </c>
      <c r="J29" s="110">
        <f>H29*8*I29</f>
        <v>23835</v>
      </c>
      <c r="K29" s="115">
        <f>H29*I29*30</f>
        <v>89381.25</v>
      </c>
      <c r="L29" s="52"/>
    </row>
    <row r="30" spans="1:12" s="46" customFormat="1" outlineLevel="1">
      <c r="A30" s="57" t="s">
        <v>32</v>
      </c>
      <c r="B30" s="106" t="s">
        <v>52</v>
      </c>
      <c r="C30" s="106" t="s">
        <v>95</v>
      </c>
      <c r="D30" s="107">
        <f>150000/8</f>
        <v>18750</v>
      </c>
      <c r="E30" s="108" t="s">
        <v>50</v>
      </c>
      <c r="F30" s="108">
        <v>1300</v>
      </c>
      <c r="G30" s="108" t="s">
        <v>51</v>
      </c>
      <c r="H30" s="109">
        <f>F30*D30/1000</f>
        <v>24375</v>
      </c>
      <c r="I30" s="110">
        <v>1</v>
      </c>
      <c r="J30" s="110">
        <f>H30*8*I30</f>
        <v>195000</v>
      </c>
      <c r="K30" s="115">
        <f>H30*I30*30</f>
        <v>731250</v>
      </c>
      <c r="L30" s="52"/>
    </row>
    <row r="31" spans="1:12" s="46" customFormat="1" ht="46.5" customHeight="1" outlineLevel="1">
      <c r="A31" s="57"/>
      <c r="B31" s="120"/>
      <c r="D31" s="77"/>
      <c r="E31" s="78"/>
      <c r="F31" s="78"/>
      <c r="G31" s="78"/>
      <c r="H31" s="79"/>
      <c r="I31" s="84"/>
      <c r="J31" s="84">
        <f>J29-J30</f>
        <v>-171165</v>
      </c>
      <c r="K31" s="184">
        <f>K29-K30</f>
        <v>-641868.75</v>
      </c>
    </row>
    <row r="32" spans="1:12" s="46" customFormat="1" outlineLevel="1">
      <c r="A32" s="254" t="s">
        <v>53</v>
      </c>
      <c r="B32" s="46" t="s">
        <v>54</v>
      </c>
      <c r="D32" s="77"/>
      <c r="E32" s="78"/>
      <c r="F32" s="78"/>
      <c r="G32" s="78"/>
      <c r="H32" s="79"/>
      <c r="I32" s="83"/>
      <c r="J32" s="79"/>
      <c r="K32" s="80"/>
    </row>
    <row r="33" spans="1:12" s="46" customFormat="1" outlineLevel="1">
      <c r="A33" s="254"/>
      <c r="B33" s="46" t="s">
        <v>55</v>
      </c>
      <c r="D33" s="77"/>
      <c r="E33" s="78"/>
      <c r="F33" s="78"/>
      <c r="G33" s="78"/>
      <c r="H33" s="79"/>
      <c r="I33" s="76"/>
      <c r="J33" s="79"/>
      <c r="K33" s="80"/>
    </row>
    <row r="34" spans="1:12" s="46" customFormat="1" outlineLevel="1">
      <c r="A34" s="255"/>
      <c r="B34" s="257" t="s">
        <v>113</v>
      </c>
      <c r="C34" s="257"/>
      <c r="D34" s="258"/>
      <c r="E34" s="258"/>
      <c r="F34" s="258"/>
      <c r="G34" s="258"/>
      <c r="H34" s="258"/>
      <c r="I34" s="258"/>
      <c r="J34" s="258"/>
      <c r="K34" s="86"/>
    </row>
    <row r="35" spans="1:12" s="46" customFormat="1" outlineLevel="1">
      <c r="A35" s="255"/>
      <c r="B35" s="258"/>
      <c r="C35" s="258"/>
      <c r="D35" s="258"/>
      <c r="E35" s="258"/>
      <c r="F35" s="258"/>
      <c r="G35" s="258"/>
      <c r="H35" s="258"/>
      <c r="I35" s="258"/>
      <c r="J35" s="258"/>
      <c r="K35" s="86"/>
    </row>
    <row r="36" spans="1:12" s="46" customFormat="1" outlineLevel="1">
      <c r="A36" s="255"/>
      <c r="B36" s="258"/>
      <c r="C36" s="258"/>
      <c r="D36" s="258"/>
      <c r="E36" s="258"/>
      <c r="F36" s="258"/>
      <c r="G36" s="258"/>
      <c r="H36" s="258"/>
      <c r="I36" s="258"/>
      <c r="J36" s="258"/>
      <c r="K36" s="86"/>
    </row>
    <row r="37" spans="1:12" s="46" customFormat="1" outlineLevel="1">
      <c r="A37" s="255"/>
      <c r="B37" s="258"/>
      <c r="C37" s="258"/>
      <c r="D37" s="258"/>
      <c r="E37" s="258"/>
      <c r="F37" s="258"/>
      <c r="G37" s="258"/>
      <c r="H37" s="258"/>
      <c r="I37" s="258"/>
      <c r="J37" s="258"/>
      <c r="K37" s="86"/>
    </row>
    <row r="38" spans="1:12" ht="37.9" customHeight="1" outlineLevel="1" thickBot="1">
      <c r="A38" s="256"/>
      <c r="B38" s="259"/>
      <c r="C38" s="259"/>
      <c r="D38" s="259"/>
      <c r="E38" s="259"/>
      <c r="F38" s="259"/>
      <c r="G38" s="259"/>
      <c r="H38" s="259"/>
      <c r="I38" s="259"/>
      <c r="J38" s="259"/>
      <c r="K38" s="87"/>
    </row>
    <row r="39" spans="1:12" ht="37.9" customHeight="1" outlineLevel="1">
      <c r="B39" s="104"/>
      <c r="H39" s="30"/>
      <c r="K39" s="104"/>
    </row>
    <row r="40" spans="1:12" ht="15.75" outlineLevel="1" thickBot="1"/>
    <row r="41" spans="1:12" ht="13.15" customHeight="1" outlineLevel="1">
      <c r="A41" s="49" t="s">
        <v>69</v>
      </c>
      <c r="B41" s="50"/>
      <c r="C41" s="50"/>
      <c r="D41" s="50"/>
      <c r="E41" s="50"/>
      <c r="F41" s="50"/>
      <c r="G41" s="50"/>
      <c r="H41" s="50"/>
      <c r="I41" s="50"/>
      <c r="J41" s="50"/>
      <c r="K41" s="50"/>
      <c r="L41" s="85"/>
    </row>
    <row r="42" spans="1:12" ht="13.15" customHeight="1" outlineLevel="1">
      <c r="A42" s="137" t="s">
        <v>85</v>
      </c>
      <c r="B42" s="46"/>
      <c r="C42" s="46"/>
      <c r="D42" s="46"/>
      <c r="E42" s="46"/>
      <c r="F42" s="46"/>
      <c r="G42" s="46"/>
      <c r="H42" s="46"/>
      <c r="I42" s="46"/>
      <c r="J42" s="46"/>
      <c r="K42" s="54"/>
    </row>
    <row r="43" spans="1:12" ht="13.15" customHeight="1" outlineLevel="1">
      <c r="A43" s="137" t="s">
        <v>86</v>
      </c>
      <c r="B43" s="46"/>
      <c r="C43" s="46"/>
      <c r="D43" s="46"/>
      <c r="E43" s="46"/>
      <c r="F43" s="46"/>
      <c r="G43" s="46"/>
      <c r="H43" s="46"/>
      <c r="I43" s="46"/>
      <c r="J43" s="46"/>
      <c r="K43" s="54"/>
    </row>
    <row r="44" spans="1:12" ht="13.15" customHeight="1" outlineLevel="1">
      <c r="A44" s="52"/>
      <c r="B44" s="46"/>
      <c r="C44" s="46"/>
      <c r="D44" s="46"/>
      <c r="E44" s="46"/>
      <c r="F44" s="46"/>
      <c r="G44" s="46"/>
      <c r="H44" s="46"/>
      <c r="I44" s="53"/>
      <c r="J44" s="46"/>
      <c r="K44" s="54"/>
    </row>
    <row r="45" spans="1:12" ht="13.15" customHeight="1" outlineLevel="1">
      <c r="A45" s="52"/>
      <c r="B45" s="46"/>
      <c r="C45" s="46"/>
      <c r="D45" s="46"/>
      <c r="E45" s="46"/>
      <c r="F45" s="46"/>
      <c r="G45" s="46"/>
      <c r="H45" s="46"/>
      <c r="I45" s="53"/>
      <c r="J45" s="46"/>
      <c r="K45" s="54"/>
    </row>
    <row r="46" spans="1:12" ht="13.15" customHeight="1" outlineLevel="1">
      <c r="A46" s="52"/>
      <c r="B46" s="46"/>
      <c r="C46" s="46"/>
      <c r="D46" s="46"/>
      <c r="E46" s="46"/>
      <c r="F46" s="46"/>
      <c r="G46" s="46"/>
      <c r="H46" s="46"/>
      <c r="I46" s="82"/>
      <c r="J46" s="46"/>
      <c r="K46" s="103"/>
    </row>
    <row r="47" spans="1:12" ht="97.9" customHeight="1" outlineLevel="1">
      <c r="A47" s="55"/>
      <c r="B47" s="95" t="s">
        <v>97</v>
      </c>
      <c r="C47" s="95" t="s">
        <v>63</v>
      </c>
      <c r="D47" s="105" t="s">
        <v>106</v>
      </c>
      <c r="E47" s="122" t="s">
        <v>72</v>
      </c>
      <c r="F47" s="91" t="s">
        <v>23</v>
      </c>
      <c r="G47" s="92" t="s">
        <v>24</v>
      </c>
      <c r="H47" s="90" t="s">
        <v>84</v>
      </c>
      <c r="I47" s="130" t="str">
        <f>"Cumul BP sur un cycle commercial de 5 an (ici vente 500 bus)"</f>
        <v>Cumul BP sur un cycle commercial de 5 an (ici vente 500 bus)</v>
      </c>
      <c r="J47" s="131" t="s">
        <v>111</v>
      </c>
      <c r="K47" s="129" t="s">
        <v>70</v>
      </c>
    </row>
    <row r="48" spans="1:12" outlineLevel="1">
      <c r="A48" s="57" t="s">
        <v>31</v>
      </c>
      <c r="B48" s="106" t="s">
        <v>58</v>
      </c>
      <c r="C48" s="106" t="s">
        <v>108</v>
      </c>
      <c r="D48" s="107">
        <v>75000</v>
      </c>
      <c r="E48" s="108" t="s">
        <v>100</v>
      </c>
      <c r="F48" s="108">
        <v>5.9900000000000002E-2</v>
      </c>
      <c r="G48" s="108" t="s">
        <v>99</v>
      </c>
      <c r="H48" s="109">
        <f>F48*D48/1000</f>
        <v>4.4924999999999997</v>
      </c>
      <c r="I48" s="110">
        <v>250</v>
      </c>
      <c r="J48" s="110">
        <f>H48*I48*8</f>
        <v>8985</v>
      </c>
      <c r="K48" s="117">
        <f>H48*I49*15</f>
        <v>16846.875</v>
      </c>
    </row>
    <row r="49" spans="1:11" outlineLevel="1">
      <c r="A49" s="57"/>
      <c r="B49" s="106" t="s">
        <v>59</v>
      </c>
      <c r="C49" s="106" t="s">
        <v>109</v>
      </c>
      <c r="D49" s="107">
        <v>75000</v>
      </c>
      <c r="E49" s="108" t="s">
        <v>100</v>
      </c>
      <c r="F49" s="108">
        <v>0.42</v>
      </c>
      <c r="G49" s="108" t="s">
        <v>99</v>
      </c>
      <c r="H49" s="109">
        <f>F49*D49/1000</f>
        <v>31.5</v>
      </c>
      <c r="I49" s="110">
        <v>250</v>
      </c>
      <c r="J49" s="110">
        <f>H49*I49*8</f>
        <v>63000</v>
      </c>
      <c r="K49" s="117">
        <f>H49*I50*15</f>
        <v>236250</v>
      </c>
    </row>
    <row r="50" spans="1:11" outlineLevel="1">
      <c r="A50" s="57"/>
      <c r="B50" s="106" t="s">
        <v>60</v>
      </c>
      <c r="C50" s="106"/>
      <c r="D50" s="111"/>
      <c r="E50" s="108"/>
      <c r="F50" s="108"/>
      <c r="G50" s="108"/>
      <c r="H50" s="112"/>
      <c r="I50" s="113">
        <f>SUM(I48:I49)</f>
        <v>500</v>
      </c>
      <c r="J50" s="113">
        <f>SUM(J48:J49)</f>
        <v>71985</v>
      </c>
      <c r="K50" s="118">
        <f>SUM(K48:K49)</f>
        <v>253096.875</v>
      </c>
    </row>
    <row r="51" spans="1:11" outlineLevel="1">
      <c r="A51" s="57" t="s">
        <v>32</v>
      </c>
      <c r="B51" s="106" t="s">
        <v>61</v>
      </c>
      <c r="C51" s="106" t="s">
        <v>96</v>
      </c>
      <c r="D51" s="107">
        <v>22750</v>
      </c>
      <c r="E51" s="108" t="s">
        <v>102</v>
      </c>
      <c r="F51" s="108">
        <v>3.1</v>
      </c>
      <c r="G51" s="108" t="s">
        <v>103</v>
      </c>
      <c r="H51" s="109">
        <f>F51*D51/1000</f>
        <v>70.525000000000006</v>
      </c>
      <c r="I51" s="113">
        <v>500</v>
      </c>
      <c r="J51" s="113">
        <f>H51*8*I51</f>
        <v>282100</v>
      </c>
      <c r="K51" s="118">
        <f>H51*I51*15</f>
        <v>528937.5</v>
      </c>
    </row>
    <row r="52" spans="1:11" ht="30" customHeight="1" outlineLevel="1">
      <c r="A52" s="57"/>
      <c r="B52" s="46"/>
      <c r="C52" s="46"/>
      <c r="D52" s="77"/>
      <c r="E52" s="78"/>
      <c r="F52" s="78"/>
      <c r="G52" s="78"/>
      <c r="H52" s="75"/>
      <c r="I52" s="84"/>
      <c r="J52" s="84">
        <f>J50-J51</f>
        <v>-210115</v>
      </c>
      <c r="K52" s="97">
        <f>K50-K51</f>
        <v>-275840.625</v>
      </c>
    </row>
    <row r="53" spans="1:11" ht="14.45" customHeight="1" outlineLevel="1">
      <c r="A53" s="254" t="s">
        <v>53</v>
      </c>
      <c r="B53" s="260" t="s">
        <v>101</v>
      </c>
      <c r="C53" s="260"/>
      <c r="D53" s="260"/>
      <c r="E53" s="260"/>
      <c r="F53" s="260"/>
      <c r="G53" s="260"/>
      <c r="H53" s="260"/>
      <c r="I53" s="260"/>
      <c r="J53" s="260"/>
      <c r="K53" s="88"/>
    </row>
    <row r="54" spans="1:11" outlineLevel="1">
      <c r="A54" s="254"/>
      <c r="B54" s="260"/>
      <c r="C54" s="260"/>
      <c r="D54" s="260"/>
      <c r="E54" s="260"/>
      <c r="F54" s="260"/>
      <c r="G54" s="260"/>
      <c r="H54" s="260"/>
      <c r="I54" s="260"/>
      <c r="J54" s="260"/>
      <c r="K54" s="88"/>
    </row>
    <row r="55" spans="1:11" outlineLevel="1">
      <c r="A55" s="254"/>
      <c r="B55" s="260"/>
      <c r="C55" s="260"/>
      <c r="D55" s="260"/>
      <c r="E55" s="260"/>
      <c r="F55" s="260"/>
      <c r="G55" s="260"/>
      <c r="H55" s="260"/>
      <c r="I55" s="260"/>
      <c r="J55" s="260"/>
      <c r="K55" s="88"/>
    </row>
    <row r="56" spans="1:11" outlineLevel="1">
      <c r="A56" s="254"/>
      <c r="B56" s="260"/>
      <c r="C56" s="260"/>
      <c r="D56" s="260"/>
      <c r="E56" s="260"/>
      <c r="F56" s="260"/>
      <c r="G56" s="260"/>
      <c r="H56" s="260"/>
      <c r="I56" s="260"/>
      <c r="J56" s="260"/>
      <c r="K56" s="88"/>
    </row>
    <row r="57" spans="1:11" outlineLevel="1">
      <c r="A57" s="254"/>
      <c r="B57" s="260"/>
      <c r="C57" s="260"/>
      <c r="D57" s="260"/>
      <c r="E57" s="260"/>
      <c r="F57" s="260"/>
      <c r="G57" s="260"/>
      <c r="H57" s="260"/>
      <c r="I57" s="260"/>
      <c r="J57" s="260"/>
      <c r="K57" s="88"/>
    </row>
    <row r="58" spans="1:11" ht="14.45" customHeight="1" outlineLevel="1">
      <c r="A58" s="255"/>
      <c r="B58" s="257" t="s">
        <v>121</v>
      </c>
      <c r="C58" s="257"/>
      <c r="D58" s="257"/>
      <c r="E58" s="257"/>
      <c r="F58" s="257"/>
      <c r="G58" s="257"/>
      <c r="H58" s="257"/>
      <c r="I58" s="257"/>
      <c r="J58" s="257"/>
      <c r="K58" s="88"/>
    </row>
    <row r="59" spans="1:11" outlineLevel="1">
      <c r="A59" s="255"/>
      <c r="B59" s="257"/>
      <c r="C59" s="257"/>
      <c r="D59" s="257"/>
      <c r="E59" s="257"/>
      <c r="F59" s="257"/>
      <c r="G59" s="257"/>
      <c r="H59" s="257"/>
      <c r="I59" s="257"/>
      <c r="J59" s="257"/>
      <c r="K59" s="88"/>
    </row>
    <row r="60" spans="1:11" outlineLevel="1">
      <c r="A60" s="255"/>
      <c r="B60" s="257"/>
      <c r="C60" s="257"/>
      <c r="D60" s="257"/>
      <c r="E60" s="257"/>
      <c r="F60" s="257"/>
      <c r="G60" s="257"/>
      <c r="H60" s="257"/>
      <c r="I60" s="257"/>
      <c r="J60" s="257"/>
      <c r="K60" s="88"/>
    </row>
    <row r="61" spans="1:11" outlineLevel="1">
      <c r="A61" s="255"/>
      <c r="B61" s="257"/>
      <c r="C61" s="257"/>
      <c r="D61" s="257"/>
      <c r="E61" s="257"/>
      <c r="F61" s="257"/>
      <c r="G61" s="257"/>
      <c r="H61" s="257"/>
      <c r="I61" s="257"/>
      <c r="J61" s="257"/>
      <c r="K61" s="88"/>
    </row>
    <row r="62" spans="1:11" outlineLevel="1">
      <c r="A62" s="255"/>
      <c r="B62" s="257"/>
      <c r="C62" s="257"/>
      <c r="D62" s="257"/>
      <c r="E62" s="257"/>
      <c r="F62" s="257"/>
      <c r="G62" s="257"/>
      <c r="H62" s="257"/>
      <c r="I62" s="257"/>
      <c r="J62" s="257"/>
      <c r="K62" s="88"/>
    </row>
    <row r="63" spans="1:11" outlineLevel="1">
      <c r="A63" s="255"/>
      <c r="B63" s="257"/>
      <c r="C63" s="257"/>
      <c r="D63" s="257"/>
      <c r="E63" s="257"/>
      <c r="F63" s="257"/>
      <c r="G63" s="257"/>
      <c r="H63" s="257"/>
      <c r="I63" s="257"/>
      <c r="J63" s="257"/>
      <c r="K63" s="88"/>
    </row>
    <row r="64" spans="1:11" ht="34.15" customHeight="1" outlineLevel="1" thickBot="1">
      <c r="A64" s="256"/>
      <c r="B64" s="261"/>
      <c r="C64" s="261"/>
      <c r="D64" s="261"/>
      <c r="E64" s="261"/>
      <c r="F64" s="261"/>
      <c r="G64" s="261"/>
      <c r="H64" s="261"/>
      <c r="I64" s="261"/>
      <c r="J64" s="261"/>
      <c r="K64" s="89"/>
    </row>
    <row r="65" spans="1:11" ht="37.9" customHeight="1" outlineLevel="1">
      <c r="H65" s="30"/>
      <c r="J65" s="104"/>
      <c r="K65" s="104"/>
    </row>
    <row r="66" spans="1:11">
      <c r="H66" s="30"/>
    </row>
    <row r="67" spans="1:11" ht="26.25">
      <c r="A67" s="64" t="s">
        <v>62</v>
      </c>
      <c r="B67" s="65"/>
      <c r="C67" s="65"/>
      <c r="D67" s="65"/>
      <c r="E67" s="65"/>
      <c r="F67" s="65"/>
      <c r="G67" s="65"/>
      <c r="H67" s="66"/>
      <c r="I67" s="65"/>
    </row>
    <row r="69" spans="1:11" s="20" customFormat="1" ht="60">
      <c r="A69" s="58" t="s">
        <v>118</v>
      </c>
      <c r="B69" s="45"/>
      <c r="C69" s="30"/>
      <c r="D69" s="30"/>
      <c r="E69" s="30"/>
      <c r="F69" s="30"/>
      <c r="G69" s="30"/>
      <c r="H69" s="30"/>
    </row>
    <row r="70" spans="1:11" ht="15.75" customHeight="1"/>
    <row r="71" spans="1:11" ht="30">
      <c r="A71" s="60" t="s">
        <v>104</v>
      </c>
      <c r="B71" s="182"/>
      <c r="C71" s="181" t="s">
        <v>105</v>
      </c>
    </row>
    <row r="72" spans="1:11" ht="31.15" customHeight="1"/>
    <row r="73" spans="1:11" ht="44.45" customHeight="1">
      <c r="A73" s="60" t="s">
        <v>122</v>
      </c>
      <c r="B73" s="61">
        <f>J87-J97</f>
        <v>0</v>
      </c>
      <c r="C73" s="190" t="s">
        <v>30</v>
      </c>
      <c r="D73" s="62" t="str">
        <f>"sur 8 années d'exploitation ou d'utilisation"</f>
        <v>sur 8 années d'exploitation ou d'utilisation</v>
      </c>
      <c r="E73" s="191"/>
      <c r="F73" s="20"/>
      <c r="G73" s="20"/>
      <c r="H73" s="63"/>
      <c r="I73" s="20"/>
    </row>
    <row r="74" spans="1:11">
      <c r="A74" s="60" t="s">
        <v>33</v>
      </c>
      <c r="B74" s="119">
        <f>K87-K97</f>
        <v>0</v>
      </c>
      <c r="C74" s="203" t="s">
        <v>30</v>
      </c>
      <c r="D74" s="124" t="s">
        <v>71</v>
      </c>
      <c r="F74" s="192"/>
      <c r="G74" s="20"/>
      <c r="H74" s="63"/>
      <c r="I74" s="20"/>
    </row>
    <row r="75" spans="1:11" ht="24" customHeight="1"/>
    <row r="76" spans="1:11" ht="64.150000000000006" customHeight="1">
      <c r="A76" s="47" t="s">
        <v>64</v>
      </c>
      <c r="B76" s="253"/>
      <c r="C76" s="253"/>
      <c r="D76" s="253"/>
      <c r="E76" s="253"/>
      <c r="F76" s="253"/>
      <c r="G76" s="253"/>
      <c r="H76" s="253"/>
      <c r="I76" s="253"/>
    </row>
    <row r="77" spans="1:11" s="31" customFormat="1" ht="27.6" customHeight="1">
      <c r="A77" s="30"/>
      <c r="B77" s="30"/>
      <c r="C77" s="30"/>
      <c r="D77" s="30"/>
      <c r="E77" s="30"/>
      <c r="F77" s="30"/>
      <c r="G77" s="30"/>
      <c r="H77" s="41"/>
      <c r="I77" s="30"/>
    </row>
    <row r="78" spans="1:11" ht="61.15" customHeight="1">
      <c r="A78" s="73" t="s">
        <v>165</v>
      </c>
      <c r="B78" s="250"/>
      <c r="C78" s="251"/>
      <c r="D78" s="251"/>
      <c r="E78" s="251"/>
      <c r="F78" s="251"/>
      <c r="G78" s="251"/>
      <c r="H78" s="251"/>
      <c r="I78" s="251"/>
    </row>
    <row r="79" spans="1:11" ht="42" customHeight="1">
      <c r="I79" s="82"/>
    </row>
    <row r="80" spans="1:11" ht="105">
      <c r="A80" s="31"/>
      <c r="B80" s="206" t="s">
        <v>166</v>
      </c>
      <c r="C80" s="125" t="s">
        <v>169</v>
      </c>
      <c r="D80" s="204" t="s">
        <v>170</v>
      </c>
      <c r="E80" s="125" t="s">
        <v>72</v>
      </c>
      <c r="F80" s="207" t="s">
        <v>23</v>
      </c>
      <c r="G80" s="208" t="s">
        <v>24</v>
      </c>
      <c r="H80" s="94" t="s">
        <v>172</v>
      </c>
      <c r="I80" s="209" t="s">
        <v>167</v>
      </c>
      <c r="J80" s="205" t="s">
        <v>168</v>
      </c>
      <c r="K80" s="134" t="s">
        <v>87</v>
      </c>
    </row>
    <row r="81" spans="1:12">
      <c r="B81" s="161"/>
      <c r="C81" s="162"/>
      <c r="D81" s="151"/>
      <c r="E81" s="163"/>
      <c r="F81" s="164"/>
      <c r="G81" s="165"/>
      <c r="H81" s="166">
        <f>D81*F81</f>
        <v>0</v>
      </c>
      <c r="I81" s="152"/>
      <c r="J81" s="148">
        <f t="shared" ref="J81:J86" si="0">H81*I81*8</f>
        <v>0</v>
      </c>
      <c r="K81" s="148">
        <f>H81*I81*B71</f>
        <v>0</v>
      </c>
    </row>
    <row r="82" spans="1:12">
      <c r="B82" s="167"/>
      <c r="C82" s="161"/>
      <c r="D82" s="153"/>
      <c r="E82" s="154"/>
      <c r="F82" s="154"/>
      <c r="G82" s="154"/>
      <c r="H82" s="166">
        <f t="shared" ref="H82:H86" si="1">D82*F82</f>
        <v>0</v>
      </c>
      <c r="I82" s="154"/>
      <c r="J82" s="155">
        <f t="shared" si="0"/>
        <v>0</v>
      </c>
      <c r="K82" s="148">
        <f>H82*I82*B71</f>
        <v>0</v>
      </c>
    </row>
    <row r="83" spans="1:12" ht="14.45" customHeight="1">
      <c r="B83" s="168"/>
      <c r="C83" s="161"/>
      <c r="D83" s="156"/>
      <c r="E83" s="147"/>
      <c r="F83" s="147"/>
      <c r="G83" s="147"/>
      <c r="H83" s="166">
        <f t="shared" si="1"/>
        <v>0</v>
      </c>
      <c r="I83" s="147"/>
      <c r="J83" s="157">
        <f t="shared" si="0"/>
        <v>0</v>
      </c>
      <c r="K83" s="148">
        <f>H83*I83*B71</f>
        <v>0</v>
      </c>
    </row>
    <row r="84" spans="1:12">
      <c r="B84" s="169"/>
      <c r="C84" s="161"/>
      <c r="D84" s="156"/>
      <c r="E84" s="147"/>
      <c r="F84" s="147"/>
      <c r="G84" s="147"/>
      <c r="H84" s="166">
        <f t="shared" si="1"/>
        <v>0</v>
      </c>
      <c r="I84" s="147"/>
      <c r="J84" s="157">
        <f t="shared" si="0"/>
        <v>0</v>
      </c>
      <c r="K84" s="148">
        <f>H84*I84*B71</f>
        <v>0</v>
      </c>
    </row>
    <row r="85" spans="1:12" ht="16.149999999999999" customHeight="1">
      <c r="B85" s="170"/>
      <c r="C85" s="171"/>
      <c r="D85" s="153"/>
      <c r="E85" s="154"/>
      <c r="F85" s="154"/>
      <c r="G85" s="154"/>
      <c r="H85" s="166">
        <f t="shared" si="1"/>
        <v>0</v>
      </c>
      <c r="I85" s="158"/>
      <c r="J85" s="157">
        <f t="shared" si="0"/>
        <v>0</v>
      </c>
      <c r="K85" s="148">
        <f>H85*I85*B71</f>
        <v>0</v>
      </c>
    </row>
    <row r="86" spans="1:12" ht="13.9" customHeight="1">
      <c r="B86" s="147"/>
      <c r="C86" s="147"/>
      <c r="D86" s="159"/>
      <c r="E86" s="147"/>
      <c r="F86" s="147"/>
      <c r="G86" s="147"/>
      <c r="H86" s="166">
        <f t="shared" si="1"/>
        <v>0</v>
      </c>
      <c r="I86" s="160"/>
      <c r="J86" s="146">
        <f t="shared" si="0"/>
        <v>0</v>
      </c>
      <c r="K86" s="148">
        <f>H86*I86*B71</f>
        <v>0</v>
      </c>
    </row>
    <row r="87" spans="1:12">
      <c r="G87" s="30" t="s">
        <v>25</v>
      </c>
      <c r="I87" s="59"/>
      <c r="J87" s="98">
        <f>SUM(J81:J86)</f>
        <v>0</v>
      </c>
      <c r="K87" s="98">
        <f>SUM(K81:K86)</f>
        <v>0</v>
      </c>
      <c r="L87" s="116"/>
    </row>
    <row r="88" spans="1:12" ht="31.5" customHeight="1">
      <c r="H88" s="30"/>
      <c r="I88" s="42"/>
    </row>
    <row r="89" spans="1:12" ht="67.900000000000006" customHeight="1">
      <c r="A89" s="73" t="s">
        <v>21</v>
      </c>
      <c r="B89" s="252"/>
      <c r="C89" s="253"/>
      <c r="D89" s="253"/>
      <c r="E89" s="253"/>
      <c r="F89" s="253"/>
      <c r="G89" s="253"/>
      <c r="H89" s="253"/>
      <c r="I89" s="253"/>
    </row>
    <row r="90" spans="1:12" ht="48.6" customHeight="1">
      <c r="H90" s="30"/>
      <c r="I90" s="82"/>
    </row>
    <row r="91" spans="1:12" ht="120">
      <c r="B91" s="206" t="s">
        <v>171</v>
      </c>
      <c r="C91" s="96" t="s">
        <v>98</v>
      </c>
      <c r="D91" s="204" t="s">
        <v>170</v>
      </c>
      <c r="E91" s="126" t="s">
        <v>72</v>
      </c>
      <c r="F91" s="114" t="s">
        <v>23</v>
      </c>
      <c r="G91" s="93" t="s">
        <v>24</v>
      </c>
      <c r="H91" s="94" t="s">
        <v>173</v>
      </c>
      <c r="I91" s="133" t="str">
        <f>"Mêmes hypothèses de vente que la solution étudiée pour le projet (sur un cycle commercial de 5 ans)"</f>
        <v>Mêmes hypothèses de vente que la solution étudiée pour le projet (sur un cycle commercial de 5 ans)</v>
      </c>
      <c r="J91" s="135" t="s">
        <v>110</v>
      </c>
      <c r="K91" s="136" t="s">
        <v>87</v>
      </c>
    </row>
    <row r="92" spans="1:12">
      <c r="B92" s="172"/>
      <c r="C92" s="147"/>
      <c r="D92" s="173"/>
      <c r="E92" s="174"/>
      <c r="F92" s="175"/>
      <c r="G92" s="176"/>
      <c r="H92" s="147">
        <f>D92*F92</f>
        <v>0</v>
      </c>
      <c r="I92" s="147"/>
      <c r="J92" s="146">
        <f>H92*I92*8</f>
        <v>0</v>
      </c>
      <c r="K92" s="146">
        <f>H92*I92*B71</f>
        <v>0</v>
      </c>
    </row>
    <row r="93" spans="1:12">
      <c r="B93" s="177"/>
      <c r="C93" s="147"/>
      <c r="D93" s="178"/>
      <c r="E93" s="179"/>
      <c r="F93" s="180"/>
      <c r="G93" s="176"/>
      <c r="H93" s="147">
        <f t="shared" ref="H93:H96" si="2">D93*F93</f>
        <v>0</v>
      </c>
      <c r="I93" s="147"/>
      <c r="J93" s="146">
        <f>H93*I93*8</f>
        <v>0</v>
      </c>
      <c r="K93" s="146">
        <f>H93*I93*8</f>
        <v>0</v>
      </c>
    </row>
    <row r="94" spans="1:12">
      <c r="B94" s="170"/>
      <c r="C94" s="147"/>
      <c r="D94" s="153"/>
      <c r="E94" s="154"/>
      <c r="F94" s="154"/>
      <c r="G94" s="147"/>
      <c r="H94" s="147">
        <f t="shared" si="2"/>
        <v>0</v>
      </c>
      <c r="I94" s="147"/>
      <c r="J94" s="146">
        <f>H94*I94*8</f>
        <v>0</v>
      </c>
      <c r="K94" s="146">
        <f>H94*I94*8</f>
        <v>0</v>
      </c>
    </row>
    <row r="95" spans="1:12" ht="12" customHeight="1">
      <c r="B95" s="172"/>
      <c r="C95" s="147"/>
      <c r="D95" s="156"/>
      <c r="E95" s="147"/>
      <c r="F95" s="147"/>
      <c r="G95" s="147"/>
      <c r="H95" s="147">
        <f t="shared" si="2"/>
        <v>0</v>
      </c>
      <c r="I95" s="147"/>
      <c r="J95" s="149">
        <f>H95*I95*8</f>
        <v>0</v>
      </c>
      <c r="K95" s="149">
        <f>H95*I95*8</f>
        <v>0</v>
      </c>
    </row>
    <row r="96" spans="1:12">
      <c r="B96" s="172"/>
      <c r="C96" s="147"/>
      <c r="D96" s="156"/>
      <c r="E96" s="147"/>
      <c r="F96" s="147"/>
      <c r="G96" s="147"/>
      <c r="H96" s="147">
        <f t="shared" si="2"/>
        <v>0</v>
      </c>
      <c r="I96" s="147"/>
      <c r="J96" s="150">
        <f>H96*I96*8</f>
        <v>0</v>
      </c>
      <c r="K96" s="150">
        <f>H96*I96*8</f>
        <v>0</v>
      </c>
    </row>
    <row r="97" spans="1:11">
      <c r="A97" s="42"/>
      <c r="B97" s="42"/>
      <c r="C97" s="42"/>
      <c r="D97" s="42"/>
      <c r="E97" s="42"/>
      <c r="F97" s="42"/>
      <c r="G97" s="42"/>
      <c r="I97" s="59"/>
      <c r="J97" s="98">
        <f>SUM(J92:J96)</f>
        <v>0</v>
      </c>
      <c r="K97" s="98">
        <f>SUM(K92:K96)</f>
        <v>0</v>
      </c>
    </row>
    <row r="99" spans="1:11" ht="62.45" customHeight="1">
      <c r="A99" s="58" t="s">
        <v>42</v>
      </c>
      <c r="B99" s="252"/>
      <c r="C99" s="253"/>
      <c r="D99" s="253"/>
      <c r="E99" s="253"/>
      <c r="F99" s="253"/>
      <c r="G99" s="253"/>
      <c r="H99" s="253"/>
      <c r="I99" s="253"/>
    </row>
  </sheetData>
  <mergeCells count="9">
    <mergeCell ref="B78:I78"/>
    <mergeCell ref="B99:I99"/>
    <mergeCell ref="B89:I89"/>
    <mergeCell ref="A32:A38"/>
    <mergeCell ref="B34:J38"/>
    <mergeCell ref="B76:I76"/>
    <mergeCell ref="A53:A64"/>
    <mergeCell ref="B53:J57"/>
    <mergeCell ref="B58:J64"/>
  </mergeCells>
  <conditionalFormatting sqref="B69">
    <cfRule type="containsBlanks" dxfId="7" priority="4">
      <formula>LEN(TRIM(B69))=0</formula>
    </cfRule>
  </conditionalFormatting>
  <conditionalFormatting sqref="B76:C76">
    <cfRule type="containsBlanks" dxfId="6" priority="11">
      <formula>LEN(TRIM(B76))=0</formula>
    </cfRule>
  </conditionalFormatting>
  <conditionalFormatting sqref="B78:C78 B99:C99">
    <cfRule type="containsBlanks" dxfId="5" priority="10">
      <formula>LEN(TRIM(B78))=0</formula>
    </cfRule>
  </conditionalFormatting>
  <conditionalFormatting sqref="B89:C89">
    <cfRule type="containsBlanks" dxfId="4" priority="8">
      <formula>LEN(TRIM(B89))=0</formula>
    </cfRule>
  </conditionalFormatting>
  <dataValidations xWindow="1059" yWindow="1188" count="9">
    <dataValidation type="list" allowBlank="1" showInputMessage="1" showErrorMessage="1" sqref="B69"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9:C99" xr:uid="{00000000-0002-0000-0300-000001000000}"/>
    <dataValidation allowBlank="1" showInputMessage="1" showErrorMessage="1" prompt="- Solution la plus probable mise en œuvre en l'absence d'innovation, ou_x000a_- Situation actuelle" sqref="B89:C89" xr:uid="{00000000-0002-0000-0300-000002000000}"/>
    <dataValidation allowBlank="1" showInputMessage="1" showErrorMessage="1" prompt="Solution faisant l'objet de l'aide dans le cadre du projet" sqref="B78:C78" xr:uid="{00000000-0002-0000-0300-000003000000}"/>
    <dataValidation allowBlank="1" showInputMessage="1" showErrorMessage="1" prompt="Flux de gaz, matière, d'énergie, etc., qui sera traduit ensuite en émissions de GES par l'intermédiaire des facteurs d'émissions_x000a_" sqref="C81:C86 C92:C96" xr:uid="{00000000-0002-0000-0300-000004000000}"/>
    <dataValidation allowBlank="1" showErrorMessage="1" sqref="I47:J47 H29 B92:B96" xr:uid="{00000000-0002-0000-0300-000005000000}"/>
    <dataValidation allowBlank="1" showInputMessage="1" showErrorMessage="1" prompt="T CO2eq évitées en cas de réalisation du business plan, en cumul à 5 ans post projet" sqref="J91 I80:J80"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6:I76" xr:uid="{00000000-0002-0000-0300-000007000000}"/>
    <dataValidation allowBlank="1" showErrorMessage="1" prompt="_x000a_" sqref="B81:B86"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display="Exemples"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H20"/>
  <sheetViews>
    <sheetView showGridLines="0" topLeftCell="A3" zoomScaleNormal="100" workbookViewId="0">
      <selection activeCell="C8" sqref="C8:D8"/>
    </sheetView>
  </sheetViews>
  <sheetFormatPr baseColWidth="10" defaultColWidth="2.7109375" defaultRowHeight="14.25" outlineLevelRow="1"/>
  <cols>
    <col min="1" max="1" width="3.85546875" style="21" customWidth="1"/>
    <col min="2" max="3" width="38" style="21" customWidth="1"/>
    <col min="4" max="4" width="44.5703125" style="21" customWidth="1"/>
    <col min="5" max="8" width="20.42578125" style="21" customWidth="1"/>
    <col min="9" max="9" width="15.140625" style="21" customWidth="1"/>
    <col min="10" max="16384" width="2.7109375" style="21"/>
  </cols>
  <sheetData>
    <row r="1" spans="2:8" hidden="1" outlineLevel="1">
      <c r="B1" s="22"/>
      <c r="C1" s="22"/>
      <c r="D1" s="22"/>
      <c r="E1" s="22"/>
      <c r="F1" s="22"/>
      <c r="G1" s="22"/>
      <c r="H1" s="22"/>
    </row>
    <row r="2" spans="2:8" collapsed="1"/>
    <row r="3" spans="2:8" ht="50.45" customHeight="1">
      <c r="B3" s="262" t="s">
        <v>177</v>
      </c>
      <c r="C3" s="262"/>
      <c r="D3" s="262"/>
    </row>
    <row r="4" spans="2:8" ht="21">
      <c r="B4" s="185"/>
      <c r="C4" s="185"/>
      <c r="D4" s="185"/>
    </row>
    <row r="5" spans="2:8" ht="196.5" customHeight="1">
      <c r="B5" s="263" t="s">
        <v>175</v>
      </c>
      <c r="C5" s="263"/>
      <c r="D5" s="263"/>
      <c r="E5" s="23"/>
      <c r="F5" s="23"/>
      <c r="G5" s="23"/>
    </row>
    <row r="6" spans="2:8" ht="18.75">
      <c r="B6" s="187"/>
      <c r="C6" s="187"/>
      <c r="D6" s="186"/>
      <c r="E6" s="23"/>
      <c r="F6" s="23"/>
      <c r="G6" s="23"/>
    </row>
    <row r="7" spans="2:8" ht="36" customHeight="1">
      <c r="B7" s="264" t="s">
        <v>48</v>
      </c>
      <c r="C7" s="265"/>
      <c r="D7" s="265"/>
    </row>
    <row r="8" spans="2:8" ht="58.5" customHeight="1">
      <c r="B8" s="214" t="s">
        <v>194</v>
      </c>
      <c r="C8" s="266"/>
      <c r="D8" s="267"/>
    </row>
    <row r="9" spans="2:8" ht="56.25">
      <c r="B9" s="215" t="s">
        <v>26</v>
      </c>
      <c r="C9" s="211" t="s">
        <v>176</v>
      </c>
      <c r="D9" s="188"/>
    </row>
    <row r="10" spans="2:8" ht="56.25">
      <c r="B10" s="215" t="s">
        <v>74</v>
      </c>
      <c r="C10" s="211" t="s">
        <v>174</v>
      </c>
      <c r="D10" s="188"/>
    </row>
    <row r="12" spans="2:8" ht="7.5" customHeight="1"/>
    <row r="13" spans="2:8" ht="54" customHeight="1">
      <c r="B13" s="262" t="s">
        <v>178</v>
      </c>
      <c r="C13" s="262"/>
      <c r="D13" s="262"/>
    </row>
    <row r="14" spans="2:8" ht="21.75" customHeight="1">
      <c r="B14" s="210"/>
      <c r="C14" s="210"/>
      <c r="D14" s="210"/>
    </row>
    <row r="15" spans="2:8" ht="65.25" customHeight="1">
      <c r="B15" s="268" t="s">
        <v>179</v>
      </c>
      <c r="C15" s="268"/>
      <c r="D15" s="268"/>
    </row>
    <row r="16" spans="2:8" ht="13.5" customHeight="1"/>
    <row r="17" spans="2:4" ht="18.75">
      <c r="B17" s="264" t="s">
        <v>114</v>
      </c>
      <c r="C17" s="265"/>
      <c r="D17" s="265"/>
    </row>
    <row r="18" spans="2:4" ht="58.5" customHeight="1">
      <c r="B18" s="213" t="s">
        <v>182</v>
      </c>
      <c r="C18" s="212" t="s">
        <v>181</v>
      </c>
      <c r="D18" s="188"/>
    </row>
    <row r="19" spans="2:4" ht="90" customHeight="1">
      <c r="B19" s="213" t="s">
        <v>183</v>
      </c>
      <c r="C19" s="212" t="s">
        <v>180</v>
      </c>
      <c r="D19" s="188"/>
    </row>
    <row r="20" spans="2:4" ht="48" customHeight="1"/>
  </sheetData>
  <mergeCells count="7">
    <mergeCell ref="B13:D13"/>
    <mergeCell ref="B3:D3"/>
    <mergeCell ref="B5:D5"/>
    <mergeCell ref="B7:D7"/>
    <mergeCell ref="B17:D17"/>
    <mergeCell ref="C8:D8"/>
    <mergeCell ref="B15:D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LISTES!$B$2:$B$11</xm:f>
          </x14:formula1>
          <xm:sqref>D9</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LISTES!$B$3:$B$11</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sqref="A1:G1"/>
    </sheetView>
  </sheetViews>
  <sheetFormatPr baseColWidth="10" defaultColWidth="11.42578125" defaultRowHeight="15" customHeight="1"/>
  <cols>
    <col min="1" max="1" width="11.42578125" style="196"/>
    <col min="2" max="2" width="41.140625" style="196" customWidth="1"/>
    <col min="3" max="3" width="74.85546875" style="196" customWidth="1"/>
    <col min="4" max="6" width="11.42578125" style="196"/>
    <col min="7" max="7" width="65.140625" style="196" customWidth="1"/>
    <col min="8" max="16384" width="11.42578125" style="196"/>
  </cols>
  <sheetData>
    <row r="1" spans="1:7" ht="15" customHeight="1">
      <c r="A1" s="273" t="s">
        <v>154</v>
      </c>
      <c r="B1" s="273"/>
      <c r="C1" s="273"/>
      <c r="D1" s="273"/>
      <c r="E1" s="273"/>
      <c r="F1" s="273"/>
      <c r="G1" s="273"/>
    </row>
    <row r="2" spans="1:7" ht="15" customHeight="1">
      <c r="A2" s="273" t="s">
        <v>155</v>
      </c>
      <c r="B2" s="273"/>
      <c r="C2" s="273"/>
      <c r="D2" s="273"/>
      <c r="E2" s="273"/>
      <c r="F2" s="273"/>
      <c r="G2" s="273"/>
    </row>
    <row r="3" spans="1:7" ht="30" customHeight="1">
      <c r="A3" s="302" t="s">
        <v>156</v>
      </c>
      <c r="B3" s="302"/>
      <c r="C3" s="302"/>
      <c r="D3" s="302"/>
      <c r="E3" s="302"/>
      <c r="F3" s="302"/>
      <c r="G3" s="302"/>
    </row>
    <row r="4" spans="1:7" ht="15" customHeight="1">
      <c r="A4" s="303" t="s">
        <v>157</v>
      </c>
      <c r="B4" s="303"/>
      <c r="C4" s="303"/>
      <c r="D4" s="303"/>
      <c r="E4" s="303"/>
      <c r="F4" s="303"/>
      <c r="G4" s="303"/>
    </row>
    <row r="5" spans="1:7" ht="15" customHeight="1">
      <c r="A5" s="272" t="s">
        <v>159</v>
      </c>
      <c r="B5" s="273"/>
      <c r="C5" s="273"/>
      <c r="D5" s="273"/>
      <c r="E5" s="273"/>
      <c r="F5" s="273"/>
      <c r="G5" s="273"/>
    </row>
    <row r="6" spans="1:7" ht="15" customHeight="1">
      <c r="A6" s="272" t="s">
        <v>158</v>
      </c>
      <c r="B6" s="273"/>
      <c r="C6" s="273"/>
      <c r="D6" s="273"/>
      <c r="E6" s="273"/>
      <c r="F6" s="273"/>
      <c r="G6" s="273"/>
    </row>
    <row r="7" spans="1:7" ht="15" customHeight="1">
      <c r="A7" s="272" t="s">
        <v>160</v>
      </c>
      <c r="B7" s="273"/>
      <c r="C7" s="273"/>
      <c r="D7" s="273"/>
      <c r="E7" s="273"/>
      <c r="F7" s="273"/>
      <c r="G7" s="273"/>
    </row>
    <row r="8" spans="1:7" ht="15" customHeight="1" thickBot="1"/>
    <row r="9" spans="1:7" ht="15" customHeight="1" thickBot="1">
      <c r="A9" s="277" t="s">
        <v>140</v>
      </c>
      <c r="B9" s="278"/>
      <c r="C9" s="283" t="s">
        <v>141</v>
      </c>
      <c r="D9" s="289" t="s">
        <v>142</v>
      </c>
      <c r="E9" s="290"/>
      <c r="F9" s="291"/>
      <c r="G9" s="283" t="s">
        <v>143</v>
      </c>
    </row>
    <row r="10" spans="1:7" ht="15" customHeight="1" thickBot="1">
      <c r="A10" s="279"/>
      <c r="B10" s="280"/>
      <c r="C10" s="284"/>
      <c r="D10" s="292" t="s">
        <v>144</v>
      </c>
      <c r="E10" s="293"/>
      <c r="F10" s="294" t="s">
        <v>145</v>
      </c>
      <c r="G10" s="284"/>
    </row>
    <row r="11" spans="1:7" ht="15" customHeight="1" thickBot="1">
      <c r="A11" s="281"/>
      <c r="B11" s="282"/>
      <c r="C11" s="285"/>
      <c r="D11" s="199" t="s">
        <v>146</v>
      </c>
      <c r="E11" s="199" t="s">
        <v>147</v>
      </c>
      <c r="F11" s="295"/>
      <c r="G11" s="285"/>
    </row>
    <row r="12" spans="1:7" ht="15" customHeight="1">
      <c r="A12" s="296"/>
      <c r="B12" s="299" t="s">
        <v>148</v>
      </c>
      <c r="C12" s="286" t="s">
        <v>152</v>
      </c>
      <c r="D12" s="269"/>
      <c r="E12" s="269"/>
      <c r="F12" s="269"/>
      <c r="G12" s="286" t="s">
        <v>149</v>
      </c>
    </row>
    <row r="13" spans="1:7" ht="15" customHeight="1">
      <c r="A13" s="297"/>
      <c r="B13" s="300"/>
      <c r="C13" s="287"/>
      <c r="D13" s="270"/>
      <c r="E13" s="270"/>
      <c r="F13" s="270"/>
      <c r="G13" s="287"/>
    </row>
    <row r="14" spans="1:7" ht="15" customHeight="1">
      <c r="A14" s="297"/>
      <c r="B14" s="300"/>
      <c r="C14" s="287"/>
      <c r="D14" s="270"/>
      <c r="E14" s="270"/>
      <c r="F14" s="270"/>
      <c r="G14" s="287"/>
    </row>
    <row r="15" spans="1:7" ht="15" customHeight="1">
      <c r="A15" s="297"/>
      <c r="B15" s="300"/>
      <c r="C15" s="287"/>
      <c r="D15" s="270"/>
      <c r="E15" s="270"/>
      <c r="F15" s="270"/>
      <c r="G15" s="287"/>
    </row>
    <row r="16" spans="1:7" ht="15" customHeight="1">
      <c r="A16" s="297"/>
      <c r="B16" s="300"/>
      <c r="C16" s="287"/>
      <c r="D16" s="270"/>
      <c r="E16" s="270"/>
      <c r="F16" s="270"/>
      <c r="G16" s="287"/>
    </row>
    <row r="17" spans="1:7" ht="15" customHeight="1">
      <c r="A17" s="297"/>
      <c r="B17" s="300"/>
      <c r="C17" s="287"/>
      <c r="D17" s="270"/>
      <c r="E17" s="270"/>
      <c r="F17" s="270"/>
      <c r="G17" s="287"/>
    </row>
    <row r="18" spans="1:7" ht="15" customHeight="1">
      <c r="A18" s="297"/>
      <c r="B18" s="300"/>
      <c r="C18" s="287"/>
      <c r="D18" s="270"/>
      <c r="E18" s="270"/>
      <c r="F18" s="270"/>
      <c r="G18" s="287"/>
    </row>
    <row r="19" spans="1:7" ht="15" customHeight="1">
      <c r="A19" s="297"/>
      <c r="B19" s="300"/>
      <c r="C19" s="287"/>
      <c r="D19" s="270"/>
      <c r="E19" s="270"/>
      <c r="F19" s="270"/>
      <c r="G19" s="287"/>
    </row>
    <row r="20" spans="1:7" ht="15" customHeight="1">
      <c r="A20" s="297"/>
      <c r="B20" s="300"/>
      <c r="C20" s="287"/>
      <c r="D20" s="270"/>
      <c r="E20" s="270"/>
      <c r="F20" s="270"/>
      <c r="G20" s="287"/>
    </row>
    <row r="21" spans="1:7" ht="15" customHeight="1">
      <c r="A21" s="297"/>
      <c r="B21" s="300"/>
      <c r="C21" s="287"/>
      <c r="D21" s="270"/>
      <c r="E21" s="270"/>
      <c r="F21" s="270"/>
      <c r="G21" s="287"/>
    </row>
    <row r="22" spans="1:7" ht="15" customHeight="1">
      <c r="A22" s="297"/>
      <c r="B22" s="300"/>
      <c r="C22" s="287"/>
      <c r="D22" s="270"/>
      <c r="E22" s="270"/>
      <c r="F22" s="270"/>
      <c r="G22" s="287"/>
    </row>
    <row r="23" spans="1:7" ht="15" customHeight="1" thickBot="1">
      <c r="A23" s="298"/>
      <c r="B23" s="301"/>
      <c r="C23" s="288"/>
      <c r="D23" s="271"/>
      <c r="E23" s="271"/>
      <c r="F23" s="271"/>
      <c r="G23" s="288"/>
    </row>
    <row r="24" spans="1:7" ht="15" customHeight="1" thickBot="1">
      <c r="A24" s="198"/>
      <c r="B24" s="197"/>
      <c r="C24" s="200"/>
      <c r="D24" s="201"/>
      <c r="E24" s="201"/>
      <c r="F24" s="201"/>
      <c r="G24" s="202"/>
    </row>
    <row r="25" spans="1:7" ht="15" customHeight="1">
      <c r="A25" s="296"/>
      <c r="B25" s="299" t="s">
        <v>150</v>
      </c>
      <c r="C25" s="286" t="s">
        <v>153</v>
      </c>
      <c r="D25" s="269"/>
      <c r="E25" s="269"/>
      <c r="F25" s="269"/>
      <c r="G25" s="274" t="s">
        <v>151</v>
      </c>
    </row>
    <row r="26" spans="1:7" ht="15" customHeight="1">
      <c r="A26" s="297"/>
      <c r="B26" s="300"/>
      <c r="C26" s="287"/>
      <c r="D26" s="270"/>
      <c r="E26" s="270"/>
      <c r="F26" s="270"/>
      <c r="G26" s="275"/>
    </row>
    <row r="27" spans="1:7" ht="15" customHeight="1">
      <c r="A27" s="297"/>
      <c r="B27" s="300"/>
      <c r="C27" s="287"/>
      <c r="D27" s="270"/>
      <c r="E27" s="270"/>
      <c r="F27" s="270"/>
      <c r="G27" s="275"/>
    </row>
    <row r="28" spans="1:7" ht="15" customHeight="1">
      <c r="A28" s="297"/>
      <c r="B28" s="300"/>
      <c r="C28" s="287"/>
      <c r="D28" s="270"/>
      <c r="E28" s="270"/>
      <c r="F28" s="270"/>
      <c r="G28" s="275"/>
    </row>
    <row r="29" spans="1:7" ht="15" customHeight="1">
      <c r="A29" s="297"/>
      <c r="B29" s="300"/>
      <c r="C29" s="287"/>
      <c r="D29" s="270"/>
      <c r="E29" s="270"/>
      <c r="F29" s="270"/>
      <c r="G29" s="275"/>
    </row>
    <row r="30" spans="1:7" ht="15" customHeight="1">
      <c r="A30" s="297"/>
      <c r="B30" s="300"/>
      <c r="C30" s="287"/>
      <c r="D30" s="270"/>
      <c r="E30" s="270"/>
      <c r="F30" s="270"/>
      <c r="G30" s="275"/>
    </row>
    <row r="31" spans="1:7" ht="15" customHeight="1">
      <c r="A31" s="297"/>
      <c r="B31" s="300"/>
      <c r="C31" s="287"/>
      <c r="D31" s="270"/>
      <c r="E31" s="270"/>
      <c r="F31" s="270"/>
      <c r="G31" s="275"/>
    </row>
    <row r="32" spans="1:7" ht="15" customHeight="1">
      <c r="A32" s="297"/>
      <c r="B32" s="300"/>
      <c r="C32" s="287"/>
      <c r="D32" s="270"/>
      <c r="E32" s="270"/>
      <c r="F32" s="270"/>
      <c r="G32" s="275"/>
    </row>
    <row r="33" spans="1:7" ht="15" customHeight="1">
      <c r="A33" s="297"/>
      <c r="B33" s="300"/>
      <c r="C33" s="287"/>
      <c r="D33" s="270"/>
      <c r="E33" s="270"/>
      <c r="F33" s="270"/>
      <c r="G33" s="275"/>
    </row>
    <row r="34" spans="1:7" ht="15" customHeight="1" thickBot="1">
      <c r="A34" s="298"/>
      <c r="B34" s="301"/>
      <c r="C34" s="288"/>
      <c r="D34" s="271"/>
      <c r="E34" s="271"/>
      <c r="F34" s="271"/>
      <c r="G34" s="276"/>
    </row>
  </sheetData>
  <mergeCells count="27">
    <mergeCell ref="A6:G6"/>
    <mergeCell ref="A1:G1"/>
    <mergeCell ref="A2:G2"/>
    <mergeCell ref="A3:G3"/>
    <mergeCell ref="A4:G4"/>
    <mergeCell ref="A5:G5"/>
    <mergeCell ref="A7:G7"/>
    <mergeCell ref="G25:G34"/>
    <mergeCell ref="A9:B11"/>
    <mergeCell ref="C9:C11"/>
    <mergeCell ref="G9:G11"/>
    <mergeCell ref="G12:G23"/>
    <mergeCell ref="F12:F23"/>
    <mergeCell ref="D9:F9"/>
    <mergeCell ref="D10:E10"/>
    <mergeCell ref="F10:F11"/>
    <mergeCell ref="C12:C23"/>
    <mergeCell ref="C25:C34"/>
    <mergeCell ref="A12:A23"/>
    <mergeCell ref="B12:B23"/>
    <mergeCell ref="A25:A34"/>
    <mergeCell ref="B25:B34"/>
    <mergeCell ref="F25:F34"/>
    <mergeCell ref="E25:E34"/>
    <mergeCell ref="D25:D34"/>
    <mergeCell ref="D12:D23"/>
    <mergeCell ref="E12:E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activeCell="F13" sqref="F13"/>
    </sheetView>
  </sheetViews>
  <sheetFormatPr baseColWidth="10" defaultRowHeight="15"/>
  <cols>
    <col min="2" max="2" width="57.140625" customWidth="1"/>
  </cols>
  <sheetData>
    <row r="1" spans="1:2">
      <c r="B1" s="26" t="s">
        <v>27</v>
      </c>
    </row>
    <row r="2" spans="1:2">
      <c r="B2" s="25" t="s">
        <v>184</v>
      </c>
    </row>
    <row r="3" spans="1:2">
      <c r="B3" s="25" t="s">
        <v>186</v>
      </c>
    </row>
    <row r="4" spans="1:2">
      <c r="B4" s="25" t="s">
        <v>189</v>
      </c>
    </row>
    <row r="5" spans="1:2">
      <c r="A5" s="24"/>
      <c r="B5" s="25" t="s">
        <v>185</v>
      </c>
    </row>
    <row r="6" spans="1:2">
      <c r="B6" s="25" t="s">
        <v>190</v>
      </c>
    </row>
    <row r="7" spans="1:2">
      <c r="B7" s="25" t="s">
        <v>191</v>
      </c>
    </row>
    <row r="8" spans="1:2">
      <c r="B8" s="25" t="s">
        <v>192</v>
      </c>
    </row>
    <row r="9" spans="1:2">
      <c r="B9" s="25" t="s">
        <v>193</v>
      </c>
    </row>
    <row r="10" spans="1:2">
      <c r="B10" s="25" t="s">
        <v>188</v>
      </c>
    </row>
    <row r="11" spans="1:2">
      <c r="B11" s="25" t="s">
        <v>187</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2.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vt:lpstr>
      <vt:lpstr>Feuil1</vt:lpstr>
      <vt:lpstr>Eval° quali (multicritères)</vt:lpstr>
      <vt:lpstr>Eval° quanti (simplifiée GES)</vt:lpstr>
      <vt:lpstr>Impacts R&amp;D </vt:lpstr>
      <vt:lpstr>ODD</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OULD FERHAT Laurence</cp:lastModifiedBy>
  <dcterms:created xsi:type="dcterms:W3CDTF">2021-01-18T16:21:19Z</dcterms:created>
  <dcterms:modified xsi:type="dcterms:W3CDTF">2023-05-11T14:37:37Z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