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updateLinks="always" defaultThemeVersion="124226"/>
  <xr:revisionPtr revIDLastSave="3529" documentId="13_ncr:1_{C33D2065-6322-4B77-90BD-2C4963C73157}" xr6:coauthVersionLast="47" xr6:coauthVersionMax="47" xr10:uidLastSave="{ECC78F9B-69EC-4099-AD44-E799F0957F35}"/>
  <workbookProtection workbookAlgorithmName="SHA-512" workbookHashValue="pkoZN0LB1mkNZWgOvCdo6v8htU32KW+F9YUDdwYeFMn/Jou2YcDvGqyPvPYpZG4Ml+gfM01A18iWEGOcXGgrlQ==" workbookSaltValue="vPLt4joln+1oJv+3OGWVmw==" workbookSpinCount="100000" lockStructure="1"/>
  <bookViews>
    <workbookView xWindow="-108" yWindow="-108" windowWidth="23256" windowHeight="12576" tabRatio="896" firstSheet="1" activeTab="3" xr2:uid="{00000000-000D-0000-FFFF-FFFF00000000}"/>
  </bookViews>
  <sheets>
    <sheet name="Data" sheetId="41" state="hidden" r:id="rId1"/>
    <sheet name="Présentation" sheetId="42" r:id="rId2"/>
    <sheet name="VAN" sheetId="33" r:id="rId3"/>
    <sheet name="Hypothèses" sheetId="39" r:id="rId4"/>
    <sheet name="Amortissements-Valeur terminale" sheetId="30" r:id="rId5"/>
  </sheets>
  <externalReferences>
    <externalReference r:id="rId6"/>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3" hidden="1">"06/30/2021 12:08:00"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39" l="1"/>
  <c r="D86" i="39"/>
  <c r="D83" i="39"/>
  <c r="D80" i="39"/>
  <c r="D77" i="39"/>
  <c r="D74" i="39"/>
  <c r="D71" i="39"/>
  <c r="D68" i="39"/>
  <c r="D65" i="39"/>
  <c r="D62" i="39"/>
  <c r="B17" i="39"/>
  <c r="K28" i="39"/>
  <c r="E115" i="39"/>
  <c r="C49" i="33" l="1"/>
  <c r="D49" i="33"/>
  <c r="E49" i="33"/>
  <c r="F49" i="33"/>
  <c r="G49" i="33"/>
  <c r="H49" i="33"/>
  <c r="I49" i="33"/>
  <c r="J49" i="33"/>
  <c r="K49" i="33"/>
  <c r="L49" i="33"/>
  <c r="M49" i="33"/>
  <c r="N49" i="33"/>
  <c r="O49" i="33"/>
  <c r="P49" i="33"/>
  <c r="Q49" i="33"/>
  <c r="R49" i="33"/>
  <c r="S49" i="33"/>
  <c r="T49" i="33"/>
  <c r="U49" i="33"/>
  <c r="V49" i="33"/>
  <c r="W49" i="33"/>
  <c r="X49" i="33"/>
  <c r="Y49" i="33"/>
  <c r="C50" i="33"/>
  <c r="D50" i="33"/>
  <c r="E50" i="33"/>
  <c r="F50" i="33"/>
  <c r="G50" i="33"/>
  <c r="H50" i="33"/>
  <c r="I50" i="33"/>
  <c r="J50" i="33"/>
  <c r="K50" i="33"/>
  <c r="L50" i="33"/>
  <c r="M50" i="33"/>
  <c r="N50" i="33"/>
  <c r="O50" i="33"/>
  <c r="P50" i="33"/>
  <c r="Q50" i="33"/>
  <c r="R50" i="33"/>
  <c r="S50" i="33"/>
  <c r="T50" i="33"/>
  <c r="U50" i="33"/>
  <c r="V50" i="33"/>
  <c r="W50" i="33"/>
  <c r="X50" i="33"/>
  <c r="Y50" i="33"/>
  <c r="D48" i="33"/>
  <c r="E48" i="33"/>
  <c r="F48" i="33"/>
  <c r="G48" i="33"/>
  <c r="H48" i="33"/>
  <c r="I48" i="33"/>
  <c r="J48" i="33"/>
  <c r="K48" i="33"/>
  <c r="L48" i="33"/>
  <c r="M48" i="33"/>
  <c r="N48" i="33"/>
  <c r="O48" i="33"/>
  <c r="P48" i="33"/>
  <c r="Q48" i="33"/>
  <c r="R48" i="33"/>
  <c r="S48" i="33"/>
  <c r="T48" i="33"/>
  <c r="U48" i="33"/>
  <c r="V48" i="33"/>
  <c r="W48" i="33"/>
  <c r="X48" i="33"/>
  <c r="Y48" i="33"/>
  <c r="C48" i="33"/>
  <c r="Z49" i="33" l="1"/>
  <c r="Z50" i="33"/>
  <c r="Z48" i="33"/>
  <c r="D28" i="39" l="1"/>
  <c r="E32" i="39"/>
  <c r="I32" i="39"/>
  <c r="E36" i="39"/>
  <c r="Y33" i="33" l="1"/>
  <c r="Y35" i="33"/>
  <c r="Y44" i="33"/>
  <c r="R33" i="33"/>
  <c r="S33" i="33"/>
  <c r="T33" i="33"/>
  <c r="U33" i="33"/>
  <c r="V33" i="33"/>
  <c r="W33" i="33"/>
  <c r="X33" i="33"/>
  <c r="R35" i="33"/>
  <c r="S35" i="33"/>
  <c r="T35" i="33"/>
  <c r="U35" i="33"/>
  <c r="V35" i="33"/>
  <c r="W35" i="33"/>
  <c r="X35" i="33"/>
  <c r="R44" i="33"/>
  <c r="S44" i="33"/>
  <c r="T44" i="33"/>
  <c r="U44" i="33"/>
  <c r="V44" i="33"/>
  <c r="W44" i="33"/>
  <c r="X44" i="33"/>
  <c r="D115" i="39"/>
  <c r="C47" i="33" s="1"/>
  <c r="D106" i="39"/>
  <c r="C41" i="33" s="1"/>
  <c r="C33" i="33"/>
  <c r="D87" i="39" l="1"/>
  <c r="D84" i="39"/>
  <c r="D81" i="39"/>
  <c r="D78" i="39"/>
  <c r="D75" i="39"/>
  <c r="D66" i="39"/>
  <c r="D63" i="39"/>
  <c r="D60" i="39"/>
  <c r="D69" i="39"/>
  <c r="D72" i="39" l="1"/>
  <c r="E74" i="39"/>
  <c r="E72" i="39" s="1"/>
  <c r="E80" i="39"/>
  <c r="E78" i="39" s="1"/>
  <c r="E83" i="39"/>
  <c r="E81" i="39" s="1"/>
  <c r="E65" i="39"/>
  <c r="E63" i="39" s="1"/>
  <c r="E71" i="39"/>
  <c r="E69" i="39" s="1"/>
  <c r="E86" i="39"/>
  <c r="E84" i="39" s="1"/>
  <c r="E77" i="39"/>
  <c r="E75" i="39" s="1"/>
  <c r="E89" i="39"/>
  <c r="E87" i="39" s="1"/>
  <c r="E68" i="39"/>
  <c r="E66" i="39" s="1"/>
  <c r="E62" i="39"/>
  <c r="E60" i="39" s="1"/>
  <c r="F68" i="39" l="1"/>
  <c r="F66" i="39" s="1"/>
  <c r="F74" i="39"/>
  <c r="F72" i="39" s="1"/>
  <c r="F86" i="39"/>
  <c r="F84" i="39" s="1"/>
  <c r="F89" i="39"/>
  <c r="F87" i="39" s="1"/>
  <c r="F65" i="39"/>
  <c r="F63" i="39" s="1"/>
  <c r="F83" i="39"/>
  <c r="F81" i="39" s="1"/>
  <c r="F80" i="39"/>
  <c r="F78" i="39" s="1"/>
  <c r="F71" i="39"/>
  <c r="F62" i="39"/>
  <c r="F60" i="39" s="1"/>
  <c r="F77" i="39"/>
  <c r="F75" i="39" s="1"/>
  <c r="F69" i="39" l="1"/>
  <c r="G71" i="39"/>
  <c r="G69" i="39" s="1"/>
  <c r="G80" i="39"/>
  <c r="G78" i="39" s="1"/>
  <c r="G74" i="39"/>
  <c r="G72" i="39" s="1"/>
  <c r="G89" i="39"/>
  <c r="G87" i="39" s="1"/>
  <c r="G77" i="39"/>
  <c r="G75" i="39" s="1"/>
  <c r="G83" i="39"/>
  <c r="G81" i="39" s="1"/>
  <c r="G86" i="39"/>
  <c r="G84" i="39" s="1"/>
  <c r="G62" i="39"/>
  <c r="G60" i="39" s="1"/>
  <c r="G65" i="39"/>
  <c r="G63" i="39" s="1"/>
  <c r="G68" i="39"/>
  <c r="G66" i="39" s="1"/>
  <c r="H89" i="39" l="1"/>
  <c r="H87" i="39" s="1"/>
  <c r="H71" i="39"/>
  <c r="H69" i="39" s="1"/>
  <c r="H77" i="39"/>
  <c r="H75" i="39" s="1"/>
  <c r="H74" i="39"/>
  <c r="H72" i="39" s="1"/>
  <c r="H62" i="39"/>
  <c r="H60" i="39" s="1"/>
  <c r="H86" i="39"/>
  <c r="H84" i="39" s="1"/>
  <c r="H68" i="39"/>
  <c r="H66" i="39" s="1"/>
  <c r="H65" i="39"/>
  <c r="H63" i="39" s="1"/>
  <c r="H83" i="39"/>
  <c r="H81" i="39" s="1"/>
  <c r="H80" i="39"/>
  <c r="H78" i="39" s="1"/>
  <c r="I74" i="39" l="1"/>
  <c r="I72" i="39" s="1"/>
  <c r="I77" i="39"/>
  <c r="I75" i="39" s="1"/>
  <c r="I71" i="39"/>
  <c r="I69" i="39" s="1"/>
  <c r="I68" i="39"/>
  <c r="I66" i="39" s="1"/>
  <c r="I65" i="39"/>
  <c r="I63" i="39" s="1"/>
  <c r="I80" i="39"/>
  <c r="I78" i="39" s="1"/>
  <c r="I86" i="39"/>
  <c r="I84" i="39" s="1"/>
  <c r="I83" i="39"/>
  <c r="I81" i="39" s="1"/>
  <c r="I62" i="39"/>
  <c r="I60" i="39" s="1"/>
  <c r="I89" i="39"/>
  <c r="I87" i="39" s="1"/>
  <c r="J68" i="39" l="1"/>
  <c r="J66" i="39" s="1"/>
  <c r="J83" i="39"/>
  <c r="J81" i="39" s="1"/>
  <c r="J86" i="39"/>
  <c r="J84" i="39" s="1"/>
  <c r="J71" i="39"/>
  <c r="J69" i="39" s="1"/>
  <c r="J89" i="39"/>
  <c r="J87" i="39" s="1"/>
  <c r="J80" i="39"/>
  <c r="J78" i="39" s="1"/>
  <c r="J77" i="39"/>
  <c r="J75" i="39" s="1"/>
  <c r="J62" i="39"/>
  <c r="J60" i="39" s="1"/>
  <c r="J65" i="39"/>
  <c r="J63" i="39" s="1"/>
  <c r="J74" i="39"/>
  <c r="J72" i="39" s="1"/>
  <c r="K71" i="39" l="1"/>
  <c r="K69" i="39" s="1"/>
  <c r="K77" i="39"/>
  <c r="K75" i="39" s="1"/>
  <c r="K74" i="39"/>
  <c r="K72" i="39" s="1"/>
  <c r="K80" i="39"/>
  <c r="K78" i="39" s="1"/>
  <c r="K83" i="39"/>
  <c r="K81" i="39" s="1"/>
  <c r="K62" i="39"/>
  <c r="K60" i="39" s="1"/>
  <c r="K86" i="39"/>
  <c r="K84" i="39" s="1"/>
  <c r="K65" i="39"/>
  <c r="K63" i="39" s="1"/>
  <c r="K89" i="39"/>
  <c r="K87" i="39" s="1"/>
  <c r="K68" i="39"/>
  <c r="K66" i="39" s="1"/>
  <c r="L80" i="39" l="1"/>
  <c r="L78" i="39" s="1"/>
  <c r="L74" i="39"/>
  <c r="L72" i="39" s="1"/>
  <c r="L65" i="39"/>
  <c r="L63" i="39" s="1"/>
  <c r="L86" i="39"/>
  <c r="L84" i="39" s="1"/>
  <c r="L68" i="39"/>
  <c r="L66" i="39" s="1"/>
  <c r="L62" i="39"/>
  <c r="L60" i="39" s="1"/>
  <c r="L77" i="39"/>
  <c r="L75" i="39" s="1"/>
  <c r="L71" i="39"/>
  <c r="L69" i="39" s="1"/>
  <c r="L89" i="39"/>
  <c r="L87" i="39" s="1"/>
  <c r="L83" i="39"/>
  <c r="L81" i="39" s="1"/>
  <c r="M71" i="39" l="1"/>
  <c r="M69" i="39" s="1"/>
  <c r="M86" i="39"/>
  <c r="M84" i="39" s="1"/>
  <c r="M65" i="39"/>
  <c r="M63" i="39" s="1"/>
  <c r="M74" i="39"/>
  <c r="M72" i="39" s="1"/>
  <c r="M83" i="39"/>
  <c r="M81" i="39" s="1"/>
  <c r="M77" i="39"/>
  <c r="M75" i="39" s="1"/>
  <c r="M62" i="39"/>
  <c r="M60" i="39" s="1"/>
  <c r="M89" i="39"/>
  <c r="M87" i="39" s="1"/>
  <c r="M68" i="39"/>
  <c r="M66" i="39" s="1"/>
  <c r="M80" i="39"/>
  <c r="M78" i="39" s="1"/>
  <c r="N74" i="39" l="1"/>
  <c r="N72" i="39" s="1"/>
  <c r="N65" i="39"/>
  <c r="N63" i="39" s="1"/>
  <c r="N89" i="39"/>
  <c r="N87" i="39" s="1"/>
  <c r="N62" i="39"/>
  <c r="N60" i="39" s="1"/>
  <c r="N80" i="39"/>
  <c r="N78" i="39" s="1"/>
  <c r="N77" i="39"/>
  <c r="N75" i="39" s="1"/>
  <c r="N86" i="39"/>
  <c r="N84" i="39" s="1"/>
  <c r="N68" i="39"/>
  <c r="N66" i="39" s="1"/>
  <c r="N83" i="39"/>
  <c r="N81" i="39" s="1"/>
  <c r="N71" i="39"/>
  <c r="N69" i="39" s="1"/>
  <c r="O68" i="39" l="1"/>
  <c r="O66" i="39" s="1"/>
  <c r="O86" i="39"/>
  <c r="O84" i="39" s="1"/>
  <c r="O65" i="39"/>
  <c r="O63" i="39" s="1"/>
  <c r="O62" i="39"/>
  <c r="O60" i="39" s="1"/>
  <c r="O71" i="39"/>
  <c r="O69" i="39" s="1"/>
  <c r="O89" i="39"/>
  <c r="O87" i="39" s="1"/>
  <c r="O77" i="39"/>
  <c r="O75" i="39" s="1"/>
  <c r="O83" i="39"/>
  <c r="O81" i="39" s="1"/>
  <c r="O80" i="39"/>
  <c r="O78" i="39" s="1"/>
  <c r="O74" i="39"/>
  <c r="O72" i="39" s="1"/>
  <c r="P62" i="39" l="1"/>
  <c r="P60" i="39" s="1"/>
  <c r="P77" i="39"/>
  <c r="P75" i="39" s="1"/>
  <c r="P65" i="39"/>
  <c r="P63" i="39" s="1"/>
  <c r="P83" i="39"/>
  <c r="P81" i="39" s="1"/>
  <c r="P74" i="39"/>
  <c r="P72" i="39" s="1"/>
  <c r="P89" i="39"/>
  <c r="P87" i="39" s="1"/>
  <c r="P86" i="39"/>
  <c r="P84" i="39" s="1"/>
  <c r="P80" i="39"/>
  <c r="P78" i="39" s="1"/>
  <c r="P71" i="39"/>
  <c r="P69" i="39" s="1"/>
  <c r="P68" i="39"/>
  <c r="P66" i="39" s="1"/>
  <c r="Q80" i="39" l="1"/>
  <c r="Q78" i="39" s="1"/>
  <c r="Q65" i="39"/>
  <c r="Q63" i="39" s="1"/>
  <c r="Q77" i="39"/>
  <c r="Q75" i="39" s="1"/>
  <c r="Q89" i="39"/>
  <c r="Q87" i="39" s="1"/>
  <c r="Q83" i="39"/>
  <c r="Q81" i="39" s="1"/>
  <c r="Q86" i="39"/>
  <c r="Q84" i="39" s="1"/>
  <c r="Q68" i="39"/>
  <c r="Q66" i="39" s="1"/>
  <c r="Q71" i="39"/>
  <c r="Q69" i="39" s="1"/>
  <c r="Q74" i="39"/>
  <c r="Q72" i="39" s="1"/>
  <c r="Q62" i="39"/>
  <c r="Q60" i="39" s="1"/>
  <c r="R89" i="39" l="1"/>
  <c r="R87" i="39" s="1"/>
  <c r="R68" i="39"/>
  <c r="R66" i="39" s="1"/>
  <c r="R71" i="39"/>
  <c r="R69" i="39" s="1"/>
  <c r="R77" i="39"/>
  <c r="R75" i="39" s="1"/>
  <c r="R62" i="39"/>
  <c r="R60" i="39" s="1"/>
  <c r="R86" i="39"/>
  <c r="R84" i="39" s="1"/>
  <c r="R65" i="39"/>
  <c r="R63" i="39" s="1"/>
  <c r="R74" i="39"/>
  <c r="R72" i="39" s="1"/>
  <c r="R83" i="39"/>
  <c r="R81" i="39" s="1"/>
  <c r="R80" i="39"/>
  <c r="R78" i="39" s="1"/>
  <c r="S74" i="39" l="1"/>
  <c r="S72" i="39" s="1"/>
  <c r="S65" i="39"/>
  <c r="S63" i="39" s="1"/>
  <c r="S68" i="39"/>
  <c r="S66" i="39" s="1"/>
  <c r="S80" i="39"/>
  <c r="S78" i="39" s="1"/>
  <c r="S77" i="39"/>
  <c r="S75" i="39" s="1"/>
  <c r="S71" i="39"/>
  <c r="S69" i="39" s="1"/>
  <c r="S86" i="39"/>
  <c r="S84" i="39" s="1"/>
  <c r="S83" i="39"/>
  <c r="S81" i="39" s="1"/>
  <c r="S62" i="39"/>
  <c r="S60" i="39" s="1"/>
  <c r="S89" i="39"/>
  <c r="S87" i="39" s="1"/>
  <c r="T80" i="39" l="1"/>
  <c r="T78" i="39" s="1"/>
  <c r="T86" i="39"/>
  <c r="T84" i="39" s="1"/>
  <c r="T83" i="39"/>
  <c r="T81" i="39" s="1"/>
  <c r="T68" i="39"/>
  <c r="T66" i="39" s="1"/>
  <c r="T89" i="39"/>
  <c r="T87" i="39" s="1"/>
  <c r="T71" i="39"/>
  <c r="T69" i="39" s="1"/>
  <c r="T65" i="39"/>
  <c r="T63" i="39" s="1"/>
  <c r="T62" i="39"/>
  <c r="T60" i="39" s="1"/>
  <c r="T77" i="39"/>
  <c r="T75" i="39" s="1"/>
  <c r="T74" i="39"/>
  <c r="T72" i="39" s="1"/>
  <c r="U62" i="39" l="1"/>
  <c r="U60" i="39" s="1"/>
  <c r="U68" i="39"/>
  <c r="U66" i="39" s="1"/>
  <c r="U83" i="39"/>
  <c r="U81" i="39" s="1"/>
  <c r="U86" i="39"/>
  <c r="U84" i="39" s="1"/>
  <c r="U74" i="39"/>
  <c r="U72" i="39" s="1"/>
  <c r="U65" i="39"/>
  <c r="U63" i="39" s="1"/>
  <c r="U71" i="39"/>
  <c r="U69" i="39" s="1"/>
  <c r="U77" i="39"/>
  <c r="U75" i="39" s="1"/>
  <c r="U89" i="39"/>
  <c r="U87" i="39" s="1"/>
  <c r="U80" i="39"/>
  <c r="U78" i="39" s="1"/>
  <c r="D47" i="33"/>
  <c r="F115" i="39"/>
  <c r="E47" i="33" s="1"/>
  <c r="G115" i="39"/>
  <c r="F47" i="33" s="1"/>
  <c r="H115" i="39"/>
  <c r="G47" i="33" s="1"/>
  <c r="I115" i="39"/>
  <c r="H47" i="33" s="1"/>
  <c r="J115" i="39"/>
  <c r="I47" i="33" s="1"/>
  <c r="K115" i="39"/>
  <c r="J47" i="33" s="1"/>
  <c r="L115" i="39"/>
  <c r="K47" i="33" s="1"/>
  <c r="M115" i="39"/>
  <c r="L47" i="33" s="1"/>
  <c r="N115" i="39"/>
  <c r="M47" i="33" s="1"/>
  <c r="O115" i="39"/>
  <c r="N47" i="33" s="1"/>
  <c r="P115" i="39"/>
  <c r="O47" i="33" s="1"/>
  <c r="Q115" i="39"/>
  <c r="P47" i="33" s="1"/>
  <c r="R115" i="39"/>
  <c r="Q47" i="33" s="1"/>
  <c r="S115" i="39"/>
  <c r="R47" i="33" s="1"/>
  <c r="T115" i="39"/>
  <c r="S47" i="33" s="1"/>
  <c r="U115" i="39"/>
  <c r="T47" i="33" s="1"/>
  <c r="V115" i="39"/>
  <c r="U47" i="33" s="1"/>
  <c r="W115" i="39"/>
  <c r="V47" i="33" s="1"/>
  <c r="X115" i="39"/>
  <c r="W47" i="33" s="1"/>
  <c r="Y115" i="39"/>
  <c r="X47" i="33" s="1"/>
  <c r="Z115" i="39"/>
  <c r="Y47" i="33" s="1"/>
  <c r="E28" i="39"/>
  <c r="F28" i="39"/>
  <c r="G28" i="39"/>
  <c r="H28" i="39"/>
  <c r="I28" i="39"/>
  <c r="J28" i="39"/>
  <c r="L28" i="39"/>
  <c r="M28" i="39"/>
  <c r="N28" i="39"/>
  <c r="O28" i="39"/>
  <c r="P28" i="39"/>
  <c r="Q28" i="39"/>
  <c r="R28" i="39"/>
  <c r="S28" i="39"/>
  <c r="T28" i="39"/>
  <c r="U28" i="39"/>
  <c r="V28" i="39"/>
  <c r="W28" i="39"/>
  <c r="X28" i="39"/>
  <c r="Y28" i="39"/>
  <c r="Z28" i="39"/>
  <c r="D32" i="39"/>
  <c r="F32" i="39"/>
  <c r="G32" i="39"/>
  <c r="H32" i="39"/>
  <c r="J32" i="39"/>
  <c r="K32" i="39"/>
  <c r="L32" i="39"/>
  <c r="M32" i="39"/>
  <c r="N32" i="39"/>
  <c r="O32" i="39"/>
  <c r="P32" i="39"/>
  <c r="Q32" i="39"/>
  <c r="R32" i="39"/>
  <c r="S32" i="39"/>
  <c r="T32" i="39"/>
  <c r="U32" i="39"/>
  <c r="V32" i="39"/>
  <c r="W32" i="39"/>
  <c r="X32" i="39"/>
  <c r="Y32" i="39"/>
  <c r="Z32" i="39"/>
  <c r="D36" i="39"/>
  <c r="F36" i="39"/>
  <c r="G36" i="39"/>
  <c r="H36" i="39"/>
  <c r="I36" i="39"/>
  <c r="J36" i="39"/>
  <c r="K36" i="39"/>
  <c r="L36" i="39"/>
  <c r="M36" i="39"/>
  <c r="N36" i="39"/>
  <c r="O36" i="39"/>
  <c r="P36" i="39"/>
  <c r="Q36" i="39"/>
  <c r="R36" i="39"/>
  <c r="S36" i="39"/>
  <c r="T36" i="39"/>
  <c r="U36" i="39"/>
  <c r="V36" i="39"/>
  <c r="W36" i="39"/>
  <c r="X36" i="39"/>
  <c r="Y36" i="39"/>
  <c r="Z36" i="39"/>
  <c r="K12" i="33" l="1"/>
  <c r="E45" i="33"/>
  <c r="F45" i="33"/>
  <c r="N45" i="33"/>
  <c r="V45" i="33"/>
  <c r="P45" i="33"/>
  <c r="Q45" i="33"/>
  <c r="R45" i="33"/>
  <c r="K45" i="33"/>
  <c r="S45" i="33"/>
  <c r="L45" i="33"/>
  <c r="G45" i="33"/>
  <c r="O45" i="33"/>
  <c r="W45" i="33"/>
  <c r="H45" i="33"/>
  <c r="Y45" i="33"/>
  <c r="I45" i="33"/>
  <c r="C45" i="33"/>
  <c r="D45" i="33"/>
  <c r="M45" i="33"/>
  <c r="U45" i="33"/>
  <c r="J45" i="33"/>
  <c r="Z27" i="39"/>
  <c r="Y18" i="30" s="1"/>
  <c r="Y41" i="30" s="1"/>
  <c r="V71" i="39"/>
  <c r="V69" i="39" s="1"/>
  <c r="V83" i="39"/>
  <c r="V81" i="39" s="1"/>
  <c r="V77" i="39"/>
  <c r="V75" i="39" s="1"/>
  <c r="V80" i="39"/>
  <c r="V78" i="39" s="1"/>
  <c r="V65" i="39"/>
  <c r="V63" i="39" s="1"/>
  <c r="V68" i="39"/>
  <c r="V86" i="39"/>
  <c r="V84" i="39" s="1"/>
  <c r="V89" i="39"/>
  <c r="V87" i="39" s="1"/>
  <c r="V74" i="39"/>
  <c r="V62" i="39"/>
  <c r="V60" i="39" s="1"/>
  <c r="M27" i="39"/>
  <c r="L18" i="30" s="1"/>
  <c r="U27" i="39"/>
  <c r="E27" i="39"/>
  <c r="D18" i="30" s="1"/>
  <c r="T27" i="39"/>
  <c r="L27" i="39"/>
  <c r="K18" i="30" s="1"/>
  <c r="D27" i="39"/>
  <c r="C18" i="30" s="1"/>
  <c r="I27" i="39"/>
  <c r="H18" i="30" s="1"/>
  <c r="H27" i="39"/>
  <c r="G18" i="30" s="1"/>
  <c r="K27" i="39"/>
  <c r="J18" i="30" s="1"/>
  <c r="O27" i="39"/>
  <c r="N18" i="30" s="1"/>
  <c r="G27" i="39"/>
  <c r="F18" i="30" s="1"/>
  <c r="W27" i="39"/>
  <c r="N27" i="39"/>
  <c r="M18" i="30" s="1"/>
  <c r="Y27" i="39"/>
  <c r="X18" i="30" s="1"/>
  <c r="X27" i="39"/>
  <c r="S27" i="39"/>
  <c r="R27" i="39"/>
  <c r="Q18" i="30" s="1"/>
  <c r="V27" i="39"/>
  <c r="Q27" i="39"/>
  <c r="P18" i="30" s="1"/>
  <c r="P27" i="39"/>
  <c r="O18" i="30" s="1"/>
  <c r="J27" i="39"/>
  <c r="I18" i="30" s="1"/>
  <c r="F27" i="39"/>
  <c r="E18" i="30" s="1"/>
  <c r="T27" i="33"/>
  <c r="S27" i="33"/>
  <c r="R27" i="33"/>
  <c r="Q27" i="33"/>
  <c r="P27" i="33"/>
  <c r="O27" i="33"/>
  <c r="N27" i="33"/>
  <c r="M27" i="33"/>
  <c r="L27" i="33"/>
  <c r="K27" i="33"/>
  <c r="J27" i="33"/>
  <c r="I27" i="33"/>
  <c r="H27" i="33"/>
  <c r="G27" i="33"/>
  <c r="F27" i="33"/>
  <c r="E27" i="33"/>
  <c r="D27" i="33"/>
  <c r="C27" i="33"/>
  <c r="T25" i="33"/>
  <c r="S25" i="33"/>
  <c r="R25" i="33"/>
  <c r="Q25" i="33"/>
  <c r="P25" i="33"/>
  <c r="O25" i="33"/>
  <c r="N25" i="33"/>
  <c r="M25" i="33"/>
  <c r="L25" i="33"/>
  <c r="K25" i="33"/>
  <c r="J25" i="33"/>
  <c r="I25" i="33"/>
  <c r="H25" i="33"/>
  <c r="G25" i="33"/>
  <c r="F25" i="33"/>
  <c r="E25" i="33"/>
  <c r="D25" i="33"/>
  <c r="C25" i="33"/>
  <c r="T23" i="33"/>
  <c r="S23" i="33"/>
  <c r="R23" i="33"/>
  <c r="Q23" i="33"/>
  <c r="P23" i="33"/>
  <c r="O23" i="33"/>
  <c r="N23" i="33"/>
  <c r="M23" i="33"/>
  <c r="L23" i="33"/>
  <c r="K23" i="33"/>
  <c r="J23" i="33"/>
  <c r="I23" i="33"/>
  <c r="H23" i="33"/>
  <c r="G23" i="33"/>
  <c r="F23" i="33"/>
  <c r="E23" i="33"/>
  <c r="D23" i="33"/>
  <c r="C23" i="33"/>
  <c r="T30" i="33"/>
  <c r="S30" i="33"/>
  <c r="R30" i="33"/>
  <c r="Q30" i="33"/>
  <c r="P30" i="33"/>
  <c r="O30" i="33"/>
  <c r="N30" i="33"/>
  <c r="M30" i="33"/>
  <c r="L30" i="33"/>
  <c r="K30" i="33"/>
  <c r="J30" i="33"/>
  <c r="I30" i="33"/>
  <c r="H30" i="33"/>
  <c r="G30" i="33"/>
  <c r="F30" i="33"/>
  <c r="E30" i="33"/>
  <c r="D30" i="33"/>
  <c r="C30" i="33"/>
  <c r="V72" i="39" l="1"/>
  <c r="U25" i="33" s="1"/>
  <c r="V66" i="39"/>
  <c r="U23" i="33" s="1"/>
  <c r="Y17" i="33"/>
  <c r="F22" i="30"/>
  <c r="F23" i="30" s="1"/>
  <c r="F24" i="30" s="1"/>
  <c r="G23" i="30"/>
  <c r="G24" i="30" s="1"/>
  <c r="G25" i="30" s="1"/>
  <c r="G26" i="30" s="1"/>
  <c r="E21" i="30"/>
  <c r="E22" i="30" s="1"/>
  <c r="E23" i="30" s="1"/>
  <c r="E24" i="30" s="1"/>
  <c r="E25" i="30" s="1"/>
  <c r="E26" i="30" s="1"/>
  <c r="X40" i="30"/>
  <c r="X41" i="30" s="1"/>
  <c r="L28" i="30"/>
  <c r="L29" i="30" s="1"/>
  <c r="M29" i="30"/>
  <c r="M30" i="30" s="1"/>
  <c r="M31" i="30" s="1"/>
  <c r="K27" i="30"/>
  <c r="K28" i="30" s="1"/>
  <c r="Q33" i="30"/>
  <c r="H24" i="30"/>
  <c r="H25" i="30" s="1"/>
  <c r="I25" i="30"/>
  <c r="J26" i="30"/>
  <c r="O31" i="30"/>
  <c r="N30" i="30"/>
  <c r="C19" i="30"/>
  <c r="P32" i="30"/>
  <c r="D20" i="30"/>
  <c r="C17" i="33"/>
  <c r="X17" i="33"/>
  <c r="V17" i="33"/>
  <c r="V18" i="30"/>
  <c r="U17" i="33"/>
  <c r="U18" i="30"/>
  <c r="T17" i="33"/>
  <c r="T18" i="30"/>
  <c r="R17" i="33"/>
  <c r="R18" i="30"/>
  <c r="S17" i="33"/>
  <c r="S18" i="30"/>
  <c r="W17" i="33"/>
  <c r="W18" i="30"/>
  <c r="W89" i="39"/>
  <c r="W86" i="39"/>
  <c r="W84" i="39" s="1"/>
  <c r="W68" i="39"/>
  <c r="W66" i="39" s="1"/>
  <c r="W65" i="39"/>
  <c r="W80" i="39"/>
  <c r="W77" i="39"/>
  <c r="W75" i="39" s="1"/>
  <c r="V26" i="33" s="1"/>
  <c r="W62" i="39"/>
  <c r="W60" i="39" s="1"/>
  <c r="W83" i="39"/>
  <c r="W74" i="39"/>
  <c r="W72" i="39" s="1"/>
  <c r="W71" i="39"/>
  <c r="W69" i="39" s="1"/>
  <c r="U27" i="33"/>
  <c r="U30" i="33"/>
  <c r="V20" i="39"/>
  <c r="U15" i="33" s="1"/>
  <c r="W20" i="39"/>
  <c r="V15" i="33" s="1"/>
  <c r="X20" i="39"/>
  <c r="W15" i="33" s="1"/>
  <c r="Y20" i="39"/>
  <c r="X15" i="33" s="1"/>
  <c r="Z20" i="39"/>
  <c r="Y15" i="33" s="1"/>
  <c r="U21" i="33"/>
  <c r="U22" i="33"/>
  <c r="U24" i="33"/>
  <c r="U26" i="33"/>
  <c r="U28" i="33"/>
  <c r="U29" i="33"/>
  <c r="V96" i="39"/>
  <c r="V93" i="39" s="1"/>
  <c r="W96" i="39"/>
  <c r="W93" i="39" s="1"/>
  <c r="X96" i="39"/>
  <c r="X93" i="39" s="1"/>
  <c r="Y96" i="39"/>
  <c r="Y93" i="39" s="1"/>
  <c r="Z96" i="39"/>
  <c r="Z93" i="39" s="1"/>
  <c r="V106" i="39"/>
  <c r="U41" i="33" s="1"/>
  <c r="W106" i="39"/>
  <c r="V41" i="33" s="1"/>
  <c r="X106" i="39"/>
  <c r="W41" i="33" s="1"/>
  <c r="Y106" i="39"/>
  <c r="X41" i="33" s="1"/>
  <c r="Z106" i="39"/>
  <c r="Y41" i="33" s="1"/>
  <c r="K29" i="30" l="1"/>
  <c r="W81" i="39"/>
  <c r="V28" i="33" s="1"/>
  <c r="C20" i="30"/>
  <c r="Z19" i="30"/>
  <c r="W78" i="39"/>
  <c r="V27" i="33" s="1"/>
  <c r="W87" i="39"/>
  <c r="V30" i="33" s="1"/>
  <c r="W63" i="39"/>
  <c r="V22" i="33" s="1"/>
  <c r="C43" i="30"/>
  <c r="K30" i="30"/>
  <c r="K31" i="30" s="1"/>
  <c r="M32" i="30"/>
  <c r="M33" i="30" s="1"/>
  <c r="M34" i="30" s="1"/>
  <c r="M35" i="30" s="1"/>
  <c r="L30" i="30"/>
  <c r="L31" i="30" s="1"/>
  <c r="L32" i="30" s="1"/>
  <c r="E27" i="30"/>
  <c r="G27" i="30"/>
  <c r="F25" i="30"/>
  <c r="P33" i="30"/>
  <c r="P34" i="30" s="1"/>
  <c r="H26" i="30"/>
  <c r="H27" i="30" s="1"/>
  <c r="W39" i="30"/>
  <c r="W40" i="30" s="1"/>
  <c r="S35" i="30"/>
  <c r="N31" i="30"/>
  <c r="N32" i="30" s="1"/>
  <c r="N33" i="30" s="1"/>
  <c r="J27" i="30"/>
  <c r="J28" i="30" s="1"/>
  <c r="O32" i="30"/>
  <c r="O33" i="30" s="1"/>
  <c r="U37" i="30"/>
  <c r="U38" i="30" s="1"/>
  <c r="U39" i="30" s="1"/>
  <c r="C21" i="30"/>
  <c r="R34" i="30"/>
  <c r="R35" i="30" s="1"/>
  <c r="V38" i="30"/>
  <c r="V39" i="30" s="1"/>
  <c r="T36" i="30"/>
  <c r="T37" i="30" s="1"/>
  <c r="T38" i="30" s="1"/>
  <c r="D21" i="30"/>
  <c r="I26" i="30"/>
  <c r="I27" i="30" s="1"/>
  <c r="Q34" i="30"/>
  <c r="Q35" i="30" s="1"/>
  <c r="V31" i="33"/>
  <c r="X83" i="39"/>
  <c r="X81" i="39" s="1"/>
  <c r="X65" i="39"/>
  <c r="X63" i="39" s="1"/>
  <c r="X71" i="39"/>
  <c r="X69" i="39" s="1"/>
  <c r="V24" i="33"/>
  <c r="X74" i="39"/>
  <c r="X72" i="39" s="1"/>
  <c r="V25" i="33"/>
  <c r="X77" i="39"/>
  <c r="X75" i="39" s="1"/>
  <c r="W31" i="33"/>
  <c r="X86" i="39"/>
  <c r="X84" i="39" s="1"/>
  <c r="Y31" i="33"/>
  <c r="V29" i="33"/>
  <c r="X62" i="39"/>
  <c r="X60" i="39" s="1"/>
  <c r="X31" i="33"/>
  <c r="V21" i="33"/>
  <c r="X80" i="39"/>
  <c r="X78" i="39" s="1"/>
  <c r="X68" i="39"/>
  <c r="X66" i="39" s="1"/>
  <c r="V23" i="33"/>
  <c r="X89" i="39"/>
  <c r="X87" i="39" s="1"/>
  <c r="V59" i="39"/>
  <c r="K32" i="30" l="1"/>
  <c r="E28" i="30"/>
  <c r="E29" i="30" s="1"/>
  <c r="F26" i="30"/>
  <c r="M36" i="30"/>
  <c r="M37" i="30" s="1"/>
  <c r="M38" i="30" s="1"/>
  <c r="G28" i="30"/>
  <c r="L33" i="30"/>
  <c r="L34" i="30" s="1"/>
  <c r="L35" i="30" s="1"/>
  <c r="P35" i="30"/>
  <c r="P36" i="30" s="1"/>
  <c r="P37" i="30" s="1"/>
  <c r="R36" i="30"/>
  <c r="R37" i="30" s="1"/>
  <c r="R38" i="30" s="1"/>
  <c r="T39" i="30"/>
  <c r="T40" i="30" s="1"/>
  <c r="U40" i="30"/>
  <c r="U41" i="30" s="1"/>
  <c r="Q36" i="30"/>
  <c r="W41" i="30"/>
  <c r="S36" i="30"/>
  <c r="N34" i="30"/>
  <c r="N35" i="30" s="1"/>
  <c r="D22" i="30"/>
  <c r="D23" i="30" s="1"/>
  <c r="H28" i="30"/>
  <c r="I28" i="30"/>
  <c r="V40" i="30"/>
  <c r="V41" i="30" s="1"/>
  <c r="C22" i="30"/>
  <c r="O34" i="30"/>
  <c r="O35" i="30" s="1"/>
  <c r="J29" i="30"/>
  <c r="W59" i="39"/>
  <c r="Y77" i="39"/>
  <c r="Y75" i="39" s="1"/>
  <c r="W26" i="33"/>
  <c r="Y65" i="39"/>
  <c r="Y63" i="39" s="1"/>
  <c r="W22" i="33"/>
  <c r="V20" i="33"/>
  <c r="Y83" i="39"/>
  <c r="Y81" i="39" s="1"/>
  <c r="W28" i="33"/>
  <c r="Y74" i="39"/>
  <c r="Y72" i="39" s="1"/>
  <c r="W25" i="33"/>
  <c r="Y86" i="39"/>
  <c r="Y84" i="39" s="1"/>
  <c r="W29" i="33"/>
  <c r="Y89" i="39"/>
  <c r="Y87" i="39" s="1"/>
  <c r="W30" i="33"/>
  <c r="Y68" i="39"/>
  <c r="Y66" i="39" s="1"/>
  <c r="W23" i="33"/>
  <c r="Y80" i="39"/>
  <c r="Y78" i="39" s="1"/>
  <c r="W27" i="33"/>
  <c r="Y62" i="39"/>
  <c r="Y60" i="39" s="1"/>
  <c r="Y71" i="39"/>
  <c r="Y69" i="39" s="1"/>
  <c r="W24" i="33"/>
  <c r="E44" i="33"/>
  <c r="F44" i="33"/>
  <c r="G44" i="33"/>
  <c r="H44" i="33"/>
  <c r="I44" i="33"/>
  <c r="J44" i="33"/>
  <c r="K44" i="33"/>
  <c r="L44" i="33"/>
  <c r="M44" i="33"/>
  <c r="N44" i="33"/>
  <c r="O44" i="33"/>
  <c r="P44" i="33"/>
  <c r="Q44" i="33"/>
  <c r="D44" i="33"/>
  <c r="C44" i="33"/>
  <c r="E30" i="30" l="1"/>
  <c r="E31" i="30" s="1"/>
  <c r="E32" i="30" s="1"/>
  <c r="E33" i="30" s="1"/>
  <c r="E34" i="30" s="1"/>
  <c r="E35" i="30" s="1"/>
  <c r="E36" i="30" s="1"/>
  <c r="E37" i="30" s="1"/>
  <c r="E38" i="30" s="1"/>
  <c r="E39" i="30" s="1"/>
  <c r="E40" i="30" s="1"/>
  <c r="E41" i="30" s="1"/>
  <c r="K33" i="30"/>
  <c r="K34" i="30" s="1"/>
  <c r="K35" i="30" s="1"/>
  <c r="F27" i="30"/>
  <c r="L36" i="30"/>
  <c r="L37" i="30" s="1"/>
  <c r="L38" i="30" s="1"/>
  <c r="L39" i="30" s="1"/>
  <c r="G29" i="30"/>
  <c r="G30" i="30" s="1"/>
  <c r="F28" i="30"/>
  <c r="M39" i="30"/>
  <c r="M40" i="30" s="1"/>
  <c r="M41" i="30" s="1"/>
  <c r="T41" i="30"/>
  <c r="P38" i="30"/>
  <c r="D24" i="30"/>
  <c r="I29" i="30"/>
  <c r="I30" i="30" s="1"/>
  <c r="R39" i="30"/>
  <c r="R40" i="30" s="1"/>
  <c r="R41" i="30" s="1"/>
  <c r="C23" i="30"/>
  <c r="J30" i="30"/>
  <c r="Q37" i="30"/>
  <c r="Q38" i="30" s="1"/>
  <c r="O36" i="30"/>
  <c r="H29" i="30"/>
  <c r="N36" i="30"/>
  <c r="S37" i="30"/>
  <c r="Z83" i="39"/>
  <c r="Z81" i="39" s="1"/>
  <c r="X28" i="33"/>
  <c r="Z71" i="39"/>
  <c r="Z69" i="39" s="1"/>
  <c r="X24" i="33"/>
  <c r="Z62" i="39"/>
  <c r="Z60" i="39" s="1"/>
  <c r="Z65" i="39"/>
  <c r="Z63" i="39" s="1"/>
  <c r="X22" i="33"/>
  <c r="Z68" i="39"/>
  <c r="Z66" i="39" s="1"/>
  <c r="X23" i="33"/>
  <c r="Z74" i="39"/>
  <c r="Z72" i="39" s="1"/>
  <c r="X25" i="33"/>
  <c r="Z86" i="39"/>
  <c r="Z84" i="39" s="1"/>
  <c r="X29" i="33"/>
  <c r="Z89" i="39"/>
  <c r="Z87" i="39" s="1"/>
  <c r="X30" i="33"/>
  <c r="W21" i="33"/>
  <c r="W20" i="33" s="1"/>
  <c r="X59" i="39"/>
  <c r="Z80" i="39"/>
  <c r="Z78" i="39" s="1"/>
  <c r="X27" i="33"/>
  <c r="Z77" i="39"/>
  <c r="Z75" i="39" s="1"/>
  <c r="X26" i="33"/>
  <c r="D20" i="39"/>
  <c r="C15" i="33" s="1"/>
  <c r="C21" i="33"/>
  <c r="C22" i="33"/>
  <c r="C24" i="33"/>
  <c r="C26" i="33"/>
  <c r="C28" i="33"/>
  <c r="C29" i="33"/>
  <c r="D96" i="39"/>
  <c r="D93" i="39" s="1"/>
  <c r="E20" i="39"/>
  <c r="D15" i="33" s="1"/>
  <c r="F29" i="30" l="1"/>
  <c r="F30" i="30" s="1"/>
  <c r="F31" i="30" s="1"/>
  <c r="K36" i="30"/>
  <c r="K37" i="30" s="1"/>
  <c r="K38" i="30" s="1"/>
  <c r="L40" i="30"/>
  <c r="L41" i="30" s="1"/>
  <c r="G31" i="30"/>
  <c r="D25" i="30"/>
  <c r="D26" i="30" s="1"/>
  <c r="Q39" i="30"/>
  <c r="Q40" i="30" s="1"/>
  <c r="Q41" i="30" s="1"/>
  <c r="P39" i="30"/>
  <c r="P40" i="30" s="1"/>
  <c r="P41" i="30" s="1"/>
  <c r="H30" i="30"/>
  <c r="J31" i="30"/>
  <c r="J32" i="30" s="1"/>
  <c r="J33" i="30" s="1"/>
  <c r="C24" i="30"/>
  <c r="N37" i="30"/>
  <c r="N38" i="30" s="1"/>
  <c r="N39" i="30" s="1"/>
  <c r="N40" i="30" s="1"/>
  <c r="N41" i="30" s="1"/>
  <c r="S38" i="30"/>
  <c r="S39" i="30" s="1"/>
  <c r="O37" i="30"/>
  <c r="I31" i="30"/>
  <c r="I32" i="30" s="1"/>
  <c r="Y23" i="33"/>
  <c r="Z23" i="33" s="1"/>
  <c r="Y27" i="33"/>
  <c r="Z27" i="33" s="1"/>
  <c r="Y29" i="33"/>
  <c r="Y25" i="33"/>
  <c r="Z25" i="33" s="1"/>
  <c r="X21" i="33"/>
  <c r="X20" i="33" s="1"/>
  <c r="Y59" i="39"/>
  <c r="Y28" i="33"/>
  <c r="Y22" i="33"/>
  <c r="Y30" i="33"/>
  <c r="Z30" i="33" s="1"/>
  <c r="Y24" i="33"/>
  <c r="Y26" i="33"/>
  <c r="C31" i="33"/>
  <c r="C20" i="33" s="1"/>
  <c r="D59" i="39"/>
  <c r="F32" i="30" l="1"/>
  <c r="F33" i="30" s="1"/>
  <c r="F34" i="30" s="1"/>
  <c r="F35" i="30" s="1"/>
  <c r="F36" i="30" s="1"/>
  <c r="F37" i="30" s="1"/>
  <c r="F38" i="30" s="1"/>
  <c r="F39" i="30" s="1"/>
  <c r="K39" i="30"/>
  <c r="K40" i="30" s="1"/>
  <c r="K41" i="30" s="1"/>
  <c r="G32" i="30"/>
  <c r="G33" i="30" s="1"/>
  <c r="G34" i="30" s="1"/>
  <c r="G35" i="30" s="1"/>
  <c r="G36" i="30" s="1"/>
  <c r="D27" i="30"/>
  <c r="D28" i="30" s="1"/>
  <c r="D29" i="30" s="1"/>
  <c r="I33" i="30"/>
  <c r="I34" i="30" s="1"/>
  <c r="I35" i="30" s="1"/>
  <c r="H31" i="30"/>
  <c r="H32" i="30" s="1"/>
  <c r="J34" i="30"/>
  <c r="J35" i="30" s="1"/>
  <c r="S40" i="30"/>
  <c r="S41" i="30" s="1"/>
  <c r="C25" i="30"/>
  <c r="O38" i="30"/>
  <c r="O39" i="30" s="1"/>
  <c r="O40" i="30" s="1"/>
  <c r="O41" i="30" s="1"/>
  <c r="Y21" i="33"/>
  <c r="Y20" i="33" s="1"/>
  <c r="Z59" i="39"/>
  <c r="D35" i="33"/>
  <c r="E35" i="33"/>
  <c r="F35" i="33"/>
  <c r="G35" i="33"/>
  <c r="H35" i="33"/>
  <c r="I35" i="33"/>
  <c r="J35" i="33"/>
  <c r="K35" i="33"/>
  <c r="L35" i="33"/>
  <c r="M35" i="33"/>
  <c r="N35" i="33"/>
  <c r="O35" i="33"/>
  <c r="P35" i="33"/>
  <c r="Q35" i="33"/>
  <c r="C35" i="33"/>
  <c r="D33" i="33"/>
  <c r="E33" i="33"/>
  <c r="F33" i="33"/>
  <c r="G33" i="33"/>
  <c r="H33" i="33"/>
  <c r="I33" i="33"/>
  <c r="J33" i="33"/>
  <c r="K33" i="33"/>
  <c r="L33" i="33"/>
  <c r="M33" i="33"/>
  <c r="N33" i="33"/>
  <c r="O33" i="33"/>
  <c r="P33" i="33"/>
  <c r="Q33" i="33"/>
  <c r="F40" i="30" l="1"/>
  <c r="F41" i="30" s="1"/>
  <c r="G37" i="30"/>
  <c r="G38" i="30" s="1"/>
  <c r="G39" i="30" s="1"/>
  <c r="G40" i="30" s="1"/>
  <c r="G41" i="30" s="1"/>
  <c r="H33" i="30"/>
  <c r="H34" i="30" s="1"/>
  <c r="H35" i="30" s="1"/>
  <c r="H36" i="30" s="1"/>
  <c r="H37" i="30" s="1"/>
  <c r="H38" i="30" s="1"/>
  <c r="H39" i="30" s="1"/>
  <c r="H40" i="30" s="1"/>
  <c r="H41" i="30" s="1"/>
  <c r="D30" i="30"/>
  <c r="I36" i="30"/>
  <c r="I37" i="30" s="1"/>
  <c r="J36" i="30"/>
  <c r="J37" i="30" s="1"/>
  <c r="J38" i="30" s="1"/>
  <c r="J39" i="30" s="1"/>
  <c r="J40" i="30" s="1"/>
  <c r="J41" i="30" s="1"/>
  <c r="C26" i="30"/>
  <c r="Z47" i="33"/>
  <c r="U20" i="39"/>
  <c r="T15" i="33" s="1"/>
  <c r="T20" i="39"/>
  <c r="S15" i="33" s="1"/>
  <c r="S20" i="39"/>
  <c r="R15" i="33" s="1"/>
  <c r="R20" i="39"/>
  <c r="Q15" i="33" s="1"/>
  <c r="Q20" i="39"/>
  <c r="P15" i="33" s="1"/>
  <c r="P20" i="39"/>
  <c r="O15" i="33" s="1"/>
  <c r="O20" i="39"/>
  <c r="N15" i="33" s="1"/>
  <c r="N20" i="39"/>
  <c r="M15" i="33" s="1"/>
  <c r="M20" i="39"/>
  <c r="L15" i="33" s="1"/>
  <c r="L20" i="39"/>
  <c r="K15" i="33" s="1"/>
  <c r="K20" i="39"/>
  <c r="J15" i="33" s="1"/>
  <c r="J20" i="39"/>
  <c r="I15" i="33" s="1"/>
  <c r="I20" i="39"/>
  <c r="H15" i="33" s="1"/>
  <c r="H20" i="39"/>
  <c r="G15" i="33" s="1"/>
  <c r="G20" i="39"/>
  <c r="F15" i="33" s="1"/>
  <c r="F20" i="39"/>
  <c r="E15" i="33" s="1"/>
  <c r="E106" i="39"/>
  <c r="D41" i="33" s="1"/>
  <c r="F106" i="39"/>
  <c r="E41" i="33" s="1"/>
  <c r="G106" i="39"/>
  <c r="F41" i="33" s="1"/>
  <c r="H106" i="39"/>
  <c r="G41" i="33" s="1"/>
  <c r="I106" i="39"/>
  <c r="H41" i="33" s="1"/>
  <c r="J106" i="39"/>
  <c r="I41" i="33" s="1"/>
  <c r="K106" i="39"/>
  <c r="J41" i="33" s="1"/>
  <c r="L106" i="39"/>
  <c r="K41" i="33" s="1"/>
  <c r="M106" i="39"/>
  <c r="L41" i="33" s="1"/>
  <c r="N106" i="39"/>
  <c r="M41" i="33" s="1"/>
  <c r="O106" i="39"/>
  <c r="N41" i="33" s="1"/>
  <c r="P106" i="39"/>
  <c r="O41" i="33" s="1"/>
  <c r="Q106" i="39"/>
  <c r="P41" i="33" s="1"/>
  <c r="R106" i="39"/>
  <c r="Q41" i="33" s="1"/>
  <c r="S106" i="39"/>
  <c r="R41" i="33" s="1"/>
  <c r="T106" i="39"/>
  <c r="S41" i="33" s="1"/>
  <c r="U106" i="39"/>
  <c r="T41" i="33" s="1"/>
  <c r="E96" i="39"/>
  <c r="E93" i="39" s="1"/>
  <c r="F96" i="39"/>
  <c r="F93" i="39" s="1"/>
  <c r="G96" i="39"/>
  <c r="G93" i="39" s="1"/>
  <c r="H96" i="39"/>
  <c r="H93" i="39" s="1"/>
  <c r="I96" i="39"/>
  <c r="I93" i="39" s="1"/>
  <c r="J96" i="39"/>
  <c r="J93" i="39" s="1"/>
  <c r="K96" i="39"/>
  <c r="K93" i="39" s="1"/>
  <c r="L96" i="39"/>
  <c r="L93" i="39" s="1"/>
  <c r="M96" i="39"/>
  <c r="M93" i="39" s="1"/>
  <c r="N96" i="39"/>
  <c r="N93" i="39" s="1"/>
  <c r="O96" i="39"/>
  <c r="O93" i="39" s="1"/>
  <c r="P96" i="39"/>
  <c r="P93" i="39" s="1"/>
  <c r="Q96" i="39"/>
  <c r="Q93" i="39" s="1"/>
  <c r="R96" i="39"/>
  <c r="R93" i="39" s="1"/>
  <c r="S96" i="39"/>
  <c r="S93" i="39" s="1"/>
  <c r="T96" i="39"/>
  <c r="T93" i="39" s="1"/>
  <c r="U96" i="39"/>
  <c r="U93" i="39" s="1"/>
  <c r="D31" i="30" l="1"/>
  <c r="D32" i="30" s="1"/>
  <c r="D33" i="30" s="1"/>
  <c r="D34" i="30" s="1"/>
  <c r="D35" i="30" s="1"/>
  <c r="D36" i="30" s="1"/>
  <c r="D37" i="30" s="1"/>
  <c r="D38" i="30" s="1"/>
  <c r="D39" i="30" s="1"/>
  <c r="D40" i="30" s="1"/>
  <c r="D41" i="30" s="1"/>
  <c r="I38" i="30"/>
  <c r="I39" i="30" s="1"/>
  <c r="I40" i="30" s="1"/>
  <c r="I41" i="30" s="1"/>
  <c r="C27" i="30"/>
  <c r="C28" i="30" s="1"/>
  <c r="C29" i="30" s="1"/>
  <c r="C30" i="30" s="1"/>
  <c r="C31" i="30" s="1"/>
  <c r="C32" i="30" s="1"/>
  <c r="C10" i="33"/>
  <c r="C11" i="33"/>
  <c r="C12" i="33"/>
  <c r="N31" i="33"/>
  <c r="F31" i="33"/>
  <c r="I31" i="33"/>
  <c r="M31" i="33"/>
  <c r="E31" i="33"/>
  <c r="T31" i="33"/>
  <c r="L31" i="33"/>
  <c r="D31" i="33"/>
  <c r="G31" i="33"/>
  <c r="S31" i="33"/>
  <c r="K31" i="33"/>
  <c r="O31" i="33"/>
  <c r="R31" i="33"/>
  <c r="J31" i="33"/>
  <c r="Q31" i="33"/>
  <c r="P31" i="33"/>
  <c r="H31" i="33"/>
  <c r="G17" i="33"/>
  <c r="O17" i="33"/>
  <c r="J17" i="33"/>
  <c r="E17" i="33"/>
  <c r="L17" i="33"/>
  <c r="F17" i="33"/>
  <c r="N17" i="33"/>
  <c r="H17" i="33"/>
  <c r="D17" i="33"/>
  <c r="I17" i="33"/>
  <c r="Q17" i="33"/>
  <c r="K17" i="33"/>
  <c r="M17" i="33"/>
  <c r="P17" i="33"/>
  <c r="C33" i="30" l="1"/>
  <c r="C34" i="30" s="1"/>
  <c r="T29" i="33"/>
  <c r="S29" i="33"/>
  <c r="R29" i="33"/>
  <c r="Q29" i="33"/>
  <c r="P29" i="33"/>
  <c r="O29" i="33"/>
  <c r="N29" i="33"/>
  <c r="M29" i="33"/>
  <c r="L29" i="33"/>
  <c r="K29" i="33"/>
  <c r="J29" i="33"/>
  <c r="I29" i="33"/>
  <c r="H29" i="33"/>
  <c r="G29" i="33"/>
  <c r="F29" i="33"/>
  <c r="E29" i="33"/>
  <c r="D29" i="33"/>
  <c r="T28" i="33"/>
  <c r="S28" i="33"/>
  <c r="R28" i="33"/>
  <c r="Q28" i="33"/>
  <c r="P28" i="33"/>
  <c r="O28" i="33"/>
  <c r="N28" i="33"/>
  <c r="M28" i="33"/>
  <c r="L28" i="33"/>
  <c r="K28" i="33"/>
  <c r="J28" i="33"/>
  <c r="I28" i="33"/>
  <c r="H28" i="33"/>
  <c r="G28" i="33"/>
  <c r="F28" i="33"/>
  <c r="E28" i="33"/>
  <c r="D28" i="33"/>
  <c r="T26" i="33"/>
  <c r="S26" i="33"/>
  <c r="R26" i="33"/>
  <c r="Q26" i="33"/>
  <c r="P26" i="33"/>
  <c r="O26" i="33"/>
  <c r="N26" i="33"/>
  <c r="M26" i="33"/>
  <c r="L26" i="33"/>
  <c r="K26" i="33"/>
  <c r="J26" i="33"/>
  <c r="I26" i="33"/>
  <c r="H26" i="33"/>
  <c r="G26" i="33"/>
  <c r="F26" i="33"/>
  <c r="E26" i="33"/>
  <c r="D26" i="33"/>
  <c r="T24" i="33"/>
  <c r="S24" i="33"/>
  <c r="R24" i="33"/>
  <c r="Q24" i="33"/>
  <c r="P24" i="33"/>
  <c r="O24" i="33"/>
  <c r="N24" i="33"/>
  <c r="M24" i="33"/>
  <c r="L24" i="33"/>
  <c r="K24" i="33"/>
  <c r="J24" i="33"/>
  <c r="I24" i="33"/>
  <c r="H24" i="33"/>
  <c r="G24" i="33"/>
  <c r="F24" i="33"/>
  <c r="E24" i="33"/>
  <c r="D24" i="33"/>
  <c r="T22" i="33"/>
  <c r="S22" i="33"/>
  <c r="R22" i="33"/>
  <c r="Q22" i="33"/>
  <c r="P22" i="33"/>
  <c r="O22" i="33"/>
  <c r="N22" i="33"/>
  <c r="M22" i="33"/>
  <c r="L22" i="33"/>
  <c r="K22" i="33"/>
  <c r="J22" i="33"/>
  <c r="I22" i="33"/>
  <c r="H22" i="33"/>
  <c r="G22" i="33"/>
  <c r="F22" i="33"/>
  <c r="E22" i="33"/>
  <c r="D22" i="33"/>
  <c r="D21" i="33"/>
  <c r="E21" i="33"/>
  <c r="F21" i="33"/>
  <c r="G21" i="33"/>
  <c r="H21" i="33"/>
  <c r="I21" i="33"/>
  <c r="J21" i="33"/>
  <c r="K21" i="33"/>
  <c r="L21" i="33"/>
  <c r="M21" i="33"/>
  <c r="N21" i="33"/>
  <c r="O21" i="33"/>
  <c r="P21" i="33"/>
  <c r="Q21" i="33"/>
  <c r="R21" i="33"/>
  <c r="S21" i="33"/>
  <c r="T21" i="33"/>
  <c r="T20" i="33" l="1"/>
  <c r="L20" i="33"/>
  <c r="D20" i="33"/>
  <c r="N20" i="33"/>
  <c r="F20" i="33"/>
  <c r="C35" i="30"/>
  <c r="C36" i="30" s="1"/>
  <c r="C37" i="30" s="1"/>
  <c r="C38" i="30" s="1"/>
  <c r="C39" i="30" s="1"/>
  <c r="C40" i="30" s="1"/>
  <c r="C41" i="30" s="1"/>
  <c r="S20" i="33"/>
  <c r="R20" i="33"/>
  <c r="K20" i="33"/>
  <c r="E20" i="33"/>
  <c r="J20" i="33"/>
  <c r="Q20" i="33"/>
  <c r="I20" i="33"/>
  <c r="M20" i="33"/>
  <c r="H20" i="33"/>
  <c r="P20" i="33"/>
  <c r="O20" i="33"/>
  <c r="G20" i="33"/>
  <c r="Z29" i="33"/>
  <c r="P59" i="39"/>
  <c r="Q59" i="39"/>
  <c r="I59" i="39"/>
  <c r="O59" i="39"/>
  <c r="N59" i="39"/>
  <c r="U59" i="39"/>
  <c r="M59" i="39"/>
  <c r="E59" i="39"/>
  <c r="H59" i="39"/>
  <c r="T59" i="39"/>
  <c r="L59" i="39"/>
  <c r="G59" i="39"/>
  <c r="F59" i="39"/>
  <c r="S59" i="39"/>
  <c r="K59" i="39"/>
  <c r="R59" i="39"/>
  <c r="J59" i="39"/>
  <c r="Z26" i="33" l="1"/>
  <c r="Z22" i="33"/>
  <c r="Z21" i="33"/>
  <c r="Z24" i="33"/>
  <c r="Z28" i="33"/>
  <c r="Z15" i="33" l="1"/>
  <c r="Z17" i="33"/>
  <c r="Z33" i="33"/>
  <c r="Z35" i="33"/>
  <c r="Z44" i="33"/>
  <c r="Z41" i="33" l="1"/>
  <c r="D10" i="33" l="1"/>
  <c r="D12" i="33"/>
  <c r="D11" i="33"/>
  <c r="C18" i="33" a="1"/>
  <c r="C18" i="33" s="1"/>
  <c r="C39" i="33" s="1"/>
  <c r="C43" i="33" s="1"/>
  <c r="C52" i="33" l="1"/>
  <c r="C53" i="33" s="1"/>
  <c r="C54" i="33" s="1"/>
  <c r="Z20" i="30"/>
  <c r="E12" i="33"/>
  <c r="E10" i="33"/>
  <c r="E11" i="33"/>
  <c r="C37" i="33"/>
  <c r="D18" i="33" l="1" a="1"/>
  <c r="D18" i="33" s="1"/>
  <c r="D37" i="33" s="1"/>
  <c r="Z21" i="30"/>
  <c r="C55" i="33"/>
  <c r="F12" i="33"/>
  <c r="F10" i="33"/>
  <c r="F11" i="33"/>
  <c r="D39" i="33" l="1"/>
  <c r="D43" i="33" s="1"/>
  <c r="E18" i="33" a="1"/>
  <c r="E18" i="33" s="1"/>
  <c r="E37" i="33" s="1"/>
  <c r="Z23" i="30"/>
  <c r="G12" i="33"/>
  <c r="G11" i="33"/>
  <c r="G10" i="33"/>
  <c r="Z22" i="30"/>
  <c r="F18" i="33" s="1" a="1"/>
  <c r="F18" i="33" s="1"/>
  <c r="D52" i="33" l="1"/>
  <c r="D53" i="33" s="1"/>
  <c r="D54" i="33" s="1"/>
  <c r="D55" i="33" s="1"/>
  <c r="E39" i="33"/>
  <c r="E43" i="33" s="1"/>
  <c r="F37" i="33"/>
  <c r="F39" i="33"/>
  <c r="F43" i="33" s="1"/>
  <c r="F52" i="33" s="1"/>
  <c r="Z25" i="30"/>
  <c r="H12" i="33"/>
  <c r="H11" i="33"/>
  <c r="H10" i="33"/>
  <c r="G18" i="33" a="1"/>
  <c r="G18" i="33" s="1"/>
  <c r="Z26" i="30"/>
  <c r="E52" i="33" l="1"/>
  <c r="E53" i="33" s="1"/>
  <c r="E54" i="33" s="1"/>
  <c r="E55" i="33" s="1"/>
  <c r="Z24" i="30"/>
  <c r="F53" i="33"/>
  <c r="F54" i="33" s="1"/>
  <c r="G37" i="33"/>
  <c r="G39" i="33"/>
  <c r="G43" i="33" s="1"/>
  <c r="G52" i="33" s="1"/>
  <c r="I12" i="33"/>
  <c r="I11" i="33"/>
  <c r="I10" i="33"/>
  <c r="H18" i="33" a="1"/>
  <c r="H18" i="33" s="1"/>
  <c r="H39" i="33" s="1"/>
  <c r="Z27" i="30"/>
  <c r="G53" i="33" l="1"/>
  <c r="G54" i="33" s="1"/>
  <c r="F55" i="33"/>
  <c r="H37" i="33"/>
  <c r="H43" i="33"/>
  <c r="H52" i="33" s="1"/>
  <c r="J12" i="33"/>
  <c r="J10" i="33"/>
  <c r="J11" i="33"/>
  <c r="I18" i="33" a="1"/>
  <c r="I18" i="33" s="1"/>
  <c r="I39" i="33" s="1"/>
  <c r="J18" i="33" a="1"/>
  <c r="J18" i="33" s="1"/>
  <c r="J39" i="33" s="1"/>
  <c r="Z28" i="30"/>
  <c r="G55" i="33" l="1"/>
  <c r="H53" i="33"/>
  <c r="H54" i="33" s="1"/>
  <c r="I37" i="33"/>
  <c r="I43" i="33"/>
  <c r="I52" i="33" s="1"/>
  <c r="J37" i="33"/>
  <c r="J43" i="33"/>
  <c r="J52" i="33" s="1"/>
  <c r="K10" i="33"/>
  <c r="K11" i="33"/>
  <c r="K18" i="33" a="1"/>
  <c r="K18" i="33" s="1"/>
  <c r="K39" i="33" s="1"/>
  <c r="Z29" i="30"/>
  <c r="J53" i="33" l="1"/>
  <c r="J54" i="33" s="1"/>
  <c r="H55" i="33"/>
  <c r="I53" i="33"/>
  <c r="I54" i="33" s="1"/>
  <c r="K37" i="33"/>
  <c r="K43" i="33"/>
  <c r="K52" i="33" s="1"/>
  <c r="L10" i="33"/>
  <c r="L12" i="33"/>
  <c r="L11" i="33"/>
  <c r="L18" i="33" a="1"/>
  <c r="L18" i="33" s="1"/>
  <c r="L39" i="33" s="1"/>
  <c r="Z30" i="30"/>
  <c r="I55" i="33" l="1"/>
  <c r="J55" i="33"/>
  <c r="K53" i="33"/>
  <c r="K54" i="33" s="1"/>
  <c r="L37" i="33"/>
  <c r="L43" i="33"/>
  <c r="L52" i="33" s="1"/>
  <c r="M10" i="33"/>
  <c r="M12" i="33"/>
  <c r="M11" i="33"/>
  <c r="M18" i="33" a="1"/>
  <c r="M18" i="33" s="1"/>
  <c r="M39" i="33" s="1"/>
  <c r="Z31" i="30"/>
  <c r="L53" i="33" l="1"/>
  <c r="L54" i="33" s="1"/>
  <c r="K55" i="33"/>
  <c r="M37" i="33"/>
  <c r="M43" i="33"/>
  <c r="M52" i="33" s="1"/>
  <c r="N10" i="33"/>
  <c r="N12" i="33"/>
  <c r="N11" i="33"/>
  <c r="L55" i="33" l="1"/>
  <c r="M53" i="33"/>
  <c r="M54" i="33" s="1"/>
  <c r="O10" i="33"/>
  <c r="O12" i="33"/>
  <c r="O11" i="33"/>
  <c r="N18" i="33" a="1"/>
  <c r="N18" i="33" s="1"/>
  <c r="N39" i="33" s="1"/>
  <c r="Z32" i="30"/>
  <c r="Z33" i="30"/>
  <c r="Z36" i="30" l="1"/>
  <c r="M55" i="33"/>
  <c r="N37" i="33"/>
  <c r="N43" i="33"/>
  <c r="N52" i="33" s="1"/>
  <c r="P11" i="33"/>
  <c r="P10" i="33"/>
  <c r="P12" i="33"/>
  <c r="Z34" i="30"/>
  <c r="Z37" i="30" l="1"/>
  <c r="T12" i="33"/>
  <c r="T11" i="33"/>
  <c r="T10" i="33"/>
  <c r="N53" i="33"/>
  <c r="N54" i="33" s="1"/>
  <c r="Q11" i="33"/>
  <c r="Q12" i="33"/>
  <c r="Q10" i="33"/>
  <c r="O18" i="33" a="1"/>
  <c r="O18" i="33" s="1"/>
  <c r="O39" i="33" s="1"/>
  <c r="P18" i="33" a="1"/>
  <c r="P18" i="33" s="1"/>
  <c r="P39" i="33" s="1"/>
  <c r="Z35" i="30"/>
  <c r="Z38" i="30" l="1"/>
  <c r="N55" i="33"/>
  <c r="U11" i="33"/>
  <c r="U10" i="33"/>
  <c r="U12" i="33"/>
  <c r="P37" i="33"/>
  <c r="P43" i="33"/>
  <c r="P52" i="33" s="1"/>
  <c r="O37" i="33"/>
  <c r="O43" i="33"/>
  <c r="O52" i="33" s="1"/>
  <c r="R12" i="33"/>
  <c r="R11" i="33"/>
  <c r="R10" i="33"/>
  <c r="Q18" i="33" a="1"/>
  <c r="Q18" i="33" s="1"/>
  <c r="Q39" i="33" s="1"/>
  <c r="Z39" i="30" l="1"/>
  <c r="V11" i="33"/>
  <c r="V12" i="33"/>
  <c r="V10" i="33"/>
  <c r="R18" i="33" a="1"/>
  <c r="R18" i="33" s="1"/>
  <c r="R39" i="33" s="1"/>
  <c r="O53" i="33"/>
  <c r="O54" i="33" s="1"/>
  <c r="P53" i="33"/>
  <c r="P54" i="33" s="1"/>
  <c r="Q37" i="33"/>
  <c r="Q43" i="33"/>
  <c r="Q52" i="33" s="1"/>
  <c r="S10" i="33"/>
  <c r="S12" i="33"/>
  <c r="S11" i="33"/>
  <c r="Z41" i="30" l="1"/>
  <c r="Z40" i="30"/>
  <c r="O55" i="33"/>
  <c r="W10" i="33"/>
  <c r="W12" i="33"/>
  <c r="W11" i="33"/>
  <c r="R37" i="33"/>
  <c r="R43" i="33"/>
  <c r="R52" i="33" s="1"/>
  <c r="Q53" i="33"/>
  <c r="Q54" i="33" s="1"/>
  <c r="C42" i="30" l="1" a="1"/>
  <c r="D43" i="30" s="1"/>
  <c r="P55" i="33"/>
  <c r="Y12" i="33"/>
  <c r="Y10" i="33"/>
  <c r="Y11" i="33"/>
  <c r="Q55" i="33"/>
  <c r="X12" i="33"/>
  <c r="X10" i="33"/>
  <c r="X11" i="33"/>
  <c r="R53" i="33"/>
  <c r="R54" i="33" s="1"/>
  <c r="C42" i="30" l="1"/>
  <c r="E43" i="30"/>
  <c r="F43" i="30" s="1"/>
  <c r="G43" i="30" s="1"/>
  <c r="H43" i="30" s="1"/>
  <c r="I43" i="30" s="1"/>
  <c r="J43" i="30" s="1"/>
  <c r="K43" i="30" s="1"/>
  <c r="L43" i="30" s="1"/>
  <c r="M43" i="30" s="1"/>
  <c r="N43" i="30" s="1"/>
  <c r="O43" i="30" s="1"/>
  <c r="P43" i="30" s="1"/>
  <c r="Q43" i="30" s="1"/>
  <c r="R43" i="30" s="1"/>
  <c r="S43" i="30" s="1"/>
  <c r="T43" i="30" s="1"/>
  <c r="R55" i="33"/>
  <c r="U43" i="30" l="1"/>
  <c r="T45" i="33"/>
  <c r="V43" i="30"/>
  <c r="Y18" i="33" a="1"/>
  <c r="Y18" i="33" s="1"/>
  <c r="Y39" i="33" s="1"/>
  <c r="S18" i="33" a="1"/>
  <c r="S18" i="33" s="1"/>
  <c r="S39" i="33" s="1"/>
  <c r="V18" i="33" a="1"/>
  <c r="V18" i="33" s="1"/>
  <c r="V39" i="33" s="1"/>
  <c r="X18" i="33" a="1"/>
  <c r="X18" i="33" s="1"/>
  <c r="X39" i="33" s="1"/>
  <c r="T18" i="33" a="1"/>
  <c r="T18" i="33" s="1"/>
  <c r="T39" i="33" s="1"/>
  <c r="U18" i="33" a="1"/>
  <c r="U18" i="33" s="1"/>
  <c r="W18" i="33" a="1"/>
  <c r="W18" i="33" s="1"/>
  <c r="W39" i="33" s="1"/>
  <c r="Y37" i="33" l="1"/>
  <c r="Y43" i="33"/>
  <c r="Y52" i="33" s="1"/>
  <c r="W43" i="30"/>
  <c r="X43" i="30" s="1"/>
  <c r="X45" i="33" s="1"/>
  <c r="S37" i="33"/>
  <c r="S43" i="33"/>
  <c r="U37" i="33"/>
  <c r="W43" i="33"/>
  <c r="W52" i="33" s="1"/>
  <c r="W37" i="33"/>
  <c r="T37" i="33"/>
  <c r="Z18" i="33"/>
  <c r="X43" i="33"/>
  <c r="X37" i="33"/>
  <c r="V37" i="33"/>
  <c r="V43" i="33"/>
  <c r="V52" i="33" s="1"/>
  <c r="S52" i="33" l="1"/>
  <c r="S53" i="33" s="1"/>
  <c r="S54" i="33" s="1"/>
  <c r="S55" i="33" s="1"/>
  <c r="X52" i="33"/>
  <c r="X53" i="33" s="1"/>
  <c r="X54" i="33" s="1"/>
  <c r="Y43" i="30"/>
  <c r="Z45" i="33"/>
  <c r="Y53" i="33"/>
  <c r="Y54" i="33" s="1"/>
  <c r="V53" i="33"/>
  <c r="V54" i="33" s="1"/>
  <c r="W53" i="33"/>
  <c r="W54" i="33" s="1"/>
  <c r="T43" i="33"/>
  <c r="T52" i="33" s="1"/>
  <c r="T53" i="33" l="1"/>
  <c r="T54" i="33" s="1"/>
  <c r="U31" i="33"/>
  <c r="U20" i="33" l="1"/>
  <c r="U39" i="33" s="1"/>
  <c r="Z31" i="33"/>
  <c r="Z20" i="33" l="1"/>
  <c r="T55" i="33"/>
  <c r="U43" i="33" l="1"/>
  <c r="U52" i="33" s="1"/>
  <c r="Z39" i="33"/>
  <c r="Z43" i="33" l="1"/>
  <c r="Z52" i="33" l="1"/>
  <c r="U53" i="33"/>
  <c r="U54" i="33" s="1"/>
  <c r="Z53" i="33" l="1"/>
  <c r="Y55" i="33"/>
  <c r="C57" i="33" s="1"/>
  <c r="X55" i="33"/>
  <c r="W55" i="33"/>
  <c r="V55" i="33"/>
  <c r="U55" i="33"/>
  <c r="Z54" i="33"/>
  <c r="Z55" i="33" l="1"/>
  <c r="B6"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<sst xmlns="http://schemas.openxmlformats.org/spreadsheetml/2006/main" count="365" uniqueCount="174">
  <si>
    <t xml:space="preserve">Total </t>
  </si>
  <si>
    <t>Taxes</t>
  </si>
  <si>
    <t>CAPEX 1</t>
  </si>
  <si>
    <t>CAPEX 2</t>
  </si>
  <si>
    <t>CAPEX 3</t>
  </si>
  <si>
    <t>M€</t>
  </si>
  <si>
    <t>tCO2e</t>
  </si>
  <si>
    <t>€/tCO2e</t>
  </si>
  <si>
    <t>-</t>
  </si>
  <si>
    <t>LEGENDE</t>
  </si>
  <si>
    <t>Unité</t>
  </si>
  <si>
    <t>Valeur</t>
  </si>
  <si>
    <t>Valeur Terminale</t>
  </si>
  <si>
    <t>Phases du projet factuel</t>
  </si>
  <si>
    <t>Etudes</t>
  </si>
  <si>
    <t>Déploiement</t>
  </si>
  <si>
    <t>Production de masse</t>
  </si>
  <si>
    <t>a) Etudes de faisabilité, coûts d'obtention des autorisations nécessaires</t>
  </si>
  <si>
    <t>€/Unité</t>
  </si>
  <si>
    <t>→ Coût de l'électricité</t>
  </si>
  <si>
    <t xml:space="preserve">Consommation </t>
  </si>
  <si>
    <t>Prix unitaire</t>
  </si>
  <si>
    <t>Coûts des ventes</t>
  </si>
  <si>
    <t>Flux de trésorerie</t>
  </si>
  <si>
    <t>Année de valorisation</t>
  </si>
  <si>
    <t>Première année du Déploiement</t>
  </si>
  <si>
    <t>Dernière année du Déploiement</t>
  </si>
  <si>
    <t>Dernière année de Production de masse</t>
  </si>
  <si>
    <t>Première année des Etudes</t>
  </si>
  <si>
    <t>Dernière année des Etudes</t>
  </si>
  <si>
    <t>Hypothèses financières et de temporalité</t>
  </si>
  <si>
    <t>Ventes / Recettes</t>
  </si>
  <si>
    <t>Volume des ventes</t>
  </si>
  <si>
    <t>Etude 1</t>
  </si>
  <si>
    <t>Etude 2</t>
  </si>
  <si>
    <t>Etude 3</t>
  </si>
  <si>
    <t>... (ajouter de nouvelles lignes de CAPEX si besoin)</t>
  </si>
  <si>
    <t>Sous-CAPEX 1.1</t>
  </si>
  <si>
    <t>Sous-CAPEX 1.2</t>
  </si>
  <si>
    <t>Sous-CAPEX 1.3</t>
  </si>
  <si>
    <t>Sous-CAPEX 2.1</t>
  </si>
  <si>
    <t>Sous-CAPEX 2.2</t>
  </si>
  <si>
    <t>Sous-CAPEX 2.3</t>
  </si>
  <si>
    <t>Sous-CAPEX 3.1</t>
  </si>
  <si>
    <t>Sous-CAPEX 3.2</t>
  </si>
  <si>
    <t>Sous-CAPEX 3.3</t>
  </si>
  <si>
    <t>Electricité</t>
  </si>
  <si>
    <t>Quotas gratuits</t>
  </si>
  <si>
    <t>ans</t>
  </si>
  <si>
    <t>Prix de la tCO2e sur l'EU-ETS</t>
  </si>
  <si>
    <t>Coûts du CO2e</t>
  </si>
  <si>
    <t>→ Coût du CO2e</t>
  </si>
  <si>
    <t>Onglet "VAN"</t>
  </si>
  <si>
    <t>Onglet "Hypothèses"</t>
  </si>
  <si>
    <t>Suivre les instructions inscrites au début de l'onglet concerné.</t>
  </si>
  <si>
    <t>Emissions de GES déclarées sur l'ETS</t>
  </si>
  <si>
    <t>Différence entre les émissions de GES déclarées sur l'ETS et les quotas gratuits</t>
  </si>
  <si>
    <t>... (ajouter de nouvelles lignes d'Etudes si besoin)</t>
  </si>
  <si>
    <t>Justification et source</t>
  </si>
  <si>
    <t>Première année de Production de masse (Mise en service)</t>
  </si>
  <si>
    <t>Gaz naturel ou dérivé 1</t>
  </si>
  <si>
    <t>Gaz naturel ou dérivé 2</t>
  </si>
  <si>
    <t>Pétrole ou dérivé 1</t>
  </si>
  <si>
    <t>Pétrole ou dérivé 2</t>
  </si>
  <si>
    <t>Charbon ou dérivé 2</t>
  </si>
  <si>
    <t>Charbon ou dérivé 1</t>
  </si>
  <si>
    <t>Autre énergie/combustible/matière première 1</t>
  </si>
  <si>
    <t>Autre énergie/combustible/matière première 2</t>
  </si>
  <si>
    <t>Autre énergie/combustible/matière première 3</t>
  </si>
  <si>
    <t>€/MWh EF</t>
  </si>
  <si>
    <t>€/MWh PCI</t>
  </si>
  <si>
    <t>Montant</t>
  </si>
  <si>
    <t>Energies, combustibles et matières premières</t>
  </si>
  <si>
    <t>Précisions sur le type d'énergie, de combustible ou de matière première</t>
  </si>
  <si>
    <t>Energie/combustible/matière première</t>
  </si>
  <si>
    <t>Durée d'amortissement des CAPEX</t>
  </si>
  <si>
    <t>Aides</t>
  </si>
  <si>
    <t>CEE</t>
  </si>
  <si>
    <t>b) CAPEX - Coûts des équipements et bâtiments</t>
  </si>
  <si>
    <t>c2) Coûts des énergies, combustibles et matières premières</t>
  </si>
  <si>
    <t>d) Coûts du CO2e</t>
  </si>
  <si>
    <t>e) Coûts du personnel / administratifs incluant les frais généraux</t>
  </si>
  <si>
    <t>f) Autres coûts</t>
  </si>
  <si>
    <t>Données sur trajectoires de prix : suppléments 2023 et inflations spécifiques</t>
  </si>
  <si>
    <t>Supplément
2023</t>
  </si>
  <si>
    <t>2026-2030</t>
  </si>
  <si>
    <t>2031-2035</t>
  </si>
  <si>
    <t>2036-2040</t>
  </si>
  <si>
    <t>2041-2045</t>
  </si>
  <si>
    <t>2046-2050</t>
  </si>
  <si>
    <t>Electricité (données en €/MWh EF)</t>
  </si>
  <si>
    <t>Gaz naturel et dérivés (donées en €/MWh PCI)</t>
  </si>
  <si>
    <t>Pétrole et dérivés (données en €/MWh PCI)</t>
  </si>
  <si>
    <t>Charbon et dérivés (données en €/MWh PCI)</t>
  </si>
  <si>
    <t>Autre énergie/combustible/matière première (données valables quelle que soit l'unité)</t>
  </si>
  <si>
    <t>Sources : Commission européenne, INSEE, BCE</t>
  </si>
  <si>
    <t>c et d) Coûts des énergies, des matières premières et du CO2e</t>
  </si>
  <si>
    <t>Vérification des amortissements</t>
  </si>
  <si>
    <t>→ Amortissements</t>
  </si>
  <si>
    <t>b) CAPEX - Coûts des équipements et des bâtiments</t>
  </si>
  <si>
    <t>→ Coût du gaz naturel ou dérivé 1</t>
  </si>
  <si>
    <t>→ Coût du gaz naturel ou dérivé 2</t>
  </si>
  <si>
    <t>→ Coût du pétrole ou dérivé 1</t>
  </si>
  <si>
    <t>→ Coût du charbon ou dérivé 1</t>
  </si>
  <si>
    <t>→ Coût autre énergie/combustible/matière première 1</t>
  </si>
  <si>
    <t>→ Coût du pétrole ou dérivé 2</t>
  </si>
  <si>
    <t>→ Coût du charbon ou dérivé 2</t>
  </si>
  <si>
    <t>→ Coût autre énergie/combustible/matière première 2</t>
  </si>
  <si>
    <t>→ Coût autre énergie/combustible/matière première 3</t>
  </si>
  <si>
    <t>Flux de trésorerie incluant les aides</t>
  </si>
  <si>
    <t>Flux de trésorerie actualisés incluant les aides</t>
  </si>
  <si>
    <t>Somme des flux de trésorerie actualisés incluant les aides</t>
  </si>
  <si>
    <t>Onglet "Amortissements-Valeur terminale"</t>
  </si>
  <si>
    <t>CMPC (Cout Moyen Pondéré du Capital)</t>
  </si>
  <si>
    <t>Guide au remplissage du Plan d'affaires</t>
  </si>
  <si>
    <t>Autres aides publiques</t>
  </si>
  <si>
    <t>Date de remplissage :</t>
  </si>
  <si>
    <t>Nom du projet :</t>
  </si>
  <si>
    <t>Porteur du projet :</t>
  </si>
  <si>
    <r>
      <t xml:space="preserve">Seuls les éléments "Porteur de projet", "nom du projet" et "date de remplissage" en tête d'onglet sont à remplir. Toutes les autres informations sont en effet soit alimentées automatiquement par les autres onglets, soit calculées automatiquement dans cet onglet. Bien vérifier que les informations sont justes une fois les autres onglets complétés.
</t>
    </r>
    <r>
      <rPr>
        <b/>
        <sz val="11"/>
        <color rgb="FFFF0000"/>
        <rFont val="Arial"/>
        <family val="2"/>
      </rPr>
      <t>Attention à bien obtenir des M€ lorsque les lignes des consommations et des recettes sont multipliées par celles des prix unitaires.</t>
    </r>
  </si>
  <si>
    <t>Plan d'affaires pour les demandes d'aide supérieures ou égales à 15 M€</t>
  </si>
  <si>
    <r>
      <t xml:space="preserve">REX (Résultat d'exploitation)
ou </t>
    </r>
    <r>
      <rPr>
        <b/>
        <i/>
        <sz val="11"/>
        <color theme="1"/>
        <rFont val="Arial"/>
        <family val="2"/>
      </rPr>
      <t>EBIT (Earnings before interest and taxes)</t>
    </r>
    <r>
      <rPr>
        <b/>
        <sz val="11"/>
        <color theme="1"/>
        <rFont val="Arial"/>
        <family val="2"/>
      </rPr>
      <t xml:space="preserve"> en anglais</t>
    </r>
  </si>
  <si>
    <t xml:space="preserve">Coûts du personnel / administratifs incluant les frais généraux </t>
  </si>
  <si>
    <t>g) Autres coûts</t>
  </si>
  <si>
    <t>Millions d'unités</t>
  </si>
  <si>
    <t>Calcul de la VAN du Projet</t>
  </si>
  <si>
    <t xml:space="preserve">Aide ADEME demandée </t>
  </si>
  <si>
    <t>Général</t>
  </si>
  <si>
    <t>Cellule remplie automatiquement - A ne pas modifier</t>
  </si>
  <si>
    <t>Cellule à remplir par le porteur de projet</t>
  </si>
  <si>
    <t>Date de dépenses des CAPEX</t>
  </si>
  <si>
    <t>Evolution spécifique (inflation pour autre énergie/combustible/matière première)</t>
  </si>
  <si>
    <t>Valeur comptable résiduelle cumulée de tous les investissements</t>
  </si>
  <si>
    <t>Total des amortissements annuels</t>
  </si>
  <si>
    <t>Les cellules de toutes les autres couleurs ne doivent pas être modifiées</t>
  </si>
  <si>
    <t>Amortissements et Valeur terminale</t>
  </si>
  <si>
    <t>Cette durée est fixée et ne peut être modifiée</t>
  </si>
  <si>
    <t>Hypothèses du Plan d'affaires</t>
  </si>
  <si>
    <r>
      <rPr>
        <b/>
        <i/>
        <sz val="14"/>
        <color theme="1"/>
        <rFont val="Arial"/>
        <family val="2"/>
      </rPr>
      <t xml:space="preserve">Instructions : 
</t>
    </r>
    <r>
      <rPr>
        <i/>
        <sz val="14"/>
        <color theme="1"/>
        <rFont val="Arial"/>
        <family val="2"/>
      </rPr>
      <t>Les hypothèses retenues dans le Plan d'affaires doivent être présentées dans cet onglet. 
Ci-dessous figure le format à utiliser. La majeure partie de l'onglet "VAN" est alimentée par des données qui sont à renseigner ici. Chaque hypothèse doit être objectivée à l'aide d'une justification et d'une source.</t>
    </r>
  </si>
  <si>
    <t>MWh EF</t>
  </si>
  <si>
    <t>Cette trajectoire de prix est fixée et ne peut être modifiée.</t>
  </si>
  <si>
    <t>MWh PCI</t>
  </si>
  <si>
    <t>CAPEX</t>
  </si>
  <si>
    <t>Il est demandé pour les données numériques de cette ligne de les présenter en faisant apparaitre la formule de calcul des taxes. Le choix de l'hypothèse de taxe devra être justifiée dans cette cellule. Cette indication pourra être écrasée.</t>
  </si>
  <si>
    <t>La légende suivante s'applique à l'ensemble des onglets :</t>
  </si>
  <si>
    <r>
      <t xml:space="preserve">Prix moyen annuel par unité consommée, sur la base des factures 2019
</t>
    </r>
    <r>
      <rPr>
        <i/>
        <sz val="11"/>
        <color theme="1"/>
        <rFont val="Arial"/>
        <family val="2"/>
      </rPr>
      <t>notamment d'après onglet "Synthèse factures" du Volet Technico-financier</t>
    </r>
  </si>
  <si>
    <t>c1) Coûts des énergies, combustibles et matières premières - Etape préliminaire : déterminer les prix unitaires des énergies, combustibles et matières premières</t>
  </si>
  <si>
    <t>Amortissements des CAPEX chaque année</t>
  </si>
  <si>
    <t>Energie / combustible / matière première</t>
  </si>
  <si>
    <r>
      <t xml:space="preserve">Le tableau "Hypothèses financières et de temporalité" est à remplir.
Tous les autres tableaux sont également à remplir, si pertinent et nécessaire. Les valeurs numériques doivent systèmatiquement être accompagnées de justifications et de sources (colonne C).
Les hypothèses remplies dans cet onglet sont automatiquement réinjectées dans l'onglet "VAN".
</t>
    </r>
    <r>
      <rPr>
        <b/>
        <sz val="11"/>
        <color rgb="FFFF0000"/>
        <rFont val="Arial"/>
        <family val="2"/>
      </rPr>
      <t>Ne pas oublier de compléter la colonne des unités.
Attention à bien obtenir des M€ lorsque les lignes des consommations et des recettes sont multipliées par celles des prix unitaires.</t>
    </r>
  </si>
  <si>
    <t>Indications</t>
  </si>
  <si>
    <r>
      <rPr>
        <i/>
        <u/>
        <sz val="14"/>
        <rFont val="Arial"/>
        <family val="2"/>
      </rPr>
      <t>Calcul des amortissements</t>
    </r>
    <r>
      <rPr>
        <i/>
        <sz val="14"/>
        <rFont val="Arial"/>
        <family val="2"/>
      </rPr>
      <t xml:space="preserve"> : Les amortissements sont automatiquement calculés dans le tableau ci-dessous, selon la méthode des amortissements linéaires, une fois que les CAPEX sont saisis dans l'onglet "Hypothèses". Si la méthode de calcul des amortissements pratiquée par l'entreprise est différente de la méthode linéaire, l'entreprise doit alors utiliser sa méthode de calcul tout en justifiant de son utilisation dans la cellule A15.</t>
    </r>
  </si>
  <si>
    <r>
      <rPr>
        <i/>
        <u/>
        <sz val="14"/>
        <color theme="1"/>
        <rFont val="Arial"/>
        <family val="2"/>
      </rPr>
      <t>Valeur Terminale du projet</t>
    </r>
    <r>
      <rPr>
        <i/>
        <sz val="14"/>
        <color theme="1"/>
        <rFont val="Arial"/>
        <family val="2"/>
      </rPr>
      <t xml:space="preserve"> : La Valeur Terminale du projet à la fin du plan d'affaires est estimée selon la méthode de la valeur nette comptable résiduelle des CAPEX. Celle-ci est automatiquement calculée selon le tableau d'amortissements ci-dessous, sur la ligne 43, suivant l'année de fin de plan d'affaires considérée. Par exemple, si le plan d'affaires s'arrête en 2036, la valeur terminale du projet sera la valeur comptable résiduelle cumulée de tous les investissements en année 2036, soit le montant indiqué en cellule P43. Cette méthodologie ne peut être modifiée.</t>
    </r>
  </si>
  <si>
    <t>Le CMPC est fixé et ne peut être modifié.</t>
  </si>
  <si>
    <t>L'année de valorisation (ou de commencement du plan d'affaires) doit être en phase avec le calendrier du projet. Elle correspond à l'année des premières dépenses relatives au projet. Pour toutes les années précédent l'année de valorisation, il est inutile de remplir les hypothèses dans cet onglet.</t>
  </si>
  <si>
    <t>L'inflation doit être intégrée aux prix proposés et justifiée. 
Cette indication pourra être écrasée.</t>
  </si>
  <si>
    <t>Chronique des versements à développer et justifier via le cahier des charges des dispositifs concernés.</t>
  </si>
  <si>
    <t>Chronique des versements à développer et à justifier selon les principes des CEE.</t>
  </si>
  <si>
    <t>Ce prix est calculé automatiquement selon le prix moyen annuel 2019</t>
  </si>
  <si>
    <t>Chronique des versements à développer selon le cahier des charges de cet AAP et le calendrier du projet.</t>
  </si>
  <si>
    <t>Il est demandé pour les données numériques de cette ligne de les présenter en faisant apparaitre la formule de calcul des quotas gratuits issue de la Directive ETS, prenant notamment en compte les facteurs liés au benchmark concerné par le projet et au niveau d'activité historique. Une justification devra être apportée. Cette indication pourra être écrasée.</t>
  </si>
  <si>
    <t xml:space="preserve">Total des amortissements annuels 
(données de la colonne Z transposées ici) </t>
  </si>
  <si>
    <t>A fixer selon le calendrier du projet</t>
  </si>
  <si>
    <r>
      <t xml:space="preserve">Les textes en </t>
    </r>
    <r>
      <rPr>
        <i/>
        <sz val="11"/>
        <color theme="1"/>
        <rFont val="Arial"/>
        <family val="2"/>
      </rPr>
      <t>italique</t>
    </r>
    <r>
      <rPr>
        <sz val="11"/>
        <color theme="1"/>
        <rFont val="Arial"/>
        <family val="2"/>
      </rPr>
      <t xml:space="preserve"> sont des aides au remplissage. Celles sur fond bleu peuvent être écrasées par les informations du porteur.</t>
    </r>
  </si>
  <si>
    <t>Si une méthodologie alternative aux amortissements linéaires est utilisée, rajouter ici des explications à ce propos. Vous pouvez aussi rajouter ici toutes autres informations complémentaires éventuelles. Cette indication pourra être écrasée.</t>
  </si>
  <si>
    <t>La durée d'exploitation - et donc durée de vie de l'équipement - est fixée à 15 ans à partir de la mise en service et ne peut être modifiée. Cela déterminera la dernière année du plan d'affaires selon le phasage retenu pour les Etudes et le Déploiement. Pour toutes les années suivant cette dernière année, il est inutile de remplir les hypothèses dans cet onglet.</t>
  </si>
  <si>
    <t>L'inflation doit être intégrée aux coûts proposés et justifiée. 
Il est possible d'ajouter des lignes pour chaque coût de cette catégorie pour gagner en clarté. 
Cette indication pourra être écrasée.</t>
  </si>
  <si>
    <t>... ajouter de nouvelles lignes de recettes si besoin, selon le même format que ci-dessus. Pour des quantités significatives, préférer une présentation avec une ligne pour la consommation et une ligne pour le prix unitaire. Cette indication pourra être écrasée.</t>
  </si>
  <si>
    <t>... ajouter de nouvelles lignes de couts énergies, combustibles et/ou matières premières si besoin, selon le même format que ci-dessus. Pour des quantités significatives, préférer une présentation avec une ligne pour la consommation et une ligne pour le prix unitaire. Cette indication pourra être écrasée.</t>
  </si>
  <si>
    <r>
      <rPr>
        <i/>
        <u/>
        <sz val="11"/>
        <color theme="1"/>
        <rFont val="Arial"/>
        <family val="2"/>
      </rPr>
      <t>Indications</t>
    </r>
    <r>
      <rPr>
        <i/>
        <sz val="11"/>
        <color theme="1"/>
        <rFont val="Arial"/>
        <family val="2"/>
      </rPr>
      <t xml:space="preserve"> : 
Il est demandé ici d'indiquer les prix moyens annuels 2019 (basés sur les factures de 2019) des énergies, combustibles ou matières premières utilisés dans le cadre du projet. Comme indiqué dans les onglets "Calcul TRB" et "Méthode calcul trajectoires" du VTF, ces prix moyens annuels 2019 permettent de déterminer les prix unitaires 2023-2045 pour les énergies, combustibles ou matières premières utilisés. Ces prix sont calculés automatiquement dans la section ci-dessous "c2) Coûts des énergies, combustibles et matières premières". 
L'intégralité du tableau n'est pas à remplir si certains intitulés ne sont pas pertinents pour un projet. De nouvelles lignes peuvent aussi être ajoutées si besoin.
Comme indiqué dans les onglets "Calcul TRB" et "Méthode calcul trajectoires" du VTF, l'ajout, par exemple, d'un troisième combustible dérivé du charbon doit être ajouté comme "Charbon ou dérivé 3" et non comme "Autre énergie/combustible/matière première". Il s'agira alors dans la section ci-dessous "c2) Coûts des énergies, combustibles et matières premières" de créer trois lignes supplémentaires (cout total, consommation, prix unitaire) sur le modèle des postes de coût des dérivés du charbon. En particulier, la formule de calcul des prix unitaires sur les années 2023-2045 pour les deux premiers dérivés du charbon devra être copiée-collée pour déterminer le prix unitaire 2023-2045 du troisième dérivé du charbon. Cette même méthodologie devra être appliquée aux ajouts de dérivés du pétrole, de dérivés du gaz naturel, et pour les vecteurs de type "Autre énergie/combustible/matière première".
Dans le cas où un projet amène à l'utilisation d'un nouveau vecteur énergie ou matière pour lequel aucune facture 2019 n'existe par définition, il est demandé au porteur de projet d'indiquer directement le prix d'achat signé avec son fournisseur pour ce nouveau vecteur, dans la cellule correspondant à l'année du début de fourniture sur la ligne "prix unitaire" correspondante de la section "c2) Coûts des énergies, combustibles et matières premières", en écrasant la formule de calcul présente, mais de ne pas toucher aux formules pour les années suivant l'année de début de fourniture. Pour un nouveau vecteur dérivé du charbon, par exemple, cette opération devra être menée sur la ligne de prix unitaire de "Charbon ou dérivé 1" ou "Charbon ou dérivé 2" ou d'une nouvelle ligne de prix unitaire s'il est nécessaire d'ajouter un "Charbon ou dérivé 3". Cette même méthodologie devra être appliquée pour les nouveaux vecteurs dérivés du pétrole, dérivés du gaz naturel, et pour les nouveaux vecteurs de type "Autre énergie/combustible/matière première".</t>
    </r>
  </si>
  <si>
    <t>Terminologies</t>
  </si>
  <si>
    <t>Valeur Actuelle Nette du Projet (M€)</t>
  </si>
  <si>
    <t>Valeur Actuelle Nette du Projet</t>
  </si>
  <si>
    <r>
      <rPr>
        <b/>
        <sz val="11"/>
        <color theme="1"/>
        <rFont val="Arial"/>
        <family val="2"/>
      </rPr>
      <t>VAN</t>
    </r>
    <r>
      <rPr>
        <sz val="11"/>
        <color theme="1"/>
        <rFont val="Arial"/>
        <family val="2"/>
      </rPr>
      <t xml:space="preserve"> : Valeur Actuelle Nette du projet.
</t>
    </r>
    <r>
      <rPr>
        <b/>
        <sz val="11"/>
        <color theme="1"/>
        <rFont val="Arial"/>
        <family val="2"/>
      </rPr>
      <t>CAPEX</t>
    </r>
    <r>
      <rPr>
        <sz val="11"/>
        <color theme="1"/>
        <rFont val="Arial"/>
        <family val="2"/>
      </rPr>
      <t xml:space="preserve"> : montants d'investissement.
</t>
    </r>
    <r>
      <rPr>
        <b/>
        <sz val="11"/>
        <color theme="1"/>
        <rFont val="Arial"/>
        <family val="2"/>
      </rPr>
      <t>REX (ou EBIT en anglais)</t>
    </r>
    <r>
      <rPr>
        <sz val="11"/>
        <color theme="1"/>
        <rFont val="Arial"/>
        <family val="2"/>
      </rPr>
      <t xml:space="preserve"> : le résultat d'exploitation se calcule par la décomposition des charges et des produits annuels de l'exercice comptable (EBIT = earnings before interest and taxes).
</t>
    </r>
    <r>
      <rPr>
        <b/>
        <sz val="11"/>
        <color theme="1"/>
        <rFont val="Arial"/>
        <family val="2"/>
      </rPr>
      <t>Valeur terminale</t>
    </r>
    <r>
      <rPr>
        <sz val="11"/>
        <color theme="1"/>
        <rFont val="Arial"/>
        <family val="2"/>
      </rPr>
      <t xml:space="preserve"> : valeur de l'actif économique à la dernière année du plan d'affaires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</si>
</sst>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
    <numFmt numFmtId="168" formatCode="0.0%"/>
    <numFmt numFmtId="169" formatCode="0;\-0;"/>
    <numFmt numFmtId="170" formatCode="#,##0.00;\-#,##0.00;"/>
    <numFmt numFmtId="171" formatCode="0%;\-0%;"/>
    <numFmt numFmtId="172" formatCode="0.0%;\-0.0%;"/>
    <numFmt numFmtId="173" formatCode="0.00%;\-0.00%;"/>
    <numFmt numFmtId="174" formatCode="\+0;\-0;"/>
    <numFmt numFmtId="175" formatCode="\+#,##0;\-#,##0;"/>
    <numFmt numFmtId="176" formatCode="\+#,##0.00;\-#,##0.00;"/>
    <numFmt numFmtId="177" formatCode="\+0%;\-0%;"/>
    <numFmt numFmtId="178" formatCode="\+0.0%;\-0.0%;"/>
    <numFmt numFmtId="179" formatCode="\+0.00%;\-0.00%;"/>
    <numFmt numFmtId="180" formatCode="dd\-mm\-yyyy"/>
    <numFmt numFmtId="181" formatCode="mmmm\ yyyy"/>
    <numFmt numFmtId="182" formatCode="dd\-mm\-yy"/>
    <numFmt numFmtId="183" formatCode="0.00&quot; %&quot;;\-0.00&quot; %&quot;;"/>
    <numFmt numFmtId="184" formatCode="_-* #,##0&quot; $&quot;_-;\-* #,##0&quot; $&quot;_-;_-* &quot;-&quot;&quot; $&quot;_-;_-@_-"/>
    <numFmt numFmtId="185" formatCode="_-* #,##0&quot; £&quot;_-;\-* #,##0&quot; £&quot;_-;_-* &quot;-&quot;&quot; £&quot;_-;_-@_-"/>
    <numFmt numFmtId="186" formatCode="0.0"/>
    <numFmt numFmtId="187" formatCode="0.00;\-0.00;"/>
    <numFmt numFmtId="188" formatCode="\+0.00;\-0.00;"/>
    <numFmt numFmtId="189" formatCode="0;[Red]\-0;"/>
    <numFmt numFmtId="190" formatCode="#,##0;[Red]\-#,##0;"/>
    <numFmt numFmtId="191" formatCode="0.00;[Red]\-0.00;"/>
    <numFmt numFmtId="192" formatCode="#,##0.00;[Red]\-#,##0.00;"/>
    <numFmt numFmtId="193" formatCode="0%;[Red]\-0%;"/>
    <numFmt numFmtId="194" formatCode="0.0%;[Red]\-0.0%;"/>
    <numFmt numFmtId="195" formatCode="0.00%;[Red]\-0.00%;"/>
    <numFmt numFmtId="196" formatCode="_-* #,##0&quot; DM&quot;_-;\-* #,##0&quot; DM&quot;_-;_-* &quot;-&quot;&quot; DM&quot;_-;_-@_-"/>
    <numFmt numFmtId="197" formatCode="_-* #,##0.00\ [$€-1]_-;\-* #,##0.00\ [$€-1]_-;_-* &quot;-&quot;??\ [$€-1]_-"/>
    <numFmt numFmtId="198" formatCode="_-* #,##0.00\ [$€]_-;\-* #,##0.00\ [$€]_-;_-* &quot;-&quot;??\ [$€]_-;_-@_-"/>
    <numFmt numFmtId="199" formatCode="0&quot; jours&quot;;\-0&quot; jours&quot;;&quot;- jours&quot;"/>
    <numFmt numFmtId="200" formatCode="#,##0&quot; kF&quot;;\-#,##0&quot; kF&quot;;&quot;- kF&quot;;_-@_-"/>
    <numFmt numFmtId="201" formatCode="[&lt;0]\ &quot;0&quot;;#,###"/>
    <numFmt numFmtId="202" formatCode="#,##0&quot; h&quot;"/>
    <numFmt numFmtId="203" formatCode="\$#,##0.00;[Red]\-\$#,##0.00"/>
    <numFmt numFmtId="204" formatCode="\$#,##0\ ;\(\$#,##0\)"/>
    <numFmt numFmtId="205" formatCode="mmm&quot; &quot;yy"/>
    <numFmt numFmtId="206" formatCode="#,##0.0&quot; déf/kLoc&quot;"/>
    <numFmt numFmtId="207" formatCode="#,##0.0&quot; h/déf&quot;"/>
    <numFmt numFmtId="208" formatCode="_-* #,##0.00\ _F_-;\-* #,##0.00\ _F_-;_-* &quot;-&quot;??\ _F_-;_-@_-"/>
    <numFmt numFmtId="209" formatCode="0.00_)"/>
    <numFmt numFmtId="210" formatCode="??0&quot; %&quot;"/>
    <numFmt numFmtId="211" formatCode="General_)"/>
    <numFmt numFmtId="212" formatCode="_-* #,##0\ &quot;DM&quot;_-;\-* #,##0\ &quot;DM&quot;_-;_-* &quot;-&quot;\ &quot;DM&quot;_-;_-@_-"/>
    <numFmt numFmtId="213" formatCode="_-* #,##0.00\ &quot;DM&quot;_-;\-* #,##0.00\ &quot;DM&quot;_-;_-* &quot;-&quot;??\ &quot;DM&quot;_-;_-@_-"/>
    <numFmt numFmtId="214" formatCode="#,##0.00;[Red]\-#,##0.00;&quot;-&quot;??"/>
    <numFmt numFmtId="215" formatCode="_-* #,##0_-;\-* #,##0_-;_-* &quot;-&quot;??_-;_-@_-"/>
    <numFmt numFmtId="216" formatCode="#,##0.00_ ;\-#,##0.00\ "/>
  </numFmts>
  <fonts count="109">
    <font>
      <sz val="11"/>
      <color theme="1"/>
      <name val="Calibri"/>
      <family val="2"/>
      <scheme val="minor"/>
    </font>
    <font>
      <sz val="10"/>
      <color theme="1"/>
      <name val="Arial"/>
      <family val="2"/>
    </font>
    <font>
      <sz val="11"/>
      <color theme="1"/>
      <name val="Calibri"/>
      <family val="2"/>
      <scheme val="minor"/>
    </font>
    <font>
      <b/>
      <sz val="1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9C5700"/>
      <name val="Arial"/>
      <family val="2"/>
    </font>
    <font>
      <sz val="11"/>
      <name val="Arial"/>
      <family val="2"/>
    </font>
    <font>
      <sz val="8"/>
      <name val="Calibri"/>
      <family val="2"/>
      <scheme val="minor"/>
    </font>
    <font>
      <sz val="11"/>
      <color theme="1"/>
      <name val="Arial"/>
      <family val="2"/>
    </font>
    <font>
      <b/>
      <sz val="11"/>
      <color theme="1"/>
      <name val="Arial"/>
      <family val="2"/>
    </font>
    <font>
      <b/>
      <sz val="11"/>
      <color rgb="FFFF0000"/>
      <name val="Arial"/>
      <family val="2"/>
    </font>
    <font>
      <b/>
      <sz val="18"/>
      <color theme="0"/>
      <name val="Arial"/>
      <family val="2"/>
    </font>
    <font>
      <b/>
      <sz val="11"/>
      <color rgb="FFFFFF00"/>
      <name val="Arial"/>
      <family val="2"/>
    </font>
    <font>
      <b/>
      <u/>
      <sz val="14"/>
      <color theme="1"/>
      <name val="Arial"/>
      <family val="2"/>
    </font>
    <font>
      <b/>
      <sz val="14"/>
      <color theme="1"/>
      <name val="Arial"/>
      <family val="2"/>
    </font>
    <font>
      <sz val="14"/>
      <color theme="1"/>
      <name val="Arial"/>
      <family val="2"/>
    </font>
    <font>
      <sz val="11"/>
      <color theme="0"/>
      <name val="Arial"/>
      <family val="2"/>
    </font>
    <font>
      <b/>
      <sz val="11"/>
      <color theme="0"/>
      <name val="Arial"/>
      <family val="2"/>
    </font>
    <font>
      <b/>
      <sz val="13"/>
      <color theme="0"/>
      <name val="Arial"/>
      <family val="2"/>
    </font>
    <font>
      <i/>
      <sz val="11"/>
      <color theme="1"/>
      <name val="Arial"/>
      <family val="2"/>
    </font>
    <font>
      <b/>
      <i/>
      <sz val="11"/>
      <color theme="1"/>
      <name val="Arial"/>
      <family val="2"/>
    </font>
    <font>
      <i/>
      <sz val="11"/>
      <color theme="0" tint="-0.249977111117893"/>
      <name val="Arial"/>
      <family val="2"/>
    </font>
    <font>
      <sz val="11"/>
      <color rgb="FFFF0000"/>
      <name val="Arial"/>
      <family val="2"/>
    </font>
    <font>
      <i/>
      <sz val="14"/>
      <color theme="1"/>
      <name val="Arial"/>
      <family val="2"/>
    </font>
    <font>
      <b/>
      <sz val="11"/>
      <color theme="0" tint="-4.9989318521683403E-2"/>
      <name val="Arial"/>
      <family val="2"/>
    </font>
    <font>
      <i/>
      <sz val="10"/>
      <color theme="1"/>
      <name val="Arial"/>
      <family val="2"/>
    </font>
    <font>
      <b/>
      <sz val="13"/>
      <color indexed="56"/>
      <name val="Arial"/>
      <family val="2"/>
    </font>
    <font>
      <u/>
      <sz val="11"/>
      <color theme="1"/>
      <name val="Arial"/>
      <family val="2"/>
    </font>
    <font>
      <b/>
      <sz val="16"/>
      <color theme="0"/>
      <name val="Arial"/>
      <family val="2"/>
    </font>
    <font>
      <sz val="11"/>
      <color theme="1"/>
      <name val="Arial"/>
      <family val="2"/>
    </font>
    <font>
      <b/>
      <sz val="12"/>
      <color theme="1"/>
      <name val="Arial"/>
      <family val="2"/>
    </font>
    <font>
      <b/>
      <sz val="12"/>
      <name val="Arial"/>
      <family val="2"/>
    </font>
    <font>
      <b/>
      <sz val="12"/>
      <color rgb="FFFF0000"/>
      <name val="Arial"/>
      <family val="2"/>
    </font>
    <font>
      <b/>
      <sz val="14"/>
      <color rgb="FFFF0000"/>
      <name val="Arial"/>
      <family val="2"/>
    </font>
    <font>
      <b/>
      <i/>
      <sz val="14"/>
      <color theme="1"/>
      <name val="Arial"/>
      <family val="2"/>
    </font>
    <font>
      <i/>
      <u/>
      <sz val="14"/>
      <name val="Arial"/>
      <family val="2"/>
    </font>
    <font>
      <i/>
      <sz val="14"/>
      <name val="Arial"/>
      <family val="2"/>
    </font>
    <font>
      <i/>
      <u/>
      <sz val="14"/>
      <color theme="1"/>
      <name val="Arial"/>
      <family val="2"/>
    </font>
    <font>
      <i/>
      <sz val="11"/>
      <color theme="1"/>
      <name val="Arial"/>
      <family val="2"/>
    </font>
    <font>
      <b/>
      <sz val="11"/>
      <color theme="1"/>
      <name val="Arial"/>
      <family val="2"/>
    </font>
    <font>
      <i/>
      <sz val="10"/>
      <color theme="1"/>
      <name val="Arial"/>
      <family val="2"/>
    </font>
    <font>
      <i/>
      <sz val="14"/>
      <color theme="1"/>
      <name val="Arial"/>
      <family val="2"/>
    </font>
    <font>
      <b/>
      <i/>
      <sz val="11"/>
      <color theme="0" tint="-0.249977111117893"/>
      <name val="Arial"/>
      <family val="2"/>
    </font>
    <font>
      <b/>
      <u/>
      <sz val="11"/>
      <color theme="0" tint="-4.9989318521683403E-2"/>
      <name val="Arial"/>
      <family val="2"/>
    </font>
    <font>
      <i/>
      <u/>
      <sz val="11"/>
      <color theme="1"/>
      <name val="Arial"/>
      <family val="2"/>
    </font>
    <font>
      <i/>
      <sz val="11"/>
      <color theme="1"/>
      <name val="Arial"/>
      <family val="2"/>
    </font>
    <font>
      <b/>
      <sz val="11"/>
      <color theme="1"/>
      <name val="Arial"/>
      <family val="2"/>
    </font>
    <font>
      <sz val="11"/>
      <color theme="1"/>
      <name val="Arial"/>
      <family val="2"/>
    </font>
    <font>
      <i/>
      <sz val="10"/>
      <color theme="1"/>
      <name val="Arial"/>
      <family val="2"/>
    </font>
    <font>
      <b/>
      <sz val="14"/>
      <color theme="0"/>
      <name val="Arial"/>
      <family val="2"/>
    </font>
    <font>
      <i/>
      <sz val="11"/>
      <color theme="0"/>
      <name val="Arial"/>
      <family val="2"/>
    </font>
  </fonts>
  <fills count="51">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4"/>
        <bgColor indexed="64"/>
      </patternFill>
    </fill>
    <fill>
      <patternFill patternType="solid">
        <fgColor theme="9" tint="-0.249977111117893"/>
        <bgColor indexed="64"/>
      </patternFill>
    </fill>
    <fill>
      <patternFill patternType="solid">
        <fgColor theme="2"/>
        <bgColor theme="0"/>
      </patternFill>
    </fill>
    <fill>
      <patternFill patternType="solid">
        <fgColor theme="7" tint="0.39997558519241921"/>
        <bgColor indexed="64"/>
      </patternFill>
    </fill>
    <fill>
      <patternFill patternType="darkUp">
        <bgColor theme="0"/>
      </patternFill>
    </fill>
    <fill>
      <patternFill patternType="solid">
        <fgColor rgb="FFC00000"/>
        <bgColor indexed="64"/>
      </patternFill>
    </fill>
    <fill>
      <patternFill patternType="solid">
        <fgColor theme="2" tint="-9.9978637043366805E-2"/>
        <bgColor theme="0"/>
      </patternFill>
    </fill>
    <fill>
      <patternFill patternType="solid">
        <fgColor theme="4" tint="0.59999389629810485"/>
        <bgColor indexed="64"/>
      </patternFill>
    </fill>
  </fills>
  <borders count="110">
    <border>
      <left/>
      <right/>
      <top/>
      <bottom/>
      <diagonal/>
    </border>
    <border>
      <left/>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499984740745262"/>
      </top>
      <bottom/>
      <diagonal/>
    </border>
    <border>
      <left style="thin">
        <color indexed="64"/>
      </left>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tint="-0.34998626667073579"/>
      </left>
      <right/>
      <top/>
      <bottom/>
      <diagonal/>
    </border>
    <border>
      <left style="medium">
        <color theme="1"/>
      </left>
      <right style="thin">
        <color theme="0" tint="-0.499984740745262"/>
      </right>
      <top style="medium">
        <color theme="1"/>
      </top>
      <bottom style="medium">
        <color theme="1"/>
      </bottom>
      <diagonal/>
    </border>
    <border>
      <left/>
      <right style="thin">
        <color theme="0" tint="-0.499984740745262"/>
      </right>
      <top style="medium">
        <color theme="1"/>
      </top>
      <bottom style="medium">
        <color theme="1"/>
      </bottom>
      <diagonal/>
    </border>
    <border>
      <left/>
      <right style="medium">
        <color theme="1"/>
      </right>
      <top style="medium">
        <color theme="1"/>
      </top>
      <bottom style="medium">
        <color theme="1"/>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499984740745262"/>
      </bottom>
      <diagonal/>
    </border>
    <border>
      <left style="thin">
        <color indexed="64"/>
      </left>
      <right style="thin">
        <color indexed="64"/>
      </right>
      <top/>
      <bottom style="thin">
        <color indexed="64"/>
      </bottom>
      <diagonal/>
    </border>
    <border>
      <left/>
      <right/>
      <top style="thin">
        <color theme="0" tint="-0.249977111117893"/>
      </top>
      <bottom style="thin">
        <color theme="0" tint="-0.34998626667073579"/>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79">
    <xf numFmtId="0" fontId="0" fillId="0" borderId="0"/>
    <xf numFmtId="9" fontId="2" fillId="0" borderId="0" applyFont="0" applyFill="0" applyBorder="0" applyAlignment="0" applyProtection="0"/>
    <xf numFmtId="0" fontId="4" fillId="0" borderId="0"/>
    <xf numFmtId="4" fontId="6" fillId="0" borderId="0" applyFont="0" applyFill="0" applyBorder="0" applyAlignment="0" applyProtection="0"/>
    <xf numFmtId="170" fontId="6" fillId="0" borderId="0" applyFont="0" applyFill="0" applyBorder="0" applyAlignment="0" applyProtection="0"/>
    <xf numFmtId="1" fontId="6" fillId="0" borderId="0" applyFont="0" applyFill="0" applyBorder="0" applyAlignment="0" applyProtection="0"/>
    <xf numFmtId="183" fontId="6" fillId="0" borderId="0" applyFont="0" applyFill="0" applyBorder="0" applyAlignment="0" applyProtection="0"/>
    <xf numFmtId="173" fontId="6" fillId="0" borderId="0" applyFont="0" applyFill="0" applyBorder="0" applyAlignment="0" applyProtection="0"/>
    <xf numFmtId="1" fontId="6" fillId="0" borderId="0" applyFont="0" applyFill="0" applyBorder="0" applyAlignment="0" applyProtection="0"/>
    <xf numFmtId="3" fontId="6" fillId="0" borderId="0" applyFont="0" applyFill="0" applyBorder="0" applyAlignment="0" applyProtection="0"/>
    <xf numFmtId="4"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0" fontId="6" fillId="0" borderId="0" applyFont="0" applyFill="0" applyBorder="0" applyAlignment="0" applyProtection="0"/>
    <xf numFmtId="0" fontId="6" fillId="0" borderId="5" applyNumberFormat="0" applyFont="0" applyFill="0" applyAlignment="0" applyProtection="0"/>
    <xf numFmtId="169" fontId="6" fillId="0" borderId="5" applyFont="0" applyFill="0" applyBorder="0" applyAlignment="0" applyProtection="0"/>
    <xf numFmtId="167" fontId="6" fillId="0" borderId="5" applyFont="0" applyFill="0" applyBorder="0" applyAlignment="0" applyProtection="0"/>
    <xf numFmtId="170" fontId="6" fillId="0" borderId="0" applyFont="0" applyFill="0" applyBorder="0" applyAlignment="0" applyProtection="0"/>
    <xf numFmtId="171" fontId="6" fillId="0" borderId="8" applyFont="0" applyFill="0" applyBorder="0" applyAlignment="0" applyProtection="0"/>
    <xf numFmtId="172" fontId="6" fillId="0" borderId="8" applyFont="0" applyFill="0" applyBorder="0" applyAlignment="0" applyProtection="0"/>
    <xf numFmtId="173" fontId="6" fillId="0" borderId="8" applyFont="0" applyFill="0" applyBorder="0" applyAlignment="0" applyProtection="0"/>
    <xf numFmtId="0" fontId="6" fillId="0" borderId="9" applyNumberFormat="0" applyFont="0" applyFill="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7" fontId="6" fillId="0" borderId="8" applyFont="0" applyFill="0" applyBorder="0" applyAlignment="0" applyProtection="0"/>
    <xf numFmtId="178" fontId="6" fillId="0" borderId="8" applyFont="0" applyFill="0" applyBorder="0" applyAlignment="0" applyProtection="0"/>
    <xf numFmtId="179" fontId="6" fillId="0" borderId="8" applyFont="0" applyFill="0" applyBorder="0" applyAlignment="0" applyProtection="0"/>
    <xf numFmtId="0" fontId="6" fillId="0" borderId="8" applyNumberFormat="0" applyFont="0" applyFill="0" applyAlignment="0" applyProtection="0"/>
    <xf numFmtId="182" fontId="6" fillId="0" borderId="10" applyFont="0" applyFill="0" applyBorder="0" applyProtection="0">
      <alignment horizontal="center"/>
    </xf>
    <xf numFmtId="180" fontId="6" fillId="0" borderId="10" applyFont="0" applyFill="0" applyBorder="0" applyProtection="0">
      <alignment horizontal="center"/>
    </xf>
    <xf numFmtId="181" fontId="6" fillId="0" borderId="10" applyFont="0" applyFill="0" applyBorder="0" applyProtection="0">
      <alignment horizontal="left"/>
    </xf>
    <xf numFmtId="0" fontId="6" fillId="0" borderId="10" applyNumberFormat="0" applyFont="0" applyFill="0" applyAlignment="0" applyProtection="0"/>
    <xf numFmtId="0" fontId="6" fillId="1" borderId="0" applyNumberFormat="0" applyFont="0" applyFill="0" applyBorder="0" applyProtection="0">
      <alignment horizontal="fill"/>
    </xf>
    <xf numFmtId="0" fontId="6" fillId="1" borderId="0" applyNumberFormat="0" applyFont="0" applyBorder="0" applyAlignment="0" applyProtection="0"/>
    <xf numFmtId="0" fontId="6" fillId="2" borderId="0" applyNumberFormat="0" applyFont="0" applyBorder="0" applyAlignment="0" applyProtection="0"/>
    <xf numFmtId="0" fontId="6" fillId="3" borderId="0" applyNumberFormat="0" applyFont="0" applyBorder="0" applyAlignment="0" applyProtection="0"/>
    <xf numFmtId="0" fontId="7" fillId="0" borderId="5" applyNumberFormat="0" applyFill="0" applyBorder="0" applyAlignment="0" applyProtection="0"/>
    <xf numFmtId="0" fontId="8" fillId="0" borderId="5" applyNumberFormat="0" applyFill="0" applyBorder="0" applyAlignment="0" applyProtection="0"/>
    <xf numFmtId="0" fontId="6" fillId="0" borderId="0" applyNumberFormat="0" applyFont="0" applyFill="0" applyBorder="0" applyProtection="0">
      <alignment textRotation="90"/>
    </xf>
    <xf numFmtId="0" fontId="6" fillId="0" borderId="10" applyNumberFormat="0" applyFont="0" applyFill="0" applyAlignment="0" applyProtection="0"/>
    <xf numFmtId="0" fontId="6" fillId="0" borderId="9" applyNumberFormat="0" applyFont="0" applyFill="0" applyAlignment="0" applyProtection="0"/>
    <xf numFmtId="0" fontId="6" fillId="0" borderId="5" applyNumberFormat="0" applyFont="0" applyFill="0" applyAlignment="0" applyProtection="0"/>
    <xf numFmtId="182" fontId="6" fillId="0" borderId="0" applyFont="0" applyFill="0" applyBorder="0" applyProtection="0">
      <alignment horizontal="center"/>
    </xf>
    <xf numFmtId="166" fontId="5" fillId="0" borderId="0" applyFont="0" applyFill="0" applyBorder="0" applyAlignment="0" applyProtection="0">
      <alignment vertical="center"/>
    </xf>
    <xf numFmtId="4" fontId="9" fillId="0" borderId="0" applyFont="0" applyFill="0" applyBorder="0" applyAlignment="0" applyProtection="0"/>
    <xf numFmtId="165" fontId="5" fillId="0" borderId="0" applyFont="0" applyFill="0" applyBorder="0" applyAlignment="0" applyProtection="0"/>
    <xf numFmtId="0" fontId="5" fillId="0" borderId="0">
      <alignment vertical="center"/>
    </xf>
    <xf numFmtId="9" fontId="5" fillId="0" borderId="0" applyFont="0" applyFill="0" applyBorder="0" applyAlignment="0" applyProtection="0"/>
    <xf numFmtId="3" fontId="6" fillId="0" borderId="0" applyFont="0" applyFill="0" applyBorder="0" applyAlignment="0" applyProtection="0">
      <alignment horizontal="center"/>
    </xf>
    <xf numFmtId="3" fontId="10" fillId="0" borderId="0" applyFont="0" applyFill="0" applyBorder="0" applyAlignment="0" applyProtection="0">
      <alignment horizontal="center"/>
    </xf>
    <xf numFmtId="3" fontId="11" fillId="0" borderId="0" applyFont="0" applyFill="0" applyBorder="0" applyAlignment="0" applyProtection="0">
      <alignment horizontal="center"/>
    </xf>
    <xf numFmtId="3" fontId="10" fillId="0" borderId="0" applyFont="0" applyFill="0" applyBorder="0" applyAlignment="0" applyProtection="0">
      <alignment horizontal="center"/>
    </xf>
    <xf numFmtId="3" fontId="10" fillId="0" borderId="0" applyFont="0" applyFill="0" applyBorder="0" applyAlignment="0" applyProtection="0">
      <alignment horizontal="center"/>
    </xf>
    <xf numFmtId="170" fontId="11" fillId="0" borderId="0" applyFont="0" applyFill="0" applyBorder="0" applyAlignment="0" applyProtection="0">
      <alignment horizontal="center"/>
    </xf>
    <xf numFmtId="170" fontId="10" fillId="0" borderId="0" applyFont="0" applyFill="0" applyBorder="0" applyAlignment="0" applyProtection="0">
      <alignment horizontal="center"/>
    </xf>
    <xf numFmtId="170" fontId="6" fillId="0" borderId="0" applyFont="0" applyFill="0" applyBorder="0" applyAlignment="0" applyProtection="0">
      <alignment horizontal="center"/>
    </xf>
    <xf numFmtId="170" fontId="6" fillId="0" borderId="0" applyFont="0" applyFill="0" applyBorder="0" applyAlignment="0" applyProtection="0"/>
    <xf numFmtId="170" fontId="6" fillId="0" borderId="0" applyFont="0" applyFill="0" applyBorder="0" applyAlignment="0" applyProtection="0">
      <alignment horizontal="center"/>
    </xf>
    <xf numFmtId="170" fontId="6" fillId="0" borderId="0" applyFont="0" applyFill="0" applyBorder="0" applyAlignment="0" applyProtection="0">
      <alignment horizontal="center"/>
    </xf>
    <xf numFmtId="184" fontId="12" fillId="0" borderId="0" applyFont="0" applyFill="0" applyBorder="0" applyAlignment="0" applyProtection="0"/>
    <xf numFmtId="185" fontId="12" fillId="0" borderId="0" applyFont="0" applyFill="0" applyBorder="0" applyAlignment="0" applyProtection="0"/>
    <xf numFmtId="1" fontId="11" fillId="0" borderId="0" applyFont="0" applyFill="0" applyBorder="0" applyAlignment="0" applyProtection="0">
      <alignment horizontal="center"/>
    </xf>
    <xf numFmtId="1" fontId="6" fillId="0" borderId="0" applyFont="0" applyFill="0" applyBorder="0" applyAlignment="0" applyProtection="0"/>
    <xf numFmtId="1" fontId="6" fillId="0" borderId="0" applyFont="0" applyFill="0" applyBorder="0" applyAlignment="0" applyProtection="0">
      <alignment horizontal="center"/>
    </xf>
    <xf numFmtId="186" fontId="6" fillId="0" borderId="0" applyFont="0" applyFill="0" applyBorder="0" applyAlignment="0" applyProtection="0">
      <alignment horizontal="center"/>
    </xf>
    <xf numFmtId="186" fontId="11" fillId="0" borderId="0" applyFont="0" applyFill="0" applyBorder="0" applyAlignment="0" applyProtection="0">
      <alignment horizontal="center"/>
    </xf>
    <xf numFmtId="10" fontId="6" fillId="0" borderId="0" applyFont="0" applyFill="0" applyBorder="0" applyAlignment="0" applyProtection="0">
      <alignment horizontal="center"/>
    </xf>
    <xf numFmtId="10" fontId="11" fillId="0" borderId="0" applyFont="0" applyFill="0" applyBorder="0" applyAlignment="0" applyProtection="0">
      <alignment horizontal="center"/>
    </xf>
    <xf numFmtId="1" fontId="13" fillId="0" borderId="0" applyFont="0" applyFill="0" applyBorder="0" applyAlignment="0" applyProtection="0"/>
    <xf numFmtId="3" fontId="13" fillId="0" borderId="0" applyFont="0" applyFill="0" applyBorder="0" applyAlignment="0" applyProtection="0"/>
    <xf numFmtId="2" fontId="13" fillId="0" borderId="0" applyFont="0" applyFill="0" applyBorder="0" applyAlignment="0" applyProtection="0"/>
    <xf numFmtId="4"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0"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87"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174" fontId="13" fillId="0" borderId="0" applyFont="0" applyFill="0" applyBorder="0" applyAlignment="0" applyProtection="0"/>
    <xf numFmtId="175" fontId="13" fillId="0" borderId="0" applyFont="0" applyFill="0" applyBorder="0" applyAlignment="0" applyProtection="0"/>
    <xf numFmtId="188"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89" fontId="13" fillId="0" borderId="0" applyFont="0" applyFill="0" applyBorder="0" applyAlignment="0" applyProtection="0"/>
    <xf numFmtId="190" fontId="13"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182" fontId="11" fillId="0" borderId="10" applyFont="0" applyFill="0" applyBorder="0" applyProtection="0">
      <alignment horizontal="center"/>
    </xf>
    <xf numFmtId="3" fontId="4" fillId="0" borderId="0"/>
    <xf numFmtId="0" fontId="6" fillId="1" borderId="0" applyNumberFormat="0" applyFont="0" applyFill="0" applyBorder="0" applyProtection="0">
      <alignment horizontal="fill"/>
    </xf>
    <xf numFmtId="0" fontId="6" fillId="1" borderId="0" applyNumberFormat="0" applyFont="0" applyBorder="0" applyAlignment="0" applyProtection="0"/>
    <xf numFmtId="0" fontId="6" fillId="2" borderId="0" applyNumberFormat="0" applyFont="0" applyBorder="0" applyAlignment="0" applyProtection="0"/>
    <xf numFmtId="0" fontId="6" fillId="3" borderId="0" applyNumberFormat="0" applyFont="0" applyBorder="0" applyAlignment="0" applyProtection="0"/>
    <xf numFmtId="0" fontId="7" fillId="0" borderId="5" applyNumberFormat="0" applyFill="0" applyBorder="0" applyAlignment="0" applyProtection="0"/>
    <xf numFmtId="0" fontId="8" fillId="0" borderId="5" applyNumberFormat="0" applyFill="0" applyBorder="0" applyAlignment="0" applyProtection="0"/>
    <xf numFmtId="0" fontId="6" fillId="0" borderId="0" applyNumberFormat="0" applyFont="0" applyFill="0" applyBorder="0" applyProtection="0">
      <alignment textRotation="90"/>
    </xf>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23" borderId="12" applyNumberFormat="0" applyAlignment="0" applyProtection="0"/>
    <xf numFmtId="0" fontId="18" fillId="23" borderId="12" applyNumberFormat="0" applyAlignment="0" applyProtection="0"/>
    <xf numFmtId="0" fontId="19" fillId="0" borderId="13" applyNumberFormat="0" applyFill="0" applyAlignment="0" applyProtection="0"/>
    <xf numFmtId="0" fontId="20" fillId="24" borderId="14" applyNumberFormat="0" applyAlignment="0" applyProtection="0"/>
    <xf numFmtId="0" fontId="5" fillId="25" borderId="15" applyNumberFormat="0" applyFont="0" applyAlignment="0" applyProtection="0"/>
    <xf numFmtId="0" fontId="6" fillId="0" borderId="10" applyNumberFormat="0" applyFont="0" applyFill="0" applyAlignment="0" applyProtection="0"/>
    <xf numFmtId="0" fontId="6" fillId="0" borderId="9" applyNumberFormat="0" applyFont="0" applyFill="0" applyAlignment="0" applyProtection="0"/>
    <xf numFmtId="0" fontId="6" fillId="0" borderId="5" applyNumberFormat="0" applyFont="0" applyFill="0" applyAlignment="0" applyProtection="0"/>
    <xf numFmtId="14" fontId="21" fillId="0" borderId="0" applyFont="0" applyFill="0" applyBorder="0" applyProtection="0">
      <alignment horizontal="center" vertical="center"/>
    </xf>
    <xf numFmtId="182" fontId="6" fillId="0" borderId="0" applyFont="0" applyFill="0" applyBorder="0" applyProtection="0">
      <alignment horizontal="center"/>
    </xf>
    <xf numFmtId="182" fontId="11" fillId="0" borderId="0" applyFont="0" applyFill="0" applyBorder="0" applyProtection="0">
      <alignment horizontal="center"/>
    </xf>
    <xf numFmtId="196" fontId="21" fillId="0" borderId="0" applyFont="0" applyFill="0" applyBorder="0" applyAlignment="0" applyProtection="0">
      <alignment horizontal="center"/>
    </xf>
    <xf numFmtId="0" fontId="22" fillId="10" borderId="12" applyNumberFormat="0" applyAlignment="0" applyProtection="0"/>
    <xf numFmtId="166" fontId="4"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98" fontId="4" fillId="0" borderId="0" applyFont="0" applyFill="0" applyBorder="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22" fillId="10" borderId="12" applyNumberFormat="0" applyAlignment="0" applyProtection="0"/>
    <xf numFmtId="0" fontId="17" fillId="6" borderId="0" applyNumberFormat="0" applyBorder="0" applyAlignment="0" applyProtection="0"/>
    <xf numFmtId="199" fontId="21" fillId="0" borderId="0" applyFont="0" applyFill="0" applyBorder="0" applyAlignment="0" applyProtection="0">
      <alignment vertical="center"/>
    </xf>
    <xf numFmtId="200" fontId="21"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9" fillId="0" borderId="13" applyNumberFormat="0" applyFill="0" applyAlignment="0" applyProtection="0"/>
    <xf numFmtId="165" fontId="5" fillId="0" borderId="0" applyFont="0" applyFill="0" applyBorder="0" applyAlignment="0" applyProtection="0"/>
    <xf numFmtId="4" fontId="9"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 fontId="9"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7" fontId="12" fillId="0" borderId="0" applyFont="0" applyFill="0" applyBorder="0" applyAlignment="0" applyProtection="0"/>
    <xf numFmtId="0" fontId="33" fillId="26" borderId="0" applyNumberFormat="0" applyBorder="0" applyAlignment="0" applyProtection="0"/>
    <xf numFmtId="0" fontId="33" fillId="26" borderId="0" applyNumberFormat="0" applyBorder="0" applyAlignment="0" applyProtection="0"/>
    <xf numFmtId="0" fontId="5" fillId="0" borderId="0"/>
    <xf numFmtId="0" fontId="5" fillId="0" borderId="0"/>
    <xf numFmtId="0" fontId="3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4" fillId="0" borderId="0"/>
    <xf numFmtId="0" fontId="14" fillId="0" borderId="0"/>
    <xf numFmtId="0" fontId="14" fillId="0" borderId="0"/>
    <xf numFmtId="0" fontId="32" fillId="0" borderId="0"/>
    <xf numFmtId="0" fontId="2" fillId="0" borderId="0"/>
    <xf numFmtId="0" fontId="2" fillId="0" borderId="0"/>
    <xf numFmtId="0" fontId="2" fillId="0" borderId="0"/>
    <xf numFmtId="0" fontId="4" fillId="0" borderId="0"/>
    <xf numFmtId="0" fontId="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5" fillId="0" borderId="0"/>
    <xf numFmtId="0" fontId="4" fillId="0" borderId="0"/>
    <xf numFmtId="0" fontId="5" fillId="0" borderId="0"/>
    <xf numFmtId="0" fontId="4" fillId="0" borderId="0"/>
    <xf numFmtId="0" fontId="32" fillId="0" borderId="0"/>
    <xf numFmtId="0" fontId="5" fillId="0" borderId="0"/>
    <xf numFmtId="0" fontId="4" fillId="0" borderId="0"/>
    <xf numFmtId="0" fontId="4" fillId="0" borderId="0"/>
    <xf numFmtId="0" fontId="2" fillId="0" borderId="0"/>
    <xf numFmtId="0" fontId="2" fillId="0" borderId="0"/>
    <xf numFmtId="0" fontId="2"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32" fillId="0" borderId="0"/>
    <xf numFmtId="0" fontId="5" fillId="0" borderId="0"/>
    <xf numFmtId="0" fontId="5" fillId="25" borderId="15" applyNumberFormat="0" applyFont="0" applyAlignment="0" applyProtection="0"/>
    <xf numFmtId="0" fontId="34" fillId="23" borderId="19" applyNumberFormat="0" applyAlignment="0" applyProtection="0"/>
    <xf numFmtId="201" fontId="21" fillId="0" borderId="0" applyFont="0" applyFill="0" applyBorder="0" applyAlignment="0" applyProtection="0">
      <alignment horizontal="center" vertical="top"/>
    </xf>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193" fontId="13" fillId="0" borderId="0" applyNumberFormat="0" applyFont="0" applyFill="0" applyBorder="0" applyProtection="0">
      <alignment horizontal="fill"/>
    </xf>
    <xf numFmtId="0" fontId="13" fillId="0" borderId="0" applyNumberFormat="0" applyFont="0" applyFill="0" applyBorder="0" applyProtection="0">
      <alignment wrapText="1"/>
    </xf>
    <xf numFmtId="0" fontId="24" fillId="7" borderId="0" applyNumberFormat="0" applyBorder="0" applyAlignment="0" applyProtection="0"/>
    <xf numFmtId="0" fontId="34" fillId="23" borderId="1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38" fillId="0" borderId="20" applyNumberFormat="0" applyFill="0" applyAlignment="0" applyProtection="0"/>
    <xf numFmtId="0" fontId="20" fillId="24" borderId="14" applyNumberFormat="0" applyAlignment="0" applyProtection="0"/>
    <xf numFmtId="0" fontId="16" fillId="0" borderId="0" applyNumberFormat="0" applyFill="0" applyBorder="0" applyAlignment="0" applyProtection="0"/>
    <xf numFmtId="0" fontId="4"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5" fillId="0" borderId="0" applyFont="0" applyFill="0" applyBorder="0" applyAlignment="0" applyProtection="0"/>
    <xf numFmtId="3" fontId="4" fillId="0" borderId="0" applyBorder="0"/>
    <xf numFmtId="0" fontId="39" fillId="27" borderId="0"/>
    <xf numFmtId="0" fontId="40" fillId="0" borderId="0" applyNumberFormat="0" applyFill="0" applyBorder="0" applyAlignment="0"/>
    <xf numFmtId="3" fontId="5" fillId="0" borderId="5" applyFill="0" applyProtection="0">
      <alignment vertical="center" wrapText="1"/>
    </xf>
    <xf numFmtId="0" fontId="41" fillId="0" borderId="0"/>
    <xf numFmtId="0" fontId="42" fillId="0" borderId="0" applyNumberFormat="0"/>
    <xf numFmtId="0" fontId="5" fillId="0" borderId="0" applyFont="0" applyFill="0" applyBorder="0" applyAlignment="0" applyProtection="0"/>
    <xf numFmtId="3" fontId="5" fillId="28" borderId="0" applyFont="0" applyFill="0" applyBorder="0" applyAlignment="0" applyProtection="0"/>
    <xf numFmtId="202" fontId="43" fillId="0" borderId="0" applyFont="0" applyFill="0" applyBorder="0">
      <alignment horizontal="right"/>
      <protection locked="0"/>
    </xf>
    <xf numFmtId="203" fontId="4" fillId="0" borderId="0">
      <alignment horizontal="center"/>
    </xf>
    <xf numFmtId="0"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204" fontId="5" fillId="28" borderId="0" applyFont="0" applyFill="0" applyBorder="0" applyAlignment="0" applyProtection="0"/>
    <xf numFmtId="0" fontId="5" fillId="23" borderId="21">
      <alignment horizontal="center"/>
    </xf>
    <xf numFmtId="14" fontId="43" fillId="29" borderId="0" applyFont="0" applyBorder="0" applyAlignment="0">
      <alignment vertical="top"/>
    </xf>
    <xf numFmtId="205" fontId="43" fillId="29" borderId="0" applyFont="0" applyBorder="0" applyAlignment="0">
      <alignment vertical="top"/>
    </xf>
    <xf numFmtId="14" fontId="43" fillId="0" borderId="0" applyFont="0" applyFill="0" applyBorder="0" applyProtection="0">
      <alignment horizontal="center"/>
      <protection locked="0"/>
    </xf>
    <xf numFmtId="14" fontId="5" fillId="0" borderId="0" applyFill="0" applyBorder="0" applyProtection="0">
      <alignment vertical="center" wrapText="1"/>
    </xf>
    <xf numFmtId="206" fontId="44" fillId="0" borderId="0" applyFill="0" applyBorder="0">
      <alignment horizontal="right"/>
    </xf>
    <xf numFmtId="0" fontId="44" fillId="0" borderId="6" applyBorder="0"/>
    <xf numFmtId="0" fontId="45" fillId="0" borderId="22" applyNumberFormat="0" applyFont="0" applyAlignment="0">
      <alignment horizontal="left"/>
    </xf>
    <xf numFmtId="0" fontId="46" fillId="0" borderId="0" applyNumberFormat="0" applyFont="0" applyFill="0" applyBorder="0" applyAlignment="0">
      <alignment horizontal="left" vertical="top"/>
    </xf>
    <xf numFmtId="2" fontId="5" fillId="28" borderId="0" applyFont="0" applyFill="0" applyBorder="0" applyAlignment="0" applyProtection="0"/>
    <xf numFmtId="38" fontId="44" fillId="30" borderId="0" applyNumberFormat="0" applyBorder="0" applyAlignment="0" applyProtection="0"/>
    <xf numFmtId="207" fontId="44" fillId="0" borderId="0" applyFill="0" applyBorder="0">
      <alignment horizontal="right"/>
      <protection locked="0"/>
    </xf>
    <xf numFmtId="0" fontId="44" fillId="0" borderId="0" applyFill="0" applyBorder="0">
      <alignment horizontal="right"/>
      <protection locked="0"/>
    </xf>
    <xf numFmtId="0" fontId="44" fillId="0" borderId="0" applyFill="0" applyBorder="0">
      <alignment horizontal="right"/>
      <protection locked="0"/>
    </xf>
    <xf numFmtId="0" fontId="44" fillId="0" borderId="0" applyFill="0" applyBorder="0">
      <alignment horizontal="right"/>
      <protection locked="0"/>
    </xf>
    <xf numFmtId="207" fontId="44" fillId="0" borderId="0" applyFill="0" applyBorder="0">
      <alignment horizontal="right"/>
      <protection locked="0"/>
    </xf>
    <xf numFmtId="207" fontId="44" fillId="0" borderId="0" applyFill="0" applyBorder="0">
      <alignment horizontal="right"/>
      <protection locked="0"/>
    </xf>
    <xf numFmtId="207" fontId="44" fillId="0" borderId="0" applyFill="0" applyBorder="0">
      <alignment horizontal="right"/>
      <protection locked="0"/>
    </xf>
    <xf numFmtId="207" fontId="44" fillId="0" borderId="0" applyFill="0" applyBorder="0">
      <alignment horizontal="right"/>
      <protection locked="0"/>
    </xf>
    <xf numFmtId="0" fontId="44" fillId="0" borderId="0" applyFill="0" applyBorder="0">
      <alignment horizontal="right"/>
      <protection locked="0"/>
    </xf>
    <xf numFmtId="0" fontId="44" fillId="0" borderId="0" applyFill="0" applyBorder="0">
      <alignment horizontal="right"/>
      <protection locked="0"/>
    </xf>
    <xf numFmtId="0" fontId="44" fillId="0" borderId="0" applyFill="0" applyBorder="0">
      <alignment horizontal="right"/>
      <protection locked="0"/>
    </xf>
    <xf numFmtId="0" fontId="44" fillId="0" borderId="0" applyFill="0" applyBorder="0">
      <alignment horizontal="right"/>
      <protection locked="0"/>
    </xf>
    <xf numFmtId="0" fontId="47" fillId="0" borderId="0">
      <alignment horizontal="left"/>
    </xf>
    <xf numFmtId="10" fontId="44" fillId="30" borderId="5" applyNumberFormat="0" applyBorder="0" applyAlignment="0" applyProtection="0"/>
    <xf numFmtId="0" fontId="48" fillId="31" borderId="0"/>
    <xf numFmtId="208" fontId="5" fillId="0" borderId="0" applyFont="0" applyFill="0" applyBorder="0" applyAlignment="0" applyProtection="0"/>
    <xf numFmtId="0" fontId="49" fillId="0" borderId="23"/>
    <xf numFmtId="3" fontId="5" fillId="0" borderId="0" applyFont="0" applyFill="0" applyBorder="0" applyAlignment="0" applyProtection="0"/>
    <xf numFmtId="0" fontId="43" fillId="29" borderId="0" applyNumberFormat="0" applyFont="0" applyBorder="0" applyAlignment="0">
      <alignment vertical="top"/>
    </xf>
    <xf numFmtId="209" fontId="50" fillId="0" borderId="0"/>
    <xf numFmtId="0" fontId="51" fillId="30" borderId="0">
      <alignment horizontal="right"/>
    </xf>
    <xf numFmtId="0" fontId="52" fillId="32" borderId="7"/>
    <xf numFmtId="10"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10" fontId="44" fillId="0" borderId="0" applyFont="0" applyFill="0" applyBorder="0">
      <alignment horizontal="right"/>
      <protection locked="0"/>
    </xf>
    <xf numFmtId="4" fontId="51" fillId="33" borderId="24" applyNumberFormat="0" applyProtection="0">
      <alignment horizontal="left" vertical="center" indent="1"/>
    </xf>
    <xf numFmtId="211" fontId="53" fillId="0" borderId="0"/>
    <xf numFmtId="0" fontId="39" fillId="27" borderId="0"/>
    <xf numFmtId="0" fontId="39" fillId="27" borderId="0"/>
    <xf numFmtId="0" fontId="49" fillId="0" borderId="0"/>
    <xf numFmtId="0" fontId="40" fillId="0" borderId="25" applyBorder="0"/>
    <xf numFmtId="0" fontId="54" fillId="0" borderId="26" applyBorder="0"/>
    <xf numFmtId="0" fontId="55" fillId="0" borderId="27" applyBorder="0"/>
    <xf numFmtId="3" fontId="5" fillId="0" borderId="0" applyFont="0" applyFill="0" applyBorder="0" applyAlignment="0" applyProtection="0"/>
    <xf numFmtId="212" fontId="5" fillId="0" borderId="0" applyFont="0" applyFill="0" applyBorder="0" applyAlignment="0" applyProtection="0"/>
    <xf numFmtId="213" fontId="5" fillId="0" borderId="0" applyFont="0" applyFill="0" applyBorder="0" applyAlignment="0" applyProtection="0"/>
    <xf numFmtId="0" fontId="56" fillId="0" borderId="0" applyFont="0" applyFill="0" applyBorder="0" applyAlignment="0" applyProtection="0"/>
    <xf numFmtId="43" fontId="57" fillId="0" borderId="0" applyFont="0" applyFill="0" applyBorder="0" applyAlignment="0" applyProtection="0"/>
    <xf numFmtId="0" fontId="57" fillId="0" borderId="0"/>
    <xf numFmtId="0" fontId="4"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169" fontId="6" fillId="0" borderId="5" applyFont="0" applyFill="0" applyBorder="0" applyAlignment="0" applyProtection="0"/>
    <xf numFmtId="167" fontId="6" fillId="0" borderId="5" applyFont="0" applyFill="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6" fillId="0" borderId="0" applyNumberFormat="0" applyFill="0" applyBorder="0" applyAlignment="0" applyProtection="0"/>
    <xf numFmtId="3" fontId="5" fillId="0" borderId="5" applyFill="0" applyProtection="0">
      <alignment vertical="center" wrapText="1"/>
    </xf>
    <xf numFmtId="0" fontId="18" fillId="23" borderId="28" applyNumberFormat="0" applyAlignment="0" applyProtection="0"/>
    <xf numFmtId="0" fontId="4" fillId="0" borderId="0" applyNumberFormat="0" applyFont="0" applyFill="0" applyBorder="0" applyProtection="0">
      <alignment horizontal="center" vertical="center" wrapText="1"/>
    </xf>
    <xf numFmtId="0" fontId="5" fillId="0" borderId="0" applyFont="0" applyFill="0" applyBorder="0" applyAlignment="0" applyProtection="0"/>
    <xf numFmtId="3" fontId="5" fillId="28" borderId="0" applyFont="0" applyFill="0" applyBorder="0" applyAlignment="0" applyProtection="0"/>
    <xf numFmtId="0" fontId="2" fillId="4" borderId="11" applyNumberFormat="0" applyFont="0" applyAlignment="0" applyProtection="0"/>
    <xf numFmtId="0" fontId="5" fillId="0" borderId="0" applyFont="0" applyFill="0" applyBorder="0" applyAlignment="0" applyProtection="0"/>
    <xf numFmtId="164" fontId="5" fillId="0" borderId="0" applyFont="0" applyFill="0" applyBorder="0" applyAlignment="0" applyProtection="0"/>
    <xf numFmtId="204" fontId="5" fillId="28" borderId="0" applyFont="0" applyFill="0" applyBorder="0" applyAlignment="0" applyProtection="0"/>
    <xf numFmtId="0" fontId="22" fillId="10" borderId="28" applyNumberFormat="0" applyAlignment="0" applyProtection="0"/>
    <xf numFmtId="166" fontId="5"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97" fontId="5" fillId="0" borderId="0" applyFont="0" applyFill="0" applyBorder="0" applyAlignment="0" applyProtection="0"/>
    <xf numFmtId="198" fontId="5" fillId="0" borderId="0" applyFont="0" applyFill="0" applyBorder="0" applyAlignment="0" applyProtection="0"/>
    <xf numFmtId="197" fontId="5" fillId="0" borderId="0" applyFont="0" applyFill="0" applyBorder="0" applyAlignment="0" applyProtection="0"/>
    <xf numFmtId="2" fontId="5" fillId="28" borderId="0" applyFont="0" applyFill="0" applyBorder="0" applyAlignment="0" applyProtection="0"/>
    <xf numFmtId="0" fontId="17" fillId="6"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40"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5" fillId="0" borderId="0" applyFont="0" applyFill="0" applyBorder="0" applyAlignment="0" applyProtection="0"/>
    <xf numFmtId="3" fontId="5" fillId="0" borderId="0" applyFont="0" applyFill="0" applyBorder="0" applyAlignment="0" applyProtection="0"/>
    <xf numFmtId="0" fontId="2" fillId="0" borderId="0"/>
    <xf numFmtId="0" fontId="2" fillId="0" borderId="0"/>
    <xf numFmtId="0" fontId="14" fillId="0" borderId="0"/>
    <xf numFmtId="0" fontId="4" fillId="0" borderId="0"/>
    <xf numFmtId="0" fontId="5" fillId="25" borderId="29" applyNumberFormat="0" applyFont="0" applyAlignment="0" applyProtection="0"/>
    <xf numFmtId="10"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34" fillId="23" borderId="30" applyNumberFormat="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38" fillId="0" borderId="31" applyNumberFormat="0" applyFill="0" applyAlignment="0" applyProtection="0"/>
    <xf numFmtId="3" fontId="5" fillId="0" borderId="0" applyFont="0" applyFill="0" applyBorder="0" applyAlignment="0" applyProtection="0"/>
    <xf numFmtId="3" fontId="5" fillId="0" borderId="5" applyFill="0" applyProtection="0">
      <alignment vertical="center" wrapText="1"/>
    </xf>
    <xf numFmtId="3" fontId="5" fillId="0" borderId="5" applyFill="0" applyProtection="0">
      <alignment vertical="center" wrapText="1"/>
    </xf>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18" fillId="23" borderId="28" applyNumberForma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44" fillId="0" borderId="6" applyBorder="0"/>
    <xf numFmtId="0" fontId="44" fillId="0" borderId="6" applyBorder="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10" fontId="44" fillId="30" borderId="32" applyNumberFormat="0" applyBorder="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22" fillId="10" borderId="28" applyNumberForma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5" fillId="25" borderId="29" applyNumberFormat="0" applyFon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4" fontId="51" fillId="33" borderId="24" applyNumberFormat="0" applyProtection="0">
      <alignment horizontal="left" vertical="center" indent="1"/>
    </xf>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4" fillId="23" borderId="30" applyNumberFormat="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165" fontId="2" fillId="0" borderId="0" applyFont="0" applyFill="0" applyBorder="0" applyAlignment="0" applyProtection="0"/>
    <xf numFmtId="0" fontId="18" fillId="23" borderId="28"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0" fontId="22" fillId="10" borderId="28"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14" fillId="0" borderId="0"/>
    <xf numFmtId="0" fontId="14" fillId="0" borderId="0"/>
    <xf numFmtId="0" fontId="14" fillId="0" borderId="0"/>
    <xf numFmtId="0" fontId="5" fillId="25" borderId="29" applyNumberFormat="0" applyFont="0" applyAlignment="0" applyProtection="0"/>
    <xf numFmtId="0" fontId="34" fillId="23" borderId="30" applyNumberFormat="0" applyAlignment="0" applyProtection="0"/>
    <xf numFmtId="4" fontId="51" fillId="33" borderId="24" applyNumberFormat="0" applyProtection="0">
      <alignment horizontal="left" vertical="center" indent="1"/>
    </xf>
    <xf numFmtId="165" fontId="2" fillId="0" borderId="0" applyFont="0" applyFill="0" applyBorder="0" applyAlignment="0" applyProtection="0"/>
    <xf numFmtId="0" fontId="22" fillId="10" borderId="39" applyNumberFormat="0" applyAlignment="0" applyProtection="0"/>
    <xf numFmtId="167" fontId="6" fillId="0" borderId="38" applyFont="0" applyFill="0" applyBorder="0" applyAlignment="0" applyProtection="0"/>
    <xf numFmtId="0" fontId="18" fillId="23" borderId="39" applyNumberFormat="0" applyAlignment="0" applyProtection="0"/>
    <xf numFmtId="0" fontId="34" fillId="23" borderId="41" applyNumberFormat="0" applyAlignment="0" applyProtection="0"/>
    <xf numFmtId="0" fontId="5" fillId="25" borderId="40" applyNumberFormat="0" applyFont="0" applyAlignment="0" applyProtection="0"/>
    <xf numFmtId="3" fontId="5" fillId="0" borderId="38" applyFill="0" applyProtection="0">
      <alignment vertical="center" wrapText="1"/>
    </xf>
    <xf numFmtId="4" fontId="51" fillId="33" borderId="43" applyNumberFormat="0" applyProtection="0">
      <alignment horizontal="left" vertical="center" indent="1"/>
    </xf>
    <xf numFmtId="0" fontId="18" fillId="23" borderId="33" applyNumberFormat="0" applyAlignment="0" applyProtection="0"/>
    <xf numFmtId="0" fontId="18" fillId="23" borderId="33" applyNumberFormat="0" applyAlignment="0" applyProtection="0"/>
    <xf numFmtId="0" fontId="5" fillId="25" borderId="34" applyNumberFormat="0" applyFont="0" applyAlignment="0" applyProtection="0"/>
    <xf numFmtId="0" fontId="5" fillId="25" borderId="40" applyNumberFormat="0" applyFont="0" applyAlignment="0" applyProtection="0"/>
    <xf numFmtId="0" fontId="22" fillId="10" borderId="33" applyNumberFormat="0" applyAlignment="0" applyProtection="0"/>
    <xf numFmtId="0" fontId="22" fillId="10" borderId="33" applyNumberFormat="0" applyAlignment="0" applyProtection="0"/>
    <xf numFmtId="0" fontId="22" fillId="10" borderId="39" applyNumberFormat="0" applyAlignment="0" applyProtection="0"/>
    <xf numFmtId="0" fontId="6" fillId="0" borderId="38" applyNumberFormat="0" applyFont="0" applyFill="0" applyAlignment="0" applyProtection="0"/>
    <xf numFmtId="0" fontId="8" fillId="0" borderId="38" applyNumberFormat="0" applyFill="0" applyBorder="0" applyAlignment="0" applyProtection="0"/>
    <xf numFmtId="0" fontId="7" fillId="0" borderId="38" applyNumberFormat="0" applyFill="0" applyBorder="0" applyAlignment="0" applyProtection="0"/>
    <xf numFmtId="0" fontId="5" fillId="25" borderId="34" applyNumberFormat="0" applyFont="0" applyAlignment="0" applyProtection="0"/>
    <xf numFmtId="0" fontId="34" fillId="23" borderId="35" applyNumberFormat="0" applyAlignment="0" applyProtection="0"/>
    <xf numFmtId="0" fontId="6" fillId="0" borderId="38" applyNumberFormat="0" applyFont="0" applyFill="0" applyAlignment="0" applyProtection="0"/>
    <xf numFmtId="0" fontId="8" fillId="0" borderId="38" applyNumberFormat="0" applyFill="0" applyBorder="0" applyAlignment="0" applyProtection="0"/>
    <xf numFmtId="0" fontId="7" fillId="0" borderId="38" applyNumberFormat="0" applyFill="0" applyBorder="0" applyAlignment="0" applyProtection="0"/>
    <xf numFmtId="0" fontId="34" fillId="23" borderId="35" applyNumberFormat="0" applyAlignment="0" applyProtection="0"/>
    <xf numFmtId="169" fontId="6" fillId="0" borderId="38" applyFont="0" applyFill="0" applyBorder="0" applyAlignment="0" applyProtection="0"/>
    <xf numFmtId="0" fontId="38" fillId="0" borderId="36" applyNumberFormat="0" applyFill="0" applyAlignment="0" applyProtection="0"/>
    <xf numFmtId="0" fontId="22" fillId="10" borderId="39" applyNumberFormat="0" applyAlignment="0" applyProtection="0"/>
    <xf numFmtId="0" fontId="5" fillId="25" borderId="40" applyNumberFormat="0" applyFont="0" applyAlignment="0" applyProtection="0"/>
    <xf numFmtId="4" fontId="51" fillId="33" borderId="37" applyNumberFormat="0" applyProtection="0">
      <alignment horizontal="left" vertical="center" indent="1"/>
    </xf>
    <xf numFmtId="0" fontId="18" fillId="23" borderId="39" applyNumberFormat="0" applyAlignment="0" applyProtection="0"/>
    <xf numFmtId="169" fontId="6" fillId="0" borderId="38" applyFont="0" applyFill="0" applyBorder="0" applyAlignment="0" applyProtection="0"/>
    <xf numFmtId="3" fontId="5" fillId="0" borderId="38" applyFill="0" applyProtection="0">
      <alignment vertical="center" wrapText="1"/>
    </xf>
    <xf numFmtId="0" fontId="38" fillId="0" borderId="42" applyNumberFormat="0" applyFill="0" applyAlignment="0" applyProtection="0"/>
    <xf numFmtId="0" fontId="34" fillId="23" borderId="41" applyNumberFormat="0" applyAlignment="0" applyProtection="0"/>
    <xf numFmtId="0" fontId="18" fillId="23" borderId="33" applyNumberFormat="0" applyAlignment="0" applyProtection="0"/>
    <xf numFmtId="0" fontId="34" fillId="23" borderId="41" applyNumberFormat="0" applyAlignment="0" applyProtection="0"/>
    <xf numFmtId="0" fontId="22" fillId="10" borderId="33" applyNumberFormat="0" applyAlignment="0" applyProtection="0"/>
    <xf numFmtId="0" fontId="18" fillId="23" borderId="39" applyNumberFormat="0" applyAlignment="0" applyProtection="0"/>
    <xf numFmtId="0" fontId="5" fillId="25" borderId="34" applyNumberFormat="0" applyFont="0" applyAlignment="0" applyProtection="0"/>
    <xf numFmtId="0" fontId="34" fillId="23" borderId="35" applyNumberFormat="0" applyAlignment="0" applyProtection="0"/>
    <xf numFmtId="167" fontId="6" fillId="0" borderId="38" applyFont="0" applyFill="0" applyBorder="0" applyAlignment="0" applyProtection="0"/>
    <xf numFmtId="0" fontId="38" fillId="0" borderId="36" applyNumberFormat="0" applyFill="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18" fillId="23" borderId="33" applyNumberForma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10" fontId="44" fillId="30" borderId="38" applyNumberFormat="0" applyBorder="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22" fillId="10" borderId="33" applyNumberForma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5" fillId="25" borderId="34" applyNumberFormat="0" applyFon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4" fontId="51" fillId="33" borderId="37" applyNumberFormat="0" applyProtection="0">
      <alignment horizontal="left" vertical="center" indent="1"/>
    </xf>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4" fillId="23" borderId="35" applyNumberFormat="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18" fillId="23" borderId="33" applyNumberFormat="0" applyAlignment="0" applyProtection="0"/>
    <xf numFmtId="0" fontId="22" fillId="10" borderId="33" applyNumberFormat="0" applyAlignment="0" applyProtection="0"/>
    <xf numFmtId="0" fontId="5" fillId="25" borderId="34" applyNumberFormat="0" applyFont="0" applyAlignment="0" applyProtection="0"/>
    <xf numFmtId="0" fontId="34" fillId="23" borderId="35" applyNumberFormat="0" applyAlignment="0" applyProtection="0"/>
    <xf numFmtId="4" fontId="51" fillId="33" borderId="37" applyNumberFormat="0" applyProtection="0">
      <alignment horizontal="left" vertical="center" indent="1"/>
    </xf>
    <xf numFmtId="0" fontId="38" fillId="0" borderId="42" applyNumberFormat="0" applyFill="0" applyAlignment="0" applyProtection="0"/>
    <xf numFmtId="3" fontId="5" fillId="0" borderId="38" applyFill="0" applyProtection="0">
      <alignment vertical="center" wrapText="1"/>
    </xf>
    <xf numFmtId="3" fontId="5" fillId="0" borderId="38" applyFill="0" applyProtection="0">
      <alignment vertical="center" wrapText="1"/>
    </xf>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18" fillId="23" borderId="39" applyNumberForma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10" fontId="44" fillId="30" borderId="44" applyNumberFormat="0" applyBorder="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22" fillId="10" borderId="39" applyNumberForma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5" fillId="25" borderId="40" applyNumberFormat="0" applyFon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4" fontId="51" fillId="33" borderId="43" applyNumberFormat="0" applyProtection="0">
      <alignment horizontal="left" vertical="center" indent="1"/>
    </xf>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4" fillId="23" borderId="41" applyNumberFormat="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18" fillId="23" borderId="39" applyNumberFormat="0" applyAlignment="0" applyProtection="0"/>
    <xf numFmtId="0" fontId="22" fillId="10" borderId="39" applyNumberFormat="0" applyAlignment="0" applyProtection="0"/>
    <xf numFmtId="0" fontId="5" fillId="25" borderId="40" applyNumberFormat="0" applyFont="0" applyAlignment="0" applyProtection="0"/>
    <xf numFmtId="0" fontId="34" fillId="23" borderId="41" applyNumberFormat="0" applyAlignment="0" applyProtection="0"/>
    <xf numFmtId="4" fontId="51" fillId="33" borderId="43" applyNumberFormat="0" applyProtection="0">
      <alignment horizontal="left" vertical="center" indent="1"/>
    </xf>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214" fontId="3" fillId="34" borderId="45" applyAlignment="0" applyProtection="0"/>
    <xf numFmtId="0" fontId="1" fillId="0" borderId="0"/>
    <xf numFmtId="0" fontId="61" fillId="35" borderId="0" applyNumberFormat="0" applyBorder="0" applyAlignment="0" applyProtection="0"/>
    <xf numFmtId="0" fontId="62"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43" fontId="2" fillId="0" borderId="0" applyFont="0" applyFill="0" applyBorder="0" applyAlignment="0" applyProtection="0"/>
  </cellStyleXfs>
  <cellXfs count="405">
    <xf numFmtId="0" fontId="0" fillId="0" borderId="0" xfId="0"/>
    <xf numFmtId="0" fontId="66" fillId="0" borderId="0" xfId="0" applyFont="1" applyProtection="1">
      <protection locked="0"/>
    </xf>
    <xf numFmtId="0" fontId="66" fillId="0" borderId="0" xfId="0" applyFont="1" applyAlignment="1" applyProtection="1">
      <alignment horizontal="center"/>
      <protection locked="0"/>
    </xf>
    <xf numFmtId="0" fontId="70" fillId="0" borderId="0" xfId="0" applyFont="1" applyAlignment="1" applyProtection="1">
      <alignment vertical="top" wrapText="1"/>
      <protection locked="0"/>
    </xf>
    <xf numFmtId="43" fontId="66" fillId="0" borderId="0" xfId="778" applyFont="1" applyProtection="1">
      <protection locked="0"/>
    </xf>
    <xf numFmtId="0" fontId="71" fillId="40" borderId="44" xfId="0" applyFont="1" applyFill="1" applyBorder="1" applyAlignment="1" applyProtection="1">
      <alignment vertical="center"/>
      <protection locked="0"/>
    </xf>
    <xf numFmtId="0" fontId="72" fillId="50" borderId="44" xfId="0" applyFont="1" applyFill="1" applyBorder="1" applyAlignment="1" applyProtection="1">
      <alignment horizontal="left" vertical="center"/>
      <protection locked="0"/>
    </xf>
    <xf numFmtId="0" fontId="64" fillId="0" borderId="0" xfId="0" applyFont="1" applyProtection="1">
      <protection locked="0"/>
    </xf>
    <xf numFmtId="0" fontId="73" fillId="50" borderId="44" xfId="0" applyFont="1" applyFill="1" applyBorder="1" applyProtection="1">
      <protection locked="0"/>
    </xf>
    <xf numFmtId="0" fontId="86" fillId="43" borderId="44" xfId="0" applyFont="1" applyFill="1" applyBorder="1" applyAlignment="1" applyProtection="1">
      <alignment vertical="center"/>
      <protection locked="0"/>
    </xf>
    <xf numFmtId="0" fontId="64" fillId="0" borderId="0" xfId="0" applyFont="1" applyAlignment="1" applyProtection="1">
      <alignment horizontal="left"/>
      <protection locked="0"/>
    </xf>
    <xf numFmtId="10" fontId="64" fillId="0" borderId="0" xfId="0" applyNumberFormat="1" applyFont="1" applyAlignment="1" applyProtection="1">
      <alignment vertical="center"/>
      <protection locked="0"/>
    </xf>
    <xf numFmtId="0" fontId="76" fillId="43" borderId="46" xfId="0" applyFont="1" applyFill="1" applyBorder="1" applyAlignment="1" applyProtection="1">
      <alignment vertical="center"/>
      <protection locked="0"/>
    </xf>
    <xf numFmtId="0" fontId="74" fillId="43" borderId="47" xfId="0" applyFont="1" applyFill="1" applyBorder="1" applyAlignment="1" applyProtection="1">
      <alignment vertical="center"/>
      <protection locked="0"/>
    </xf>
    <xf numFmtId="0" fontId="74" fillId="43" borderId="0" xfId="0" applyFont="1" applyFill="1" applyAlignment="1" applyProtection="1">
      <alignment vertical="center"/>
      <protection locked="0"/>
    </xf>
    <xf numFmtId="43" fontId="74" fillId="43" borderId="47" xfId="778" applyFont="1" applyFill="1" applyBorder="1" applyAlignment="1" applyProtection="1">
      <alignment vertical="center"/>
      <protection locked="0"/>
    </xf>
    <xf numFmtId="0" fontId="67" fillId="0" borderId="58" xfId="0" applyFont="1" applyBorder="1" applyAlignment="1" applyProtection="1">
      <alignment horizontal="center" vertical="center" wrapText="1"/>
      <protection locked="0"/>
    </xf>
    <xf numFmtId="43" fontId="66" fillId="0" borderId="0" xfId="778" applyFont="1" applyFill="1" applyAlignment="1" applyProtection="1">
      <alignment horizontal="center" wrapText="1"/>
      <protection locked="0"/>
    </xf>
    <xf numFmtId="0" fontId="66" fillId="0" borderId="0" xfId="0" applyFont="1" applyAlignment="1" applyProtection="1">
      <alignment wrapText="1"/>
      <protection locked="0"/>
    </xf>
    <xf numFmtId="0" fontId="67" fillId="0" borderId="44" xfId="0" applyFont="1" applyBorder="1" applyAlignment="1" applyProtection="1">
      <alignment horizontal="center" vertical="center" wrapText="1"/>
      <protection locked="0"/>
    </xf>
    <xf numFmtId="0" fontId="66" fillId="40" borderId="56" xfId="0" applyFont="1" applyFill="1" applyBorder="1" applyAlignment="1" applyProtection="1">
      <alignment vertical="center"/>
      <protection locked="0"/>
    </xf>
    <xf numFmtId="0" fontId="67" fillId="0" borderId="55"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49" fontId="45" fillId="0" borderId="50" xfId="0" applyNumberFormat="1" applyFont="1" applyBorder="1" applyAlignment="1" applyProtection="1">
      <alignment horizontal="center" vertical="center"/>
      <protection locked="0"/>
    </xf>
    <xf numFmtId="0" fontId="45" fillId="0" borderId="50" xfId="170" applyFont="1" applyFill="1" applyBorder="1" applyAlignment="1" applyProtection="1">
      <alignment horizontal="center" vertical="center"/>
      <protection locked="0"/>
    </xf>
    <xf numFmtId="0" fontId="45" fillId="0" borderId="50" xfId="196" applyFont="1" applyFill="1" applyBorder="1" applyAlignment="1" applyProtection="1">
      <alignment horizontal="center" vertical="center"/>
      <protection locked="0"/>
    </xf>
    <xf numFmtId="43" fontId="45" fillId="0" borderId="49" xfId="778" applyFont="1" applyFill="1" applyBorder="1" applyAlignment="1" applyProtection="1">
      <alignment horizontal="center" vertical="center"/>
      <protection locked="0"/>
    </xf>
    <xf numFmtId="0" fontId="66" fillId="40" borderId="0" xfId="0" applyFont="1" applyFill="1" applyProtection="1">
      <protection locked="0"/>
    </xf>
    <xf numFmtId="0" fontId="66" fillId="0" borderId="0" xfId="0" applyFont="1" applyAlignment="1" applyProtection="1">
      <alignment horizontal="left" vertical="center" indent="1"/>
      <protection locked="0"/>
    </xf>
    <xf numFmtId="0" fontId="66" fillId="0" borderId="0" xfId="0" applyFont="1" applyAlignment="1" applyProtection="1">
      <alignment horizontal="center" vertical="center"/>
      <protection locked="0"/>
    </xf>
    <xf numFmtId="215" fontId="67" fillId="0" borderId="2" xfId="778" applyNumberFormat="1" applyFont="1" applyFill="1" applyBorder="1" applyAlignment="1" applyProtection="1">
      <alignment horizontal="center" vertical="center"/>
      <protection locked="0"/>
    </xf>
    <xf numFmtId="216" fontId="66" fillId="0" borderId="0" xfId="778" applyNumberFormat="1" applyFont="1" applyAlignment="1" applyProtection="1">
      <alignment horizontal="center" vertical="center"/>
      <protection locked="0"/>
    </xf>
    <xf numFmtId="0" fontId="66" fillId="0" borderId="3" xfId="0" applyFont="1" applyBorder="1" applyAlignment="1" applyProtection="1">
      <alignment horizontal="left" vertical="center" wrapText="1" indent="1"/>
      <protection locked="0"/>
    </xf>
    <xf numFmtId="0" fontId="66" fillId="0" borderId="4" xfId="0" applyFont="1" applyBorder="1" applyAlignment="1" applyProtection="1">
      <alignment horizontal="center" vertical="center"/>
      <protection locked="0"/>
    </xf>
    <xf numFmtId="43" fontId="66" fillId="0" borderId="2" xfId="778" applyFont="1" applyFill="1" applyBorder="1" applyAlignment="1" applyProtection="1">
      <alignment horizontal="center" vertical="center"/>
      <protection locked="0"/>
    </xf>
    <xf numFmtId="216" fontId="67" fillId="0" borderId="2" xfId="778" applyNumberFormat="1" applyFont="1" applyFill="1" applyBorder="1" applyAlignment="1" applyProtection="1">
      <alignment horizontal="center" vertical="center"/>
      <protection locked="0"/>
    </xf>
    <xf numFmtId="0" fontId="66" fillId="0" borderId="3" xfId="0" applyFont="1" applyBorder="1" applyAlignment="1" applyProtection="1">
      <alignment horizontal="left" vertical="center" indent="1"/>
      <protection locked="0"/>
    </xf>
    <xf numFmtId="0" fontId="64" fillId="0" borderId="3" xfId="0" applyFont="1" applyBorder="1" applyAlignment="1" applyProtection="1">
      <alignment horizontal="left" vertical="center" indent="2"/>
      <protection locked="0"/>
    </xf>
    <xf numFmtId="215" fontId="66" fillId="0" borderId="2" xfId="778" applyNumberFormat="1" applyFont="1" applyFill="1" applyBorder="1" applyAlignment="1" applyProtection="1">
      <alignment horizontal="center" vertical="center"/>
      <protection locked="0"/>
    </xf>
    <xf numFmtId="0" fontId="66" fillId="40" borderId="4" xfId="0" applyFont="1" applyFill="1" applyBorder="1" applyAlignment="1" applyProtection="1">
      <alignment horizontal="center" vertical="center"/>
      <protection locked="0"/>
    </xf>
    <xf numFmtId="0" fontId="66" fillId="0" borderId="0" xfId="0" applyFont="1" applyAlignment="1" applyProtection="1">
      <alignment horizontal="left" vertical="center"/>
      <protection locked="0"/>
    </xf>
    <xf numFmtId="216" fontId="67" fillId="0" borderId="2" xfId="778" applyNumberFormat="1" applyFont="1" applyBorder="1" applyAlignment="1" applyProtection="1">
      <alignment horizontal="center" vertical="center"/>
      <protection locked="0"/>
    </xf>
    <xf numFmtId="0" fontId="66" fillId="0" borderId="4" xfId="0" applyFont="1" applyBorder="1" applyAlignment="1" applyProtection="1">
      <alignment horizontal="left" vertical="center" indent="1"/>
      <protection locked="0"/>
    </xf>
    <xf numFmtId="0" fontId="66"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215" fontId="79" fillId="0" borderId="0" xfId="778" applyNumberFormat="1" applyFont="1" applyFill="1" applyAlignment="1" applyProtection="1">
      <alignment horizontal="center" vertical="center"/>
      <protection locked="0"/>
    </xf>
    <xf numFmtId="43" fontId="67" fillId="0" borderId="0" xfId="778" applyFont="1" applyFill="1" applyBorder="1" applyAlignment="1" applyProtection="1">
      <alignment horizontal="center" vertical="center"/>
      <protection locked="0"/>
    </xf>
    <xf numFmtId="216" fontId="67" fillId="0" borderId="0" xfId="778" applyNumberFormat="1" applyFont="1" applyFill="1" applyBorder="1" applyAlignment="1" applyProtection="1">
      <alignment horizontal="center" vertical="center"/>
      <protection locked="0"/>
    </xf>
    <xf numFmtId="0" fontId="79" fillId="0" borderId="0" xfId="0" applyFont="1" applyAlignment="1" applyProtection="1">
      <alignment vertical="center"/>
      <protection locked="0"/>
    </xf>
    <xf numFmtId="0" fontId="100" fillId="0" borderId="0" xfId="0" applyFont="1" applyAlignment="1" applyProtection="1">
      <alignment horizontal="center" vertical="center"/>
      <protection locked="0"/>
    </xf>
    <xf numFmtId="0" fontId="79" fillId="0" borderId="0" xfId="0" applyFont="1" applyAlignment="1" applyProtection="1">
      <alignment horizontal="center"/>
      <protection locked="0"/>
    </xf>
    <xf numFmtId="0" fontId="79" fillId="0" borderId="0" xfId="0" applyFont="1" applyProtection="1">
      <protection locked="0"/>
    </xf>
    <xf numFmtId="0" fontId="67" fillId="0" borderId="3" xfId="0" applyFont="1" applyBorder="1" applyAlignment="1" applyProtection="1">
      <alignment vertical="center"/>
      <protection locked="0"/>
    </xf>
    <xf numFmtId="0" fontId="67" fillId="0" borderId="4" xfId="0" applyFont="1" applyBorder="1" applyAlignment="1" applyProtection="1">
      <alignment horizontal="center" vertical="center"/>
      <protection locked="0"/>
    </xf>
    <xf numFmtId="0" fontId="67" fillId="0" borderId="0" xfId="0" applyFont="1" applyProtection="1">
      <protection locked="0"/>
    </xf>
    <xf numFmtId="43" fontId="66" fillId="0" borderId="0" xfId="778" applyFont="1" applyAlignment="1" applyProtection="1">
      <alignment horizontal="center" vertical="center"/>
      <protection locked="0"/>
    </xf>
    <xf numFmtId="43" fontId="66" fillId="0" borderId="0" xfId="0" applyNumberFormat="1" applyFont="1" applyAlignment="1" applyProtection="1">
      <alignment horizontal="center"/>
      <protection locked="0"/>
    </xf>
    <xf numFmtId="216" fontId="66" fillId="0" borderId="0" xfId="778" applyNumberFormat="1" applyFont="1" applyAlignment="1" applyProtection="1">
      <alignment horizontal="center"/>
      <protection locked="0"/>
    </xf>
    <xf numFmtId="43" fontId="66" fillId="0" borderId="0" xfId="778" applyFont="1" applyFill="1" applyAlignment="1" applyProtection="1">
      <alignment horizontal="center" vertical="center"/>
      <protection locked="0"/>
    </xf>
    <xf numFmtId="216" fontId="66" fillId="0" borderId="0" xfId="778" applyNumberFormat="1" applyFont="1" applyFill="1" applyAlignment="1" applyProtection="1">
      <alignment horizontal="center" vertical="center"/>
      <protection locked="0"/>
    </xf>
    <xf numFmtId="0" fontId="67" fillId="0" borderId="3"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2" fontId="66" fillId="0" borderId="0" xfId="778" applyNumberFormat="1" applyFont="1" applyFill="1" applyAlignment="1" applyProtection="1">
      <alignment horizontal="center" vertical="center"/>
      <protection locked="0"/>
    </xf>
    <xf numFmtId="0" fontId="67" fillId="40" borderId="3" xfId="0" applyFont="1" applyFill="1" applyBorder="1" applyAlignment="1" applyProtection="1">
      <alignment vertical="center"/>
      <protection locked="0"/>
    </xf>
    <xf numFmtId="0" fontId="66" fillId="0" borderId="103" xfId="0" applyFont="1" applyBorder="1" applyAlignment="1" applyProtection="1">
      <alignment vertical="center" wrapText="1"/>
      <protection locked="0"/>
    </xf>
    <xf numFmtId="0" fontId="66" fillId="0" borderId="103" xfId="0" applyFont="1" applyBorder="1" applyAlignment="1" applyProtection="1">
      <alignment horizontal="center" vertical="center"/>
      <protection locked="0"/>
    </xf>
    <xf numFmtId="0" fontId="66" fillId="0" borderId="101" xfId="0" applyFont="1" applyBorder="1" applyAlignment="1" applyProtection="1">
      <alignment vertical="center"/>
      <protection locked="0"/>
    </xf>
    <xf numFmtId="0" fontId="67" fillId="0" borderId="101" xfId="0" applyFont="1" applyBorder="1" applyAlignment="1" applyProtection="1">
      <alignment horizontal="center" vertical="center"/>
      <protection locked="0"/>
    </xf>
    <xf numFmtId="0" fontId="67" fillId="0" borderId="1" xfId="0" applyFont="1" applyBorder="1" applyAlignment="1" applyProtection="1">
      <alignment horizontal="center" vertical="center"/>
      <protection locked="0"/>
    </xf>
    <xf numFmtId="2" fontId="67" fillId="0" borderId="52" xfId="778" applyNumberFormat="1" applyFont="1" applyFill="1" applyBorder="1" applyAlignment="1" applyProtection="1">
      <alignment horizontal="center" vertical="center"/>
      <protection locked="0"/>
    </xf>
    <xf numFmtId="2" fontId="67" fillId="0" borderId="1" xfId="778" applyNumberFormat="1" applyFont="1" applyFill="1" applyBorder="1" applyAlignment="1" applyProtection="1">
      <alignment horizontal="center" vertical="center"/>
      <protection locked="0"/>
    </xf>
    <xf numFmtId="216" fontId="67" fillId="0" borderId="1" xfId="778" applyNumberFormat="1" applyFont="1" applyFill="1" applyBorder="1" applyAlignment="1" applyProtection="1">
      <alignment horizontal="center" vertical="center"/>
      <protection locked="0"/>
    </xf>
    <xf numFmtId="2" fontId="64" fillId="0" borderId="0" xfId="0" applyNumberFormat="1" applyFont="1" applyAlignment="1" applyProtection="1">
      <alignment horizontal="center"/>
      <protection locked="0"/>
    </xf>
    <xf numFmtId="9" fontId="64" fillId="0" borderId="0" xfId="1" applyFont="1" applyFill="1" applyAlignment="1" applyProtection="1">
      <alignment horizontal="center"/>
      <protection locked="0"/>
    </xf>
    <xf numFmtId="0" fontId="64" fillId="0" borderId="0" xfId="0" applyFont="1" applyAlignment="1" applyProtection="1">
      <alignment horizontal="center"/>
      <protection locked="0"/>
    </xf>
    <xf numFmtId="0" fontId="45" fillId="0" borderId="0" xfId="0" applyFont="1" applyAlignment="1" applyProtection="1">
      <alignment vertical="top" wrapText="1"/>
      <protection locked="0"/>
    </xf>
    <xf numFmtId="216" fontId="64" fillId="0" borderId="0" xfId="778" applyNumberFormat="1" applyFont="1" applyFill="1" applyProtection="1">
      <protection locked="0"/>
    </xf>
    <xf numFmtId="2" fontId="68" fillId="0" borderId="0" xfId="0" applyNumberFormat="1" applyFont="1" applyProtection="1">
      <protection locked="0"/>
    </xf>
    <xf numFmtId="2" fontId="80" fillId="0" borderId="0" xfId="0" applyNumberFormat="1" applyFont="1" applyProtection="1">
      <protection locked="0"/>
    </xf>
    <xf numFmtId="2" fontId="72" fillId="39" borderId="44" xfId="0" applyNumberFormat="1" applyFont="1" applyFill="1" applyBorder="1" applyAlignment="1">
      <alignment horizontal="center" vertical="center"/>
    </xf>
    <xf numFmtId="0" fontId="5" fillId="39" borderId="58" xfId="0" applyFont="1" applyFill="1" applyBorder="1" applyAlignment="1">
      <alignment horizontal="center" vertical="center" wrapText="1"/>
    </xf>
    <xf numFmtId="0" fontId="5" fillId="39" borderId="59" xfId="0" applyFont="1" applyFill="1" applyBorder="1" applyAlignment="1">
      <alignment horizontal="center" vertical="center" wrapText="1"/>
    </xf>
    <xf numFmtId="0" fontId="5" fillId="39" borderId="53" xfId="0" applyFont="1" applyFill="1" applyBorder="1" applyAlignment="1">
      <alignment horizontal="center" vertical="center" wrapText="1"/>
    </xf>
    <xf numFmtId="0" fontId="5" fillId="39" borderId="0" xfId="0" applyFont="1" applyFill="1" applyAlignment="1">
      <alignment horizontal="center" vertical="center" wrapText="1"/>
    </xf>
    <xf numFmtId="0" fontId="5" fillId="39" borderId="51" xfId="0" applyFont="1" applyFill="1" applyBorder="1" applyAlignment="1">
      <alignment horizontal="center" vertical="center" wrapText="1"/>
    </xf>
    <xf numFmtId="0" fontId="5" fillId="39" borderId="50" xfId="0" applyFont="1" applyFill="1" applyBorder="1" applyAlignment="1">
      <alignment horizontal="center" vertical="center" wrapText="1"/>
    </xf>
    <xf numFmtId="43" fontId="64" fillId="39" borderId="2" xfId="778" applyFont="1" applyFill="1" applyBorder="1" applyAlignment="1" applyProtection="1">
      <alignment horizontal="center" vertical="center"/>
    </xf>
    <xf numFmtId="216" fontId="45" fillId="39" borderId="3" xfId="778" applyNumberFormat="1" applyFont="1" applyFill="1" applyBorder="1" applyAlignment="1" applyProtection="1">
      <alignment horizontal="center" vertical="center"/>
    </xf>
    <xf numFmtId="43" fontId="64" fillId="39" borderId="0" xfId="778" applyFont="1" applyFill="1" applyBorder="1" applyAlignment="1" applyProtection="1">
      <alignment horizontal="center" vertical="center"/>
    </xf>
    <xf numFmtId="43" fontId="66" fillId="39" borderId="2" xfId="778" applyFont="1" applyFill="1" applyBorder="1" applyAlignment="1" applyProtection="1">
      <alignment horizontal="center" vertical="center"/>
    </xf>
    <xf numFmtId="216" fontId="67" fillId="39" borderId="3" xfId="778" applyNumberFormat="1" applyFont="1" applyFill="1" applyBorder="1" applyAlignment="1" applyProtection="1">
      <alignment horizontal="center" vertical="center"/>
    </xf>
    <xf numFmtId="43" fontId="66" fillId="39" borderId="0" xfId="778" quotePrefix="1" applyFont="1" applyFill="1" applyBorder="1" applyAlignment="1" applyProtection="1">
      <alignment horizontal="center"/>
    </xf>
    <xf numFmtId="43" fontId="66" fillId="39" borderId="0" xfId="778" applyFont="1" applyFill="1" applyAlignment="1" applyProtection="1">
      <alignment horizontal="center"/>
    </xf>
    <xf numFmtId="43" fontId="66" fillId="39" borderId="0" xfId="778" applyFont="1" applyFill="1" applyBorder="1" applyAlignment="1" applyProtection="1">
      <alignment horizontal="center"/>
    </xf>
    <xf numFmtId="215" fontId="66" fillId="39" borderId="2" xfId="778" applyNumberFormat="1" applyFont="1" applyFill="1" applyBorder="1" applyAlignment="1" applyProtection="1">
      <alignment horizontal="center" vertical="center"/>
    </xf>
    <xf numFmtId="215" fontId="79" fillId="0" borderId="0" xfId="778" applyNumberFormat="1" applyFont="1" applyFill="1" applyAlignment="1" applyProtection="1">
      <alignment horizontal="center" vertical="center"/>
    </xf>
    <xf numFmtId="43" fontId="67" fillId="39" borderId="2" xfId="778" applyFont="1" applyFill="1" applyBorder="1" applyAlignment="1" applyProtection="1">
      <alignment horizontal="center"/>
    </xf>
    <xf numFmtId="43" fontId="67" fillId="39" borderId="2" xfId="778" applyFont="1" applyFill="1" applyBorder="1" applyAlignment="1" applyProtection="1">
      <alignment horizontal="center" vertical="center"/>
    </xf>
    <xf numFmtId="2" fontId="67" fillId="39" borderId="47" xfId="778" applyNumberFormat="1" applyFont="1" applyFill="1" applyBorder="1" applyAlignment="1" applyProtection="1">
      <alignment horizontal="center" vertical="center"/>
    </xf>
    <xf numFmtId="2" fontId="67" fillId="39" borderId="3" xfId="0" applyNumberFormat="1" applyFont="1" applyFill="1" applyBorder="1" applyAlignment="1">
      <alignment horizontal="center" vertical="center"/>
    </xf>
    <xf numFmtId="2" fontId="67" fillId="39" borderId="2" xfId="0" applyNumberFormat="1" applyFont="1" applyFill="1" applyBorder="1" applyAlignment="1">
      <alignment horizontal="center" vertical="center"/>
    </xf>
    <xf numFmtId="2" fontId="67" fillId="39" borderId="1" xfId="778" applyNumberFormat="1" applyFont="1" applyFill="1" applyBorder="1" applyAlignment="1" applyProtection="1">
      <alignment horizontal="center" vertical="center"/>
    </xf>
    <xf numFmtId="2" fontId="67" fillId="39" borderId="2" xfId="778" applyNumberFormat="1" applyFont="1" applyFill="1" applyBorder="1" applyAlignment="1" applyProtection="1">
      <alignment horizontal="center" vertical="center"/>
    </xf>
    <xf numFmtId="2" fontId="66" fillId="39" borderId="2" xfId="778" applyNumberFormat="1" applyFont="1" applyFill="1" applyBorder="1" applyAlignment="1" applyProtection="1">
      <alignment horizontal="center" vertical="center"/>
    </xf>
    <xf numFmtId="2" fontId="67" fillId="39" borderId="5" xfId="778" applyNumberFormat="1" applyFont="1" applyFill="1" applyBorder="1" applyAlignment="1" applyProtection="1">
      <alignment horizontal="center" vertical="center"/>
    </xf>
    <xf numFmtId="0" fontId="66" fillId="40" borderId="0" xfId="0" applyFont="1" applyFill="1" applyAlignment="1" applyProtection="1">
      <alignment vertical="center"/>
      <protection locked="0"/>
    </xf>
    <xf numFmtId="0" fontId="87" fillId="40" borderId="0" xfId="0" applyFont="1" applyFill="1" applyAlignment="1" applyProtection="1">
      <alignment vertical="center"/>
      <protection locked="0"/>
    </xf>
    <xf numFmtId="0" fontId="67" fillId="40" borderId="0" xfId="0" applyFont="1" applyFill="1" applyAlignment="1" applyProtection="1">
      <alignment vertical="center"/>
      <protection locked="0"/>
    </xf>
    <xf numFmtId="0" fontId="81" fillId="0" borderId="0" xfId="0" applyFont="1" applyAlignment="1" applyProtection="1">
      <alignment vertical="center" wrapText="1"/>
      <protection locked="0"/>
    </xf>
    <xf numFmtId="0" fontId="75" fillId="42" borderId="82" xfId="0" applyFont="1" applyFill="1" applyBorder="1" applyAlignment="1" applyProtection="1">
      <alignment vertical="center"/>
      <protection locked="0"/>
    </xf>
    <xf numFmtId="0" fontId="75" fillId="42" borderId="82" xfId="0" applyFont="1" applyFill="1" applyBorder="1" applyAlignment="1" applyProtection="1">
      <alignment horizontal="center" vertical="center"/>
      <protection locked="0"/>
    </xf>
    <xf numFmtId="0" fontId="75" fillId="42" borderId="5" xfId="0" applyFont="1" applyFill="1" applyBorder="1" applyAlignment="1" applyProtection="1">
      <alignment horizontal="center" vertical="center"/>
      <protection locked="0"/>
    </xf>
    <xf numFmtId="0" fontId="73" fillId="40" borderId="0" xfId="0" applyFont="1" applyFill="1" applyAlignment="1" applyProtection="1">
      <alignment vertical="center"/>
      <protection locked="0"/>
    </xf>
    <xf numFmtId="0" fontId="67" fillId="0" borderId="53" xfId="0" applyFont="1" applyBorder="1" applyAlignment="1" applyProtection="1">
      <alignment horizontal="left" vertical="center"/>
      <protection locked="0"/>
    </xf>
    <xf numFmtId="0" fontId="77" fillId="0" borderId="6" xfId="0" applyFont="1" applyBorder="1" applyAlignment="1" applyProtection="1">
      <alignment vertical="center"/>
      <protection locked="0"/>
    </xf>
    <xf numFmtId="0" fontId="64" fillId="50" borderId="53" xfId="0" applyFont="1" applyFill="1" applyBorder="1" applyAlignment="1" applyProtection="1">
      <alignment horizontal="center" vertical="center"/>
      <protection locked="0"/>
    </xf>
    <xf numFmtId="0" fontId="77" fillId="0" borderId="6" xfId="0" applyFont="1" applyBorder="1" applyAlignment="1" applyProtection="1">
      <alignment vertical="center" wrapText="1"/>
      <protection locked="0"/>
    </xf>
    <xf numFmtId="0" fontId="67" fillId="0" borderId="54" xfId="0" applyFont="1" applyBorder="1" applyAlignment="1" applyProtection="1">
      <alignment horizontal="left" vertical="center"/>
      <protection locked="0"/>
    </xf>
    <xf numFmtId="0" fontId="77" fillId="40" borderId="100" xfId="0" applyFont="1" applyFill="1" applyBorder="1" applyAlignment="1" applyProtection="1">
      <alignment vertical="center" wrapText="1"/>
      <protection locked="0"/>
    </xf>
    <xf numFmtId="0" fontId="82" fillId="42" borderId="82" xfId="0" applyFont="1" applyFill="1" applyBorder="1" applyAlignment="1" applyProtection="1">
      <alignment horizontal="center" vertical="center"/>
      <protection locked="0"/>
    </xf>
    <xf numFmtId="0" fontId="82" fillId="42" borderId="83" xfId="0" applyFont="1" applyFill="1" applyBorder="1" applyAlignment="1" applyProtection="1">
      <alignment horizontal="center" vertical="center"/>
      <protection locked="0"/>
    </xf>
    <xf numFmtId="0" fontId="101" fillId="42" borderId="83" xfId="0" applyFont="1" applyFill="1" applyBorder="1" applyAlignment="1" applyProtection="1">
      <alignment horizontal="center" vertical="center"/>
      <protection locked="0"/>
    </xf>
    <xf numFmtId="0" fontId="82" fillId="42" borderId="60" xfId="0" applyFont="1" applyFill="1" applyBorder="1" applyAlignment="1" applyProtection="1">
      <alignment horizontal="center" vertical="center"/>
      <protection locked="0"/>
    </xf>
    <xf numFmtId="0" fontId="67" fillId="40" borderId="82" xfId="0" applyFont="1" applyFill="1" applyBorder="1" applyAlignment="1" applyProtection="1">
      <alignment horizontal="left" vertical="center" wrapText="1"/>
      <protection locked="0"/>
    </xf>
    <xf numFmtId="0" fontId="66" fillId="40" borderId="83" xfId="0" applyFont="1" applyFill="1" applyBorder="1" applyAlignment="1" applyProtection="1">
      <alignment horizontal="center" vertical="center"/>
      <protection locked="0"/>
    </xf>
    <xf numFmtId="0" fontId="67" fillId="40" borderId="83" xfId="0" applyFont="1" applyFill="1" applyBorder="1" applyAlignment="1" applyProtection="1">
      <alignment horizontal="center" vertical="center"/>
      <protection locked="0"/>
    </xf>
    <xf numFmtId="0" fontId="97" fillId="50" borderId="53" xfId="0" applyFont="1" applyFill="1" applyBorder="1" applyAlignment="1" applyProtection="1">
      <alignment vertical="center" wrapText="1"/>
      <protection locked="0"/>
    </xf>
    <xf numFmtId="0" fontId="66" fillId="40" borderId="0" xfId="0" applyFont="1" applyFill="1" applyAlignment="1" applyProtection="1">
      <alignment horizontal="center" vertical="center"/>
      <protection locked="0"/>
    </xf>
    <xf numFmtId="0" fontId="87" fillId="50" borderId="0" xfId="0" applyFont="1" applyFill="1" applyAlignment="1" applyProtection="1">
      <alignment vertical="center"/>
      <protection locked="0"/>
    </xf>
    <xf numFmtId="2" fontId="87" fillId="50" borderId="0" xfId="0" applyNumberFormat="1" applyFont="1" applyFill="1" applyAlignment="1" applyProtection="1">
      <alignment horizontal="center" vertical="center"/>
      <protection locked="0"/>
    </xf>
    <xf numFmtId="2" fontId="66" fillId="50" borderId="0" xfId="0" applyNumberFormat="1" applyFont="1" applyFill="1" applyAlignment="1" applyProtection="1">
      <alignment horizontal="center" vertical="center"/>
      <protection locked="0"/>
    </xf>
    <xf numFmtId="2" fontId="66" fillId="50" borderId="7" xfId="0" applyNumberFormat="1" applyFont="1" applyFill="1" applyBorder="1" applyAlignment="1" applyProtection="1">
      <alignment horizontal="center" vertical="center"/>
      <protection locked="0"/>
    </xf>
    <xf numFmtId="0" fontId="97" fillId="50" borderId="82" xfId="0" applyFont="1" applyFill="1" applyBorder="1" applyAlignment="1" applyProtection="1">
      <alignment vertical="center" wrapText="1"/>
      <protection locked="0"/>
    </xf>
    <xf numFmtId="0" fontId="87" fillId="50" borderId="83" xfId="0" applyFont="1" applyFill="1" applyBorder="1" applyAlignment="1" applyProtection="1">
      <alignment vertical="center"/>
      <protection locked="0"/>
    </xf>
    <xf numFmtId="2" fontId="87" fillId="50" borderId="83" xfId="0" applyNumberFormat="1" applyFont="1" applyFill="1" applyBorder="1" applyAlignment="1" applyProtection="1">
      <alignment horizontal="center" vertical="center"/>
      <protection locked="0"/>
    </xf>
    <xf numFmtId="2" fontId="66" fillId="50" borderId="83" xfId="0" applyNumberFormat="1" applyFont="1" applyFill="1" applyBorder="1" applyAlignment="1" applyProtection="1">
      <alignment horizontal="center" vertical="center"/>
      <protection locked="0"/>
    </xf>
    <xf numFmtId="2" fontId="66" fillId="50" borderId="60" xfId="0" applyNumberFormat="1" applyFont="1" applyFill="1" applyBorder="1" applyAlignment="1" applyProtection="1">
      <alignment horizontal="center" vertical="center"/>
      <protection locked="0"/>
    </xf>
    <xf numFmtId="0" fontId="67" fillId="50" borderId="82" xfId="0" applyFont="1" applyFill="1" applyBorder="1" applyAlignment="1" applyProtection="1">
      <alignment vertical="center" wrapText="1"/>
      <protection locked="0"/>
    </xf>
    <xf numFmtId="0" fontId="66" fillId="50" borderId="83" xfId="0" applyFont="1" applyFill="1" applyBorder="1" applyAlignment="1" applyProtection="1">
      <alignment vertical="center"/>
      <protection locked="0"/>
    </xf>
    <xf numFmtId="0" fontId="96" fillId="50" borderId="82" xfId="0" applyFont="1" applyFill="1" applyBorder="1" applyAlignment="1" applyProtection="1">
      <alignment vertical="center" wrapText="1"/>
      <protection locked="0"/>
    </xf>
    <xf numFmtId="0" fontId="67" fillId="40" borderId="0" xfId="0" applyFont="1" applyFill="1" applyAlignment="1" applyProtection="1">
      <alignment horizontal="center" vertical="center"/>
      <protection locked="0"/>
    </xf>
    <xf numFmtId="0" fontId="67" fillId="40" borderId="104" xfId="0" applyFont="1" applyFill="1" applyBorder="1" applyAlignment="1" applyProtection="1">
      <alignment horizontal="left" vertical="center" wrapText="1"/>
      <protection locked="0"/>
    </xf>
    <xf numFmtId="0" fontId="66" fillId="40" borderId="104" xfId="0" applyFont="1" applyFill="1" applyBorder="1" applyAlignment="1" applyProtection="1">
      <alignment horizontal="center" vertical="center"/>
      <protection locked="0"/>
    </xf>
    <xf numFmtId="0" fontId="97" fillId="40" borderId="104" xfId="0" applyFont="1" applyFill="1" applyBorder="1" applyAlignment="1" applyProtection="1">
      <alignment horizontal="center" vertical="center"/>
      <protection locked="0"/>
    </xf>
    <xf numFmtId="0" fontId="67" fillId="50" borderId="57" xfId="0" applyFont="1" applyFill="1" applyBorder="1" applyAlignment="1" applyProtection="1">
      <alignment vertical="center" wrapText="1"/>
      <protection locked="0"/>
    </xf>
    <xf numFmtId="0" fontId="66" fillId="40" borderId="96" xfId="0" applyFont="1" applyFill="1" applyBorder="1" applyAlignment="1" applyProtection="1">
      <alignment horizontal="center" vertical="center"/>
      <protection locked="0"/>
    </xf>
    <xf numFmtId="0" fontId="66" fillId="50" borderId="96" xfId="0" applyFont="1" applyFill="1" applyBorder="1" applyAlignment="1" applyProtection="1">
      <alignment vertical="center"/>
      <protection locked="0"/>
    </xf>
    <xf numFmtId="0" fontId="67" fillId="50" borderId="53" xfId="0" applyFont="1" applyFill="1" applyBorder="1" applyAlignment="1" applyProtection="1">
      <alignment vertical="center" wrapText="1"/>
      <protection locked="0"/>
    </xf>
    <xf numFmtId="0" fontId="66" fillId="50" borderId="0" xfId="0" applyFont="1" applyFill="1" applyAlignment="1" applyProtection="1">
      <alignment vertical="center"/>
      <protection locked="0"/>
    </xf>
    <xf numFmtId="2" fontId="87" fillId="50" borderId="7" xfId="0" applyNumberFormat="1" applyFont="1" applyFill="1" applyBorder="1" applyAlignment="1" applyProtection="1">
      <alignment horizontal="center" vertical="center"/>
      <protection locked="0"/>
    </xf>
    <xf numFmtId="0" fontId="77" fillId="50" borderId="82" xfId="0" applyFont="1" applyFill="1" applyBorder="1" applyAlignment="1" applyProtection="1">
      <alignment vertical="center" wrapText="1"/>
      <protection locked="0"/>
    </xf>
    <xf numFmtId="0" fontId="87" fillId="40" borderId="83" xfId="0" applyFont="1" applyFill="1" applyBorder="1" applyAlignment="1" applyProtection="1">
      <alignment horizontal="center" vertical="center"/>
      <protection locked="0"/>
    </xf>
    <xf numFmtId="2" fontId="87" fillId="50" borderId="60" xfId="0" applyNumberFormat="1" applyFont="1" applyFill="1" applyBorder="1" applyAlignment="1" applyProtection="1">
      <alignment horizontal="center" vertical="center"/>
      <protection locked="0"/>
    </xf>
    <xf numFmtId="0" fontId="97" fillId="40" borderId="0" xfId="0" applyFont="1" applyFill="1" applyAlignment="1" applyProtection="1">
      <alignment vertical="center"/>
      <protection locked="0"/>
    </xf>
    <xf numFmtId="0" fontId="97" fillId="40" borderId="5" xfId="0" applyFont="1" applyFill="1" applyBorder="1" applyAlignment="1" applyProtection="1">
      <alignment horizontal="center" vertical="center" wrapText="1"/>
      <protection locked="0"/>
    </xf>
    <xf numFmtId="0" fontId="77" fillId="40" borderId="0" xfId="0" applyFont="1" applyFill="1" applyAlignment="1" applyProtection="1">
      <alignment vertical="center"/>
      <protection locked="0"/>
    </xf>
    <xf numFmtId="0" fontId="97" fillId="40" borderId="5" xfId="0" applyFont="1" applyFill="1" applyBorder="1" applyAlignment="1" applyProtection="1">
      <alignment horizontal="center" vertical="center"/>
      <protection locked="0"/>
    </xf>
    <xf numFmtId="0" fontId="87" fillId="40" borderId="5" xfId="0" applyFont="1" applyFill="1" applyBorder="1" applyAlignment="1" applyProtection="1">
      <alignment horizontal="left" vertical="center"/>
      <protection locked="0"/>
    </xf>
    <xf numFmtId="0" fontId="105" fillId="50" borderId="44" xfId="0" applyFont="1" applyFill="1" applyBorder="1" applyAlignment="1" applyProtection="1">
      <alignment horizontal="left" vertical="center"/>
      <protection locked="0"/>
    </xf>
    <xf numFmtId="2" fontId="87" fillId="50" borderId="5" xfId="0" applyNumberFormat="1" applyFont="1" applyFill="1" applyBorder="1" applyAlignment="1" applyProtection="1">
      <alignment horizontal="right" vertical="center"/>
      <protection locked="0"/>
    </xf>
    <xf numFmtId="0" fontId="66" fillId="40" borderId="5" xfId="0" applyFont="1" applyFill="1" applyBorder="1" applyAlignment="1" applyProtection="1">
      <alignment horizontal="left" vertical="center"/>
      <protection locked="0"/>
    </xf>
    <xf numFmtId="0" fontId="66" fillId="50" borderId="5" xfId="0" applyFont="1" applyFill="1" applyBorder="1" applyAlignment="1" applyProtection="1">
      <alignment horizontal="left" vertical="center"/>
      <protection locked="0"/>
    </xf>
    <xf numFmtId="2" fontId="66" fillId="50" borderId="5" xfId="0" applyNumberFormat="1" applyFont="1" applyFill="1" applyBorder="1" applyAlignment="1" applyProtection="1">
      <alignment horizontal="right" vertical="center"/>
      <protection locked="0"/>
    </xf>
    <xf numFmtId="0" fontId="66" fillId="40" borderId="5" xfId="0" applyFont="1" applyFill="1" applyBorder="1" applyAlignment="1" applyProtection="1">
      <alignment horizontal="left" vertical="center" wrapText="1"/>
      <protection locked="0"/>
    </xf>
    <xf numFmtId="49" fontId="105" fillId="40" borderId="0" xfId="0" applyNumberFormat="1" applyFont="1" applyFill="1" applyAlignment="1" applyProtection="1">
      <alignment horizontal="left" vertical="center"/>
      <protection locked="0"/>
    </xf>
    <xf numFmtId="0" fontId="105" fillId="40" borderId="0" xfId="0" applyFont="1" applyFill="1" applyAlignment="1" applyProtection="1">
      <alignment horizontal="center" vertical="center"/>
      <protection locked="0"/>
    </xf>
    <xf numFmtId="0" fontId="106" fillId="40" borderId="0" xfId="0" applyFont="1" applyFill="1" applyAlignment="1" applyProtection="1">
      <alignment vertical="center"/>
      <protection locked="0"/>
    </xf>
    <xf numFmtId="168" fontId="105" fillId="40" borderId="0" xfId="1" applyNumberFormat="1" applyFont="1" applyFill="1" applyAlignment="1" applyProtection="1">
      <alignment horizontal="right" vertical="center"/>
      <protection locked="0"/>
    </xf>
    <xf numFmtId="168" fontId="105" fillId="40" borderId="0" xfId="0" applyNumberFormat="1" applyFont="1" applyFill="1" applyAlignment="1" applyProtection="1">
      <alignment vertical="center"/>
      <protection locked="0"/>
    </xf>
    <xf numFmtId="0" fontId="105" fillId="40" borderId="0" xfId="0" applyFont="1" applyFill="1" applyAlignment="1" applyProtection="1">
      <alignment vertical="center"/>
      <protection locked="0"/>
    </xf>
    <xf numFmtId="0" fontId="105" fillId="0" borderId="0" xfId="0" applyFont="1" applyAlignment="1" applyProtection="1">
      <alignment vertical="center"/>
      <protection locked="0"/>
    </xf>
    <xf numFmtId="49" fontId="66" fillId="40" borderId="0" xfId="0" applyNumberFormat="1" applyFont="1" applyFill="1" applyAlignment="1" applyProtection="1">
      <alignment horizontal="left" vertical="center"/>
      <protection locked="0"/>
    </xf>
    <xf numFmtId="0" fontId="83" fillId="40" borderId="0" xfId="0" applyFont="1" applyFill="1" applyAlignment="1" applyProtection="1">
      <alignment vertical="center"/>
      <protection locked="0"/>
    </xf>
    <xf numFmtId="168" fontId="66" fillId="40" borderId="0" xfId="1" applyNumberFormat="1" applyFont="1" applyFill="1" applyBorder="1" applyAlignment="1" applyProtection="1">
      <alignment horizontal="right" vertical="center"/>
      <protection locked="0"/>
    </xf>
    <xf numFmtId="168" fontId="66" fillId="40" borderId="0" xfId="0" applyNumberFormat="1" applyFont="1" applyFill="1" applyAlignment="1" applyProtection="1">
      <alignment vertical="center"/>
      <protection locked="0"/>
    </xf>
    <xf numFmtId="0" fontId="67" fillId="40" borderId="82" xfId="0" applyFont="1" applyFill="1" applyBorder="1" applyAlignment="1" applyProtection="1">
      <alignment vertical="center"/>
      <protection locked="0"/>
    </xf>
    <xf numFmtId="0" fontId="67" fillId="40" borderId="83" xfId="0" applyFont="1" applyFill="1" applyBorder="1" applyAlignment="1" applyProtection="1">
      <alignment horizontal="center" vertical="center" wrapText="1"/>
      <protection locked="0"/>
    </xf>
    <xf numFmtId="49" fontId="66" fillId="40" borderId="53" xfId="0" applyNumberFormat="1" applyFont="1" applyFill="1" applyBorder="1" applyAlignment="1" applyProtection="1">
      <alignment horizontal="left" vertical="center"/>
      <protection locked="0"/>
    </xf>
    <xf numFmtId="0" fontId="67" fillId="40" borderId="0" xfId="0" applyFont="1" applyFill="1" applyAlignment="1" applyProtection="1">
      <alignment horizontal="center" vertical="center" wrapText="1"/>
      <protection locked="0"/>
    </xf>
    <xf numFmtId="2" fontId="66" fillId="39" borderId="0" xfId="0" applyNumberFormat="1" applyFont="1" applyFill="1" applyAlignment="1" applyProtection="1">
      <alignment horizontal="center" vertical="center"/>
      <protection locked="0"/>
    </xf>
    <xf numFmtId="2" fontId="66" fillId="39" borderId="7" xfId="0" applyNumberFormat="1" applyFont="1" applyFill="1" applyBorder="1" applyAlignment="1" applyProtection="1">
      <alignment horizontal="center" vertical="center"/>
      <protection locked="0"/>
    </xf>
    <xf numFmtId="0" fontId="87" fillId="40" borderId="0" xfId="0" applyFont="1" applyFill="1" applyAlignment="1" applyProtection="1">
      <alignment horizontal="center" vertical="center"/>
      <protection locked="0"/>
    </xf>
    <xf numFmtId="0" fontId="77" fillId="50" borderId="0" xfId="0" applyFont="1" applyFill="1" applyAlignment="1" applyProtection="1">
      <alignment vertical="center" wrapText="1"/>
      <protection locked="0"/>
    </xf>
    <xf numFmtId="1" fontId="66" fillId="50" borderId="0" xfId="1" applyNumberFormat="1" applyFont="1" applyFill="1" applyBorder="1" applyAlignment="1" applyProtection="1">
      <alignment horizontal="center" vertical="center"/>
      <protection locked="0"/>
    </xf>
    <xf numFmtId="1" fontId="66" fillId="50" borderId="0" xfId="0" applyNumberFormat="1" applyFont="1" applyFill="1" applyAlignment="1" applyProtection="1">
      <alignment horizontal="center" vertical="center"/>
      <protection locked="0"/>
    </xf>
    <xf numFmtId="1" fontId="66" fillId="50" borderId="7" xfId="0" applyNumberFormat="1" applyFont="1" applyFill="1" applyBorder="1" applyAlignment="1" applyProtection="1">
      <alignment horizontal="center" vertical="center"/>
      <protection locked="0"/>
    </xf>
    <xf numFmtId="0" fontId="77" fillId="40" borderId="0" xfId="0" applyFont="1" applyFill="1" applyAlignment="1" applyProtection="1">
      <alignment horizontal="center" vertical="center" wrapText="1"/>
      <protection locked="0"/>
    </xf>
    <xf numFmtId="2" fontId="66" fillId="39" borderId="0" xfId="1" applyNumberFormat="1" applyFont="1" applyFill="1" applyBorder="1" applyAlignment="1" applyProtection="1">
      <alignment horizontal="center" vertical="center"/>
      <protection locked="0"/>
    </xf>
    <xf numFmtId="49" fontId="66" fillId="50" borderId="57" xfId="0" applyNumberFormat="1" applyFont="1" applyFill="1" applyBorder="1" applyAlignment="1" applyProtection="1">
      <alignment horizontal="left" vertical="center"/>
      <protection locked="0"/>
    </xf>
    <xf numFmtId="0" fontId="67" fillId="40" borderId="96" xfId="0" applyFont="1" applyFill="1" applyBorder="1" applyAlignment="1" applyProtection="1">
      <alignment horizontal="center" vertical="center" wrapText="1"/>
      <protection locked="0"/>
    </xf>
    <xf numFmtId="49" fontId="66" fillId="40" borderId="54" xfId="0" applyNumberFormat="1" applyFont="1" applyFill="1" applyBorder="1" applyAlignment="1" applyProtection="1">
      <alignment horizontal="left" vertical="center"/>
      <protection locked="0"/>
    </xf>
    <xf numFmtId="0" fontId="66" fillId="40" borderId="48" xfId="0" applyFont="1" applyFill="1" applyBorder="1" applyAlignment="1" applyProtection="1">
      <alignment horizontal="center" vertical="center"/>
      <protection locked="0"/>
    </xf>
    <xf numFmtId="2" fontId="87" fillId="39" borderId="48" xfId="1" applyNumberFormat="1" applyFont="1" applyFill="1" applyBorder="1" applyAlignment="1" applyProtection="1">
      <alignment horizontal="center" vertical="center"/>
      <protection locked="0"/>
    </xf>
    <xf numFmtId="2" fontId="87" fillId="39" borderId="48" xfId="0" applyNumberFormat="1" applyFont="1" applyFill="1" applyBorder="1" applyAlignment="1" applyProtection="1">
      <alignment horizontal="center" vertical="center"/>
      <protection locked="0"/>
    </xf>
    <xf numFmtId="2" fontId="87" fillId="39" borderId="61" xfId="0" applyNumberFormat="1" applyFont="1" applyFill="1" applyBorder="1" applyAlignment="1" applyProtection="1">
      <alignment horizontal="center" vertical="center"/>
      <protection locked="0"/>
    </xf>
    <xf numFmtId="0" fontId="66" fillId="50" borderId="0" xfId="0" applyFont="1" applyFill="1" applyAlignment="1" applyProtection="1">
      <alignment horizontal="center" vertical="center"/>
      <protection locked="0"/>
    </xf>
    <xf numFmtId="0" fontId="83" fillId="50" borderId="0" xfId="0" applyFont="1" applyFill="1" applyAlignment="1" applyProtection="1">
      <alignment vertical="center" wrapText="1"/>
      <protection locked="0"/>
    </xf>
    <xf numFmtId="0" fontId="103" fillId="40" borderId="0" xfId="0" applyFont="1" applyFill="1" applyAlignment="1" applyProtection="1">
      <alignment horizontal="center" vertical="center" wrapText="1"/>
      <protection locked="0"/>
    </xf>
    <xf numFmtId="0" fontId="87" fillId="50" borderId="83" xfId="0" applyFont="1" applyFill="1" applyBorder="1" applyAlignment="1" applyProtection="1">
      <alignment horizontal="center" vertical="center"/>
      <protection locked="0"/>
    </xf>
    <xf numFmtId="0" fontId="98" fillId="50" borderId="83" xfId="0" applyFont="1" applyFill="1" applyBorder="1" applyAlignment="1" applyProtection="1">
      <alignment vertical="center" wrapText="1"/>
      <protection locked="0"/>
    </xf>
    <xf numFmtId="2" fontId="66" fillId="50" borderId="83" xfId="1" applyNumberFormat="1" applyFont="1" applyFill="1" applyBorder="1" applyAlignment="1" applyProtection="1">
      <alignment horizontal="center" vertical="center"/>
      <protection locked="0"/>
    </xf>
    <xf numFmtId="0" fontId="83" fillId="40" borderId="0" xfId="0" applyFont="1" applyFill="1" applyAlignment="1" applyProtection="1">
      <alignment vertical="center" wrapText="1"/>
      <protection locked="0"/>
    </xf>
    <xf numFmtId="168" fontId="66" fillId="40" borderId="0" xfId="1" applyNumberFormat="1" applyFont="1" applyFill="1" applyBorder="1" applyAlignment="1" applyProtection="1">
      <alignment horizontal="center" vertical="center"/>
      <protection locked="0"/>
    </xf>
    <xf numFmtId="168" fontId="66" fillId="40" borderId="0" xfId="0" applyNumberFormat="1" applyFont="1" applyFill="1" applyAlignment="1" applyProtection="1">
      <alignment horizontal="center" vertical="center"/>
      <protection locked="0"/>
    </xf>
    <xf numFmtId="0" fontId="101" fillId="42" borderId="83" xfId="0" applyFont="1" applyFill="1" applyBorder="1" applyAlignment="1" applyProtection="1">
      <alignment horizontal="center" vertical="center" wrapText="1"/>
      <protection locked="0"/>
    </xf>
    <xf numFmtId="49" fontId="66" fillId="40" borderId="82" xfId="0" applyNumberFormat="1" applyFont="1" applyFill="1" applyBorder="1" applyAlignment="1" applyProtection="1">
      <alignment horizontal="left" vertical="center"/>
      <protection locked="0"/>
    </xf>
    <xf numFmtId="0" fontId="97" fillId="40" borderId="83" xfId="0" applyFont="1" applyFill="1" applyBorder="1" applyAlignment="1" applyProtection="1">
      <alignment horizontal="center" vertical="center" wrapText="1"/>
      <protection locked="0"/>
    </xf>
    <xf numFmtId="0" fontId="98" fillId="50" borderId="0" xfId="0" applyFont="1" applyFill="1" applyAlignment="1" applyProtection="1">
      <alignment vertical="center" wrapText="1"/>
      <protection locked="0"/>
    </xf>
    <xf numFmtId="0" fontId="97" fillId="40" borderId="0" xfId="0" applyFont="1" applyFill="1" applyAlignment="1" applyProtection="1">
      <alignment horizontal="center" vertical="center" wrapText="1"/>
      <protection locked="0"/>
    </xf>
    <xf numFmtId="0" fontId="77" fillId="40" borderId="48" xfId="0" applyFont="1" applyFill="1" applyBorder="1" applyAlignment="1" applyProtection="1">
      <alignment vertical="center" wrapText="1"/>
      <protection locked="0"/>
    </xf>
    <xf numFmtId="0" fontId="66" fillId="40" borderId="0" xfId="0" applyFont="1" applyFill="1" applyAlignment="1" applyProtection="1">
      <alignment vertical="center" wrapText="1"/>
      <protection locked="0"/>
    </xf>
    <xf numFmtId="0" fontId="67" fillId="40" borderId="82" xfId="0" applyFont="1" applyFill="1" applyBorder="1" applyAlignment="1" applyProtection="1">
      <alignment vertical="center" wrapText="1"/>
      <protection locked="0"/>
    </xf>
    <xf numFmtId="0" fontId="77" fillId="50" borderId="83" xfId="0" applyFont="1" applyFill="1" applyBorder="1" applyAlignment="1" applyProtection="1">
      <alignment vertical="center" wrapText="1"/>
      <protection locked="0"/>
    </xf>
    <xf numFmtId="0" fontId="82" fillId="42" borderId="57" xfId="0" applyFont="1" applyFill="1" applyBorder="1" applyAlignment="1" applyProtection="1">
      <alignment horizontal="center" vertical="center"/>
      <protection locked="0"/>
    </xf>
    <xf numFmtId="0" fontId="82" fillId="42" borderId="96" xfId="0" applyFont="1" applyFill="1" applyBorder="1" applyAlignment="1" applyProtection="1">
      <alignment horizontal="center" vertical="center"/>
      <protection locked="0"/>
    </xf>
    <xf numFmtId="0" fontId="101" fillId="42" borderId="96" xfId="0" applyFont="1" applyFill="1" applyBorder="1" applyAlignment="1" applyProtection="1">
      <alignment horizontal="center" vertical="center" wrapText="1"/>
      <protection locked="0"/>
    </xf>
    <xf numFmtId="0" fontId="82" fillId="42" borderId="97" xfId="0" applyFont="1" applyFill="1" applyBorder="1" applyAlignment="1" applyProtection="1">
      <alignment horizontal="center" vertical="center"/>
      <protection locked="0"/>
    </xf>
    <xf numFmtId="0" fontId="67" fillId="40" borderId="53" xfId="0" applyFont="1" applyFill="1" applyBorder="1" applyAlignment="1" applyProtection="1">
      <alignment vertical="center"/>
      <protection locked="0"/>
    </xf>
    <xf numFmtId="0" fontId="96" fillId="50" borderId="0" xfId="0" applyFont="1" applyFill="1" applyAlignment="1" applyProtection="1">
      <alignment horizontal="center" vertical="center"/>
      <protection locked="0"/>
    </xf>
    <xf numFmtId="0" fontId="104" fillId="50" borderId="0" xfId="0" applyFont="1" applyFill="1" applyAlignment="1" applyProtection="1">
      <alignment vertical="center" wrapText="1"/>
      <protection locked="0"/>
    </xf>
    <xf numFmtId="2" fontId="97" fillId="50" borderId="0" xfId="0" applyNumberFormat="1" applyFont="1" applyFill="1" applyAlignment="1" applyProtection="1">
      <alignment horizontal="center" vertical="center"/>
      <protection locked="0"/>
    </xf>
    <xf numFmtId="2" fontId="97" fillId="50" borderId="106" xfId="0" applyNumberFormat="1" applyFont="1" applyFill="1" applyBorder="1" applyAlignment="1" applyProtection="1">
      <alignment horizontal="center" vertical="center"/>
      <protection locked="0"/>
    </xf>
    <xf numFmtId="0" fontId="77" fillId="50" borderId="0" xfId="0" applyFont="1" applyFill="1" applyAlignment="1" applyProtection="1">
      <alignment horizontal="center" vertical="center"/>
      <protection locked="0"/>
    </xf>
    <xf numFmtId="0" fontId="103" fillId="50" borderId="48" xfId="0" applyFont="1" applyFill="1" applyBorder="1" applyAlignment="1" applyProtection="1">
      <alignment vertical="center" wrapText="1"/>
      <protection locked="0"/>
    </xf>
    <xf numFmtId="2" fontId="87" fillId="50" borderId="0" xfId="1" applyNumberFormat="1" applyFont="1" applyFill="1" applyBorder="1" applyAlignment="1" applyProtection="1">
      <alignment horizontal="center" vertical="center"/>
      <protection locked="0"/>
    </xf>
    <xf numFmtId="0" fontId="66" fillId="50" borderId="48" xfId="0" applyFont="1" applyFill="1" applyBorder="1" applyAlignment="1" applyProtection="1">
      <alignment vertical="center" wrapText="1"/>
      <protection locked="0"/>
    </xf>
    <xf numFmtId="0" fontId="87" fillId="40" borderId="0" xfId="0" applyFont="1" applyFill="1" applyAlignment="1" applyProtection="1">
      <alignment vertical="center" wrapText="1"/>
      <protection locked="0"/>
    </xf>
    <xf numFmtId="0" fontId="67" fillId="0" borderId="54" xfId="0" applyFont="1" applyBorder="1" applyAlignment="1" applyProtection="1">
      <alignment vertical="center" wrapText="1"/>
      <protection locked="0"/>
    </xf>
    <xf numFmtId="0" fontId="66" fillId="0" borderId="48" xfId="0" applyFont="1" applyBorder="1" applyAlignment="1" applyProtection="1">
      <alignment horizontal="center" vertical="center"/>
      <protection locked="0"/>
    </xf>
    <xf numFmtId="0" fontId="77" fillId="50" borderId="48" xfId="0" applyFont="1" applyFill="1" applyBorder="1" applyAlignment="1" applyProtection="1">
      <alignment vertical="center" wrapText="1"/>
      <protection locked="0"/>
    </xf>
    <xf numFmtId="0" fontId="67" fillId="0" borderId="82" xfId="0" applyFont="1" applyBorder="1" applyAlignment="1" applyProtection="1">
      <alignment vertical="center" wrapText="1"/>
      <protection locked="0"/>
    </xf>
    <xf numFmtId="0" fontId="66" fillId="0" borderId="83" xfId="0" applyFont="1" applyBorder="1" applyAlignment="1" applyProtection="1">
      <alignment horizontal="center" vertical="center"/>
      <protection locked="0"/>
    </xf>
    <xf numFmtId="0" fontId="67" fillId="0" borderId="83" xfId="0" applyFont="1" applyBorder="1" applyAlignment="1" applyProtection="1">
      <alignment horizontal="center" vertical="center" wrapText="1"/>
      <protection locked="0"/>
    </xf>
    <xf numFmtId="0" fontId="66" fillId="0" borderId="54" xfId="0" applyFont="1" applyBorder="1" applyAlignment="1" applyProtection="1">
      <alignment vertical="center" wrapText="1"/>
      <protection locked="0"/>
    </xf>
    <xf numFmtId="0" fontId="66" fillId="0" borderId="82" xfId="0" applyFont="1" applyBorder="1" applyAlignment="1" applyProtection="1">
      <alignment vertical="center" wrapText="1"/>
      <protection locked="0"/>
    </xf>
    <xf numFmtId="0" fontId="84" fillId="40" borderId="0" xfId="461" applyFont="1" applyFill="1" applyBorder="1" applyAlignment="1" applyProtection="1">
      <alignment vertical="center"/>
      <protection locked="0"/>
    </xf>
    <xf numFmtId="0" fontId="64" fillId="39" borderId="54" xfId="0" applyFont="1" applyFill="1" applyBorder="1" applyAlignment="1">
      <alignment horizontal="center" vertical="center"/>
    </xf>
    <xf numFmtId="2" fontId="66" fillId="39" borderId="83" xfId="0" applyNumberFormat="1" applyFont="1" applyFill="1" applyBorder="1" applyAlignment="1">
      <alignment horizontal="center" vertical="center"/>
    </xf>
    <xf numFmtId="2" fontId="66" fillId="39" borderId="60" xfId="0" applyNumberFormat="1" applyFont="1" applyFill="1" applyBorder="1" applyAlignment="1">
      <alignment horizontal="center" vertical="center"/>
    </xf>
    <xf numFmtId="2" fontId="87" fillId="39" borderId="104" xfId="0" applyNumberFormat="1" applyFont="1" applyFill="1" applyBorder="1" applyAlignment="1">
      <alignment horizontal="center" vertical="center"/>
    </xf>
    <xf numFmtId="2" fontId="87" fillId="39" borderId="105" xfId="0" applyNumberFormat="1" applyFont="1" applyFill="1" applyBorder="1" applyAlignment="1">
      <alignment horizontal="center" vertical="center"/>
    </xf>
    <xf numFmtId="2" fontId="87" fillId="39" borderId="96" xfId="0" applyNumberFormat="1" applyFont="1" applyFill="1" applyBorder="1" applyAlignment="1">
      <alignment horizontal="center" vertical="center"/>
    </xf>
    <xf numFmtId="2" fontId="87" fillId="39" borderId="97" xfId="0" applyNumberFormat="1" applyFont="1" applyFill="1" applyBorder="1" applyAlignment="1">
      <alignment horizontal="center" vertical="center"/>
    </xf>
    <xf numFmtId="9" fontId="64" fillId="40" borderId="57" xfId="0" applyNumberFormat="1" applyFont="1" applyFill="1" applyBorder="1" applyAlignment="1">
      <alignment horizontal="center" vertical="center"/>
    </xf>
    <xf numFmtId="2" fontId="67" fillId="39" borderId="83" xfId="0" applyNumberFormat="1" applyFont="1" applyFill="1" applyBorder="1" applyAlignment="1">
      <alignment horizontal="center" vertical="center"/>
    </xf>
    <xf numFmtId="2" fontId="67" fillId="39" borderId="60" xfId="0" applyNumberFormat="1" applyFont="1" applyFill="1" applyBorder="1" applyAlignment="1">
      <alignment horizontal="center" vertical="center"/>
    </xf>
    <xf numFmtId="2" fontId="66" fillId="39" borderId="0" xfId="0" applyNumberFormat="1" applyFont="1" applyFill="1" applyAlignment="1">
      <alignment horizontal="center" vertical="center"/>
    </xf>
    <xf numFmtId="2" fontId="66" fillId="39" borderId="7" xfId="0" applyNumberFormat="1" applyFont="1" applyFill="1" applyBorder="1" applyAlignment="1">
      <alignment horizontal="center" vertical="center"/>
    </xf>
    <xf numFmtId="2" fontId="66" fillId="39" borderId="0" xfId="1" applyNumberFormat="1" applyFont="1" applyFill="1" applyBorder="1" applyAlignment="1" applyProtection="1">
      <alignment horizontal="center" vertical="center"/>
    </xf>
    <xf numFmtId="49" fontId="66" fillId="50" borderId="53" xfId="0" applyNumberFormat="1" applyFont="1" applyFill="1" applyBorder="1" applyAlignment="1" applyProtection="1">
      <alignment horizontal="left" vertical="center"/>
      <protection locked="0"/>
    </xf>
    <xf numFmtId="49" fontId="66" fillId="50" borderId="107" xfId="0" applyNumberFormat="1" applyFont="1" applyFill="1" applyBorder="1" applyAlignment="1" applyProtection="1">
      <alignment horizontal="left" vertical="center"/>
      <protection locked="0"/>
    </xf>
    <xf numFmtId="0" fontId="66" fillId="40" borderId="108" xfId="0" applyFont="1" applyFill="1" applyBorder="1" applyAlignment="1" applyProtection="1">
      <alignment horizontal="center" vertical="center"/>
      <protection locked="0"/>
    </xf>
    <xf numFmtId="0" fontId="67" fillId="40" borderId="108" xfId="0" applyFont="1" applyFill="1" applyBorder="1" applyAlignment="1" applyProtection="1">
      <alignment horizontal="center" vertical="center" wrapText="1"/>
      <protection locked="0"/>
    </xf>
    <xf numFmtId="2" fontId="66" fillId="39" borderId="108" xfId="0" applyNumberFormat="1" applyFont="1" applyFill="1" applyBorder="1" applyAlignment="1">
      <alignment horizontal="center" vertical="center"/>
    </xf>
    <xf numFmtId="2" fontId="66" fillId="39" borderId="109" xfId="0" applyNumberFormat="1" applyFont="1" applyFill="1" applyBorder="1" applyAlignment="1">
      <alignment horizontal="center" vertical="center"/>
    </xf>
    <xf numFmtId="0" fontId="77" fillId="40" borderId="48" xfId="0" applyFont="1" applyFill="1" applyBorder="1" applyAlignment="1" applyProtection="1">
      <alignment horizontal="center" vertical="center" wrapText="1"/>
      <protection locked="0"/>
    </xf>
    <xf numFmtId="0" fontId="66" fillId="50" borderId="48" xfId="0" applyFont="1" applyFill="1" applyBorder="1" applyAlignment="1" applyProtection="1">
      <alignment horizontal="center" vertical="center"/>
      <protection locked="0"/>
    </xf>
    <xf numFmtId="0" fontId="103" fillId="40" borderId="48" xfId="0" applyFont="1" applyFill="1" applyBorder="1" applyAlignment="1" applyProtection="1">
      <alignment horizontal="center" vertical="center" wrapText="1"/>
      <protection locked="0"/>
    </xf>
    <xf numFmtId="1" fontId="87" fillId="39" borderId="0" xfId="0" applyNumberFormat="1" applyFont="1" applyFill="1" applyAlignment="1">
      <alignment horizontal="center" vertical="center"/>
    </xf>
    <xf numFmtId="1" fontId="87" fillId="39" borderId="7" xfId="0" applyNumberFormat="1" applyFont="1" applyFill="1" applyBorder="1" applyAlignment="1">
      <alignment horizontal="center" vertical="center"/>
    </xf>
    <xf numFmtId="2" fontId="66" fillId="40" borderId="48" xfId="0" applyNumberFormat="1" applyFont="1" applyFill="1" applyBorder="1" applyAlignment="1">
      <alignment horizontal="center" vertical="center"/>
    </xf>
    <xf numFmtId="2" fontId="66" fillId="40" borderId="48" xfId="778" applyNumberFormat="1" applyFont="1" applyFill="1" applyBorder="1" applyAlignment="1" applyProtection="1">
      <alignment horizontal="center" vertical="center"/>
    </xf>
    <xf numFmtId="2" fontId="66" fillId="40" borderId="61" xfId="778" applyNumberFormat="1" applyFont="1" applyFill="1" applyBorder="1" applyAlignment="1" applyProtection="1">
      <alignment horizontal="center" vertical="center"/>
    </xf>
    <xf numFmtId="2" fontId="87" fillId="39" borderId="83" xfId="0" applyNumberFormat="1" applyFont="1" applyFill="1" applyBorder="1" applyAlignment="1">
      <alignment horizontal="center" vertical="center"/>
    </xf>
    <xf numFmtId="2" fontId="105" fillId="39" borderId="104" xfId="0" applyNumberFormat="1" applyFont="1" applyFill="1" applyBorder="1" applyAlignment="1">
      <alignment horizontal="center" vertical="center"/>
    </xf>
    <xf numFmtId="43" fontId="87" fillId="39" borderId="53" xfId="778" applyFont="1" applyFill="1" applyBorder="1" applyAlignment="1" applyProtection="1">
      <alignment horizontal="center" vertical="center"/>
      <protection locked="0"/>
    </xf>
    <xf numFmtId="43" fontId="87" fillId="39" borderId="0" xfId="778" applyFont="1" applyFill="1" applyBorder="1" applyAlignment="1" applyProtection="1">
      <alignment horizontal="center" vertical="center"/>
      <protection locked="0"/>
    </xf>
    <xf numFmtId="43" fontId="87" fillId="39" borderId="54" xfId="778" applyFont="1" applyFill="1" applyBorder="1" applyAlignment="1" applyProtection="1">
      <alignment horizontal="center" vertical="center"/>
      <protection locked="0"/>
    </xf>
    <xf numFmtId="43" fontId="87" fillId="39" borderId="48" xfId="778" applyFont="1" applyFill="1" applyBorder="1" applyAlignment="1" applyProtection="1">
      <alignment horizontal="center" vertical="center"/>
      <protection locked="0"/>
    </xf>
    <xf numFmtId="0" fontId="66" fillId="45" borderId="0" xfId="0" applyFont="1" applyFill="1" applyAlignment="1" applyProtection="1">
      <alignment vertical="center" wrapText="1"/>
      <protection locked="0"/>
    </xf>
    <xf numFmtId="0" fontId="104" fillId="45" borderId="0" xfId="0" applyFont="1" applyFill="1" applyAlignment="1" applyProtection="1">
      <alignment horizontal="center" vertical="center" wrapText="1"/>
      <protection locked="0"/>
    </xf>
    <xf numFmtId="0" fontId="105" fillId="0" borderId="0" xfId="0" applyFont="1" applyProtection="1">
      <protection locked="0"/>
    </xf>
    <xf numFmtId="0" fontId="67" fillId="40" borderId="0" xfId="0" applyFont="1" applyFill="1" applyProtection="1">
      <protection locked="0"/>
    </xf>
    <xf numFmtId="0" fontId="67" fillId="45" borderId="63" xfId="0" applyFont="1" applyFill="1" applyBorder="1" applyAlignment="1" applyProtection="1">
      <alignment horizontal="center" vertical="center" wrapText="1"/>
      <protection locked="0"/>
    </xf>
    <xf numFmtId="0" fontId="64" fillId="0" borderId="0" xfId="0" applyFont="1" applyAlignment="1" applyProtection="1">
      <alignment vertical="center"/>
      <protection locked="0"/>
    </xf>
    <xf numFmtId="0" fontId="66" fillId="0" borderId="0" xfId="0" applyFont="1" applyAlignment="1" applyProtection="1">
      <alignment vertical="center" wrapText="1"/>
      <protection locked="0"/>
    </xf>
    <xf numFmtId="43" fontId="66" fillId="0" borderId="0" xfId="778" applyFont="1" applyAlignment="1" applyProtection="1">
      <alignment vertical="center"/>
      <protection locked="0"/>
    </xf>
    <xf numFmtId="0" fontId="70" fillId="0" borderId="0" xfId="0" applyFont="1" applyAlignment="1" applyProtection="1">
      <alignment vertical="center" wrapText="1"/>
      <protection locked="0"/>
    </xf>
    <xf numFmtId="43" fontId="66" fillId="40" borderId="0" xfId="778" applyFont="1" applyFill="1" applyAlignment="1" applyProtection="1">
      <alignment vertical="center"/>
      <protection locked="0"/>
    </xf>
    <xf numFmtId="0" fontId="70" fillId="40" borderId="0" xfId="0" applyFont="1" applyFill="1" applyAlignment="1" applyProtection="1">
      <alignment vertical="center" wrapText="1"/>
      <protection locked="0"/>
    </xf>
    <xf numFmtId="0" fontId="85" fillId="40" borderId="0" xfId="0" applyFont="1" applyFill="1" applyAlignment="1" applyProtection="1">
      <alignment vertical="center"/>
      <protection locked="0"/>
    </xf>
    <xf numFmtId="0" fontId="63" fillId="40" borderId="0" xfId="196" applyFont="1" applyFill="1" applyBorder="1" applyAlignment="1" applyProtection="1">
      <alignment vertical="center"/>
      <protection locked="0"/>
    </xf>
    <xf numFmtId="0" fontId="64" fillId="0" borderId="0" xfId="0" applyFont="1" applyAlignment="1" applyProtection="1">
      <alignment horizontal="left" vertical="center"/>
      <protection locked="0"/>
    </xf>
    <xf numFmtId="0" fontId="64" fillId="0" borderId="0" xfId="0" applyFont="1" applyAlignment="1" applyProtection="1">
      <alignment vertical="center" wrapText="1"/>
      <protection locked="0"/>
    </xf>
    <xf numFmtId="0" fontId="87" fillId="0" borderId="0" xfId="0" applyFont="1" applyAlignment="1" applyProtection="1">
      <alignment vertical="center"/>
      <protection locked="0"/>
    </xf>
    <xf numFmtId="0" fontId="66" fillId="40" borderId="0" xfId="0" applyFont="1" applyFill="1" applyAlignment="1" applyProtection="1">
      <alignment horizontal="left" vertical="center"/>
      <protection locked="0"/>
    </xf>
    <xf numFmtId="0" fontId="67" fillId="40" borderId="79" xfId="0" applyFont="1" applyFill="1" applyBorder="1" applyAlignment="1">
      <alignment horizontal="center" vertical="center"/>
    </xf>
    <xf numFmtId="0" fontId="45" fillId="40" borderId="80" xfId="0" applyFont="1" applyFill="1" applyBorder="1" applyAlignment="1">
      <alignment horizontal="left" vertical="center"/>
    </xf>
    <xf numFmtId="0" fontId="66" fillId="0" borderId="0" xfId="0" applyFont="1" applyAlignment="1">
      <alignment horizontal="left" vertical="center"/>
    </xf>
    <xf numFmtId="0" fontId="66" fillId="0" borderId="0" xfId="0" applyFont="1" applyAlignment="1">
      <alignment horizontal="left" vertical="center" wrapText="1"/>
    </xf>
    <xf numFmtId="0" fontId="73" fillId="0" borderId="0" xfId="0" applyFont="1" applyAlignment="1">
      <alignment horizontal="left" vertical="center"/>
    </xf>
    <xf numFmtId="0" fontId="73" fillId="0" borderId="0" xfId="0" applyFont="1" applyAlignment="1">
      <alignment vertical="center"/>
    </xf>
    <xf numFmtId="0" fontId="73" fillId="0" borderId="0" xfId="0" applyFont="1" applyAlignment="1">
      <alignment vertical="center" wrapText="1"/>
    </xf>
    <xf numFmtId="1" fontId="67" fillId="0" borderId="96" xfId="0" applyNumberFormat="1" applyFont="1" applyBorder="1" applyAlignment="1">
      <alignment horizontal="center" vertical="center"/>
    </xf>
    <xf numFmtId="0" fontId="67" fillId="0" borderId="5" xfId="0" applyFont="1" applyBorder="1" applyAlignment="1">
      <alignment horizontal="center" vertical="center" wrapText="1"/>
    </xf>
    <xf numFmtId="43" fontId="87" fillId="39" borderId="82" xfId="778" applyFont="1" applyFill="1" applyBorder="1" applyAlignment="1" applyProtection="1">
      <alignment horizontal="center" vertical="center"/>
    </xf>
    <xf numFmtId="43" fontId="87" fillId="39" borderId="83" xfId="778" applyFont="1" applyFill="1" applyBorder="1" applyAlignment="1" applyProtection="1">
      <alignment horizontal="center" vertical="center"/>
    </xf>
    <xf numFmtId="43" fontId="87" fillId="39" borderId="60" xfId="778" applyFont="1" applyFill="1" applyBorder="1" applyAlignment="1" applyProtection="1">
      <alignment horizontal="center" vertical="center"/>
    </xf>
    <xf numFmtId="43" fontId="87" fillId="39" borderId="7" xfId="778" applyFont="1" applyFill="1" applyBorder="1" applyAlignment="1" applyProtection="1">
      <alignment horizontal="center" vertical="center"/>
    </xf>
    <xf numFmtId="49" fontId="66" fillId="0" borderId="0" xfId="0" applyNumberFormat="1" applyFont="1" applyAlignment="1">
      <alignment horizontal="center" vertical="center"/>
    </xf>
    <xf numFmtId="43" fontId="87" fillId="39" borderId="84" xfId="778" applyFont="1" applyFill="1" applyBorder="1" applyAlignment="1" applyProtection="1">
      <alignment horizontal="left" vertical="center"/>
    </xf>
    <xf numFmtId="43" fontId="87" fillId="39" borderId="6" xfId="778" applyFont="1" applyFill="1" applyBorder="1" applyAlignment="1" applyProtection="1">
      <alignment horizontal="left" vertical="center"/>
    </xf>
    <xf numFmtId="43" fontId="87" fillId="39" borderId="6" xfId="778" applyFont="1" applyFill="1" applyBorder="1" applyAlignment="1" applyProtection="1">
      <alignment horizontal="center" vertical="center"/>
    </xf>
    <xf numFmtId="43" fontId="87" fillId="39" borderId="100" xfId="778" applyFont="1" applyFill="1" applyBorder="1" applyAlignment="1" applyProtection="1">
      <alignment horizontal="center" vertical="center"/>
    </xf>
    <xf numFmtId="43" fontId="66" fillId="39" borderId="0" xfId="778" applyFont="1" applyFill="1" applyBorder="1" applyAlignment="1" applyProtection="1">
      <alignment horizontal="center" vertical="center"/>
    </xf>
    <xf numFmtId="43" fontId="66" fillId="39" borderId="7" xfId="778" applyFont="1" applyFill="1" applyBorder="1" applyAlignment="1" applyProtection="1">
      <alignment horizontal="center" vertical="center"/>
    </xf>
    <xf numFmtId="43" fontId="66" fillId="39" borderId="82" xfId="778" applyFont="1" applyFill="1" applyBorder="1" applyAlignment="1" applyProtection="1">
      <alignment horizontal="center" vertical="center"/>
    </xf>
    <xf numFmtId="43" fontId="66" fillId="39" borderId="83" xfId="778" applyFont="1" applyFill="1" applyBorder="1" applyAlignment="1" applyProtection="1">
      <alignment horizontal="center" vertical="center"/>
    </xf>
    <xf numFmtId="43" fontId="66" fillId="39" borderId="60" xfId="778" applyFont="1" applyFill="1" applyBorder="1" applyAlignment="1" applyProtection="1">
      <alignment horizontal="center" vertical="center"/>
    </xf>
    <xf numFmtId="0" fontId="67" fillId="41" borderId="5" xfId="0" applyFont="1" applyFill="1" applyBorder="1" applyAlignment="1">
      <alignment horizontal="center" vertical="center" wrapText="1"/>
    </xf>
    <xf numFmtId="0" fontId="67" fillId="41" borderId="89" xfId="0" applyFont="1" applyFill="1" applyBorder="1" applyAlignment="1">
      <alignment horizontal="center" vertical="center" wrapText="1"/>
    </xf>
    <xf numFmtId="0" fontId="66" fillId="40" borderId="88" xfId="0" applyFont="1" applyFill="1" applyBorder="1" applyAlignment="1">
      <alignment horizontal="left" vertical="center"/>
    </xf>
    <xf numFmtId="1" fontId="66" fillId="40" borderId="5" xfId="0" applyNumberFormat="1" applyFont="1" applyFill="1" applyBorder="1" applyAlignment="1">
      <alignment horizontal="center" vertical="center"/>
    </xf>
    <xf numFmtId="168" fontId="66" fillId="40" borderId="5" xfId="0" applyNumberFormat="1" applyFont="1" applyFill="1" applyBorder="1" applyAlignment="1">
      <alignment horizontal="center" vertical="center" wrapText="1"/>
    </xf>
    <xf numFmtId="168" fontId="66" fillId="40" borderId="5" xfId="0" applyNumberFormat="1" applyFont="1" applyFill="1" applyBorder="1" applyAlignment="1">
      <alignment horizontal="center" vertical="center"/>
    </xf>
    <xf numFmtId="168" fontId="66" fillId="40" borderId="89" xfId="0" applyNumberFormat="1" applyFont="1" applyFill="1" applyBorder="1" applyAlignment="1">
      <alignment horizontal="center" vertical="center"/>
    </xf>
    <xf numFmtId="1" fontId="66" fillId="47" borderId="5" xfId="0" applyNumberFormat="1" applyFont="1" applyFill="1" applyBorder="1" applyAlignment="1">
      <alignment horizontal="center" vertical="center"/>
    </xf>
    <xf numFmtId="168" fontId="66" fillId="40" borderId="89" xfId="0" applyNumberFormat="1" applyFont="1" applyFill="1" applyBorder="1" applyAlignment="1">
      <alignment horizontal="center" vertical="center" wrapText="1"/>
    </xf>
    <xf numFmtId="0" fontId="107" fillId="46" borderId="85" xfId="0" applyFont="1" applyFill="1" applyBorder="1" applyAlignment="1">
      <alignment horizontal="left" vertical="center"/>
    </xf>
    <xf numFmtId="0" fontId="107" fillId="46" borderId="86" xfId="0" applyFont="1" applyFill="1" applyBorder="1" applyAlignment="1">
      <alignment horizontal="left" vertical="center"/>
    </xf>
    <xf numFmtId="0" fontId="107" fillId="46" borderId="87" xfId="0" applyFont="1" applyFill="1" applyBorder="1" applyAlignment="1">
      <alignment horizontal="left" vertical="center"/>
    </xf>
    <xf numFmtId="0" fontId="67" fillId="41" borderId="88" xfId="0" applyFont="1" applyFill="1" applyBorder="1" applyAlignment="1">
      <alignment horizontal="center" vertical="center" wrapText="1"/>
    </xf>
    <xf numFmtId="0" fontId="67" fillId="41" borderId="5" xfId="0" applyFont="1" applyFill="1" applyBorder="1" applyAlignment="1">
      <alignment horizontal="center" vertical="center" wrapText="1"/>
    </xf>
    <xf numFmtId="0" fontId="67" fillId="41" borderId="5" xfId="0" applyFont="1" applyFill="1" applyBorder="1" applyAlignment="1">
      <alignment horizontal="center" vertical="center"/>
    </xf>
    <xf numFmtId="0" fontId="67" fillId="41" borderId="89" xfId="0" applyFont="1" applyFill="1" applyBorder="1" applyAlignment="1">
      <alignment horizontal="center" vertical="center"/>
    </xf>
    <xf numFmtId="0" fontId="108" fillId="42" borderId="93" xfId="0" applyFont="1" applyFill="1" applyBorder="1" applyAlignment="1">
      <alignment horizontal="left"/>
    </xf>
    <xf numFmtId="0" fontId="108" fillId="42" borderId="94" xfId="0" applyFont="1" applyFill="1" applyBorder="1" applyAlignment="1">
      <alignment horizontal="left"/>
    </xf>
    <xf numFmtId="0" fontId="108" fillId="42" borderId="95" xfId="0" applyFont="1" applyFill="1" applyBorder="1" applyAlignment="1">
      <alignment horizontal="left"/>
    </xf>
    <xf numFmtId="0" fontId="66" fillId="45" borderId="64" xfId="0" applyFont="1" applyFill="1" applyBorder="1" applyAlignment="1" applyProtection="1">
      <alignment horizontal="left" vertical="center" wrapText="1"/>
      <protection locked="0"/>
    </xf>
    <xf numFmtId="0" fontId="66" fillId="45" borderId="65" xfId="0" applyFont="1" applyFill="1" applyBorder="1" applyAlignment="1" applyProtection="1">
      <alignment horizontal="left" vertical="center" wrapText="1"/>
      <protection locked="0"/>
    </xf>
    <xf numFmtId="0" fontId="66" fillId="45" borderId="66" xfId="0" applyFont="1" applyFill="1" applyBorder="1" applyAlignment="1" applyProtection="1">
      <alignment horizontal="left" vertical="center" wrapText="1"/>
      <protection locked="0"/>
    </xf>
    <xf numFmtId="0" fontId="88" fillId="0" borderId="85" xfId="0" applyFont="1" applyBorder="1" applyAlignment="1" applyProtection="1">
      <alignment horizontal="center" vertical="center"/>
      <protection locked="0"/>
    </xf>
    <xf numFmtId="0" fontId="88" fillId="0" borderId="88" xfId="0" applyFont="1" applyBorder="1" applyAlignment="1" applyProtection="1">
      <alignment horizontal="center" vertical="center"/>
      <protection locked="0"/>
    </xf>
    <xf numFmtId="0" fontId="69" fillId="48" borderId="0" xfId="0" applyFont="1" applyFill="1" applyAlignment="1" applyProtection="1">
      <alignment horizontal="center" vertical="center"/>
      <protection locked="0"/>
    </xf>
    <xf numFmtId="0" fontId="69" fillId="48" borderId="81" xfId="0" applyFont="1" applyFill="1" applyBorder="1" applyAlignment="1" applyProtection="1">
      <alignment horizontal="center" vertical="center"/>
      <protection locked="0"/>
    </xf>
    <xf numFmtId="0" fontId="66" fillId="45" borderId="0" xfId="0" applyFont="1" applyFill="1" applyAlignment="1" applyProtection="1">
      <alignment horizontal="left" vertical="top" wrapText="1"/>
      <protection locked="0"/>
    </xf>
    <xf numFmtId="0" fontId="66" fillId="45" borderId="0" xfId="0" applyFont="1" applyFill="1" applyAlignment="1" applyProtection="1">
      <alignment horizontal="left" vertical="center" wrapText="1"/>
      <protection locked="0"/>
    </xf>
    <xf numFmtId="0" fontId="105" fillId="45" borderId="0" xfId="0" applyFont="1" applyFill="1" applyAlignment="1" applyProtection="1">
      <alignment horizontal="left" vertical="center" wrapText="1"/>
      <protection locked="0"/>
    </xf>
    <xf numFmtId="0" fontId="67" fillId="45" borderId="74" xfId="0" applyFont="1" applyFill="1" applyBorder="1" applyAlignment="1" applyProtection="1">
      <alignment horizontal="center" vertical="center" wrapText="1"/>
      <protection locked="0"/>
    </xf>
    <xf numFmtId="0" fontId="67" fillId="45" borderId="76" xfId="0" applyFont="1" applyFill="1" applyBorder="1" applyAlignment="1" applyProtection="1">
      <alignment horizontal="center" vertical="center" wrapText="1"/>
      <protection locked="0"/>
    </xf>
    <xf numFmtId="0" fontId="67" fillId="45" borderId="75" xfId="0" applyFont="1" applyFill="1" applyBorder="1" applyAlignment="1" applyProtection="1">
      <alignment horizontal="center" vertical="center" wrapText="1"/>
      <protection locked="0"/>
    </xf>
    <xf numFmtId="0" fontId="66" fillId="45" borderId="68" xfId="0" applyFont="1" applyFill="1" applyBorder="1" applyAlignment="1" applyProtection="1">
      <alignment horizontal="left" vertical="top" wrapText="1"/>
      <protection locked="0"/>
    </xf>
    <xf numFmtId="0" fontId="66" fillId="45" borderId="69" xfId="0" applyFont="1" applyFill="1" applyBorder="1" applyAlignment="1" applyProtection="1">
      <alignment horizontal="left" vertical="top" wrapText="1"/>
      <protection locked="0"/>
    </xf>
    <xf numFmtId="0" fontId="66" fillId="45" borderId="70" xfId="0" applyFont="1" applyFill="1" applyBorder="1" applyAlignment="1" applyProtection="1">
      <alignment horizontal="left" vertical="top" wrapText="1"/>
      <protection locked="0"/>
    </xf>
    <xf numFmtId="0" fontId="66" fillId="45" borderId="73" xfId="0" applyFont="1" applyFill="1" applyBorder="1" applyAlignment="1" applyProtection="1">
      <alignment horizontal="left" vertical="top" wrapText="1"/>
      <protection locked="0"/>
    </xf>
    <xf numFmtId="0" fontId="66" fillId="45" borderId="67" xfId="0" applyFont="1" applyFill="1" applyBorder="1" applyAlignment="1" applyProtection="1">
      <alignment horizontal="left" vertical="top" wrapText="1"/>
      <protection locked="0"/>
    </xf>
    <xf numFmtId="0" fontId="66" fillId="45" borderId="71" xfId="0" applyFont="1" applyFill="1" applyBorder="1" applyAlignment="1" applyProtection="1">
      <alignment horizontal="left" vertical="top" wrapText="1"/>
      <protection locked="0"/>
    </xf>
    <xf numFmtId="0" fontId="66" fillId="45" borderId="62" xfId="0" applyFont="1" applyFill="1" applyBorder="1" applyAlignment="1" applyProtection="1">
      <alignment horizontal="left" vertical="top" wrapText="1"/>
      <protection locked="0"/>
    </xf>
    <xf numFmtId="0" fontId="66" fillId="45" borderId="72" xfId="0" applyFont="1" applyFill="1" applyBorder="1" applyAlignment="1" applyProtection="1">
      <alignment horizontal="left" vertical="top" wrapText="1"/>
      <protection locked="0"/>
    </xf>
    <xf numFmtId="0" fontId="72" fillId="49" borderId="73" xfId="0" applyFont="1" applyFill="1" applyBorder="1" applyAlignment="1" applyProtection="1">
      <alignment horizontal="center" vertical="center"/>
      <protection locked="0"/>
    </xf>
    <xf numFmtId="0" fontId="72" fillId="49" borderId="0" xfId="0" applyFont="1" applyFill="1" applyAlignment="1" applyProtection="1">
      <alignment horizontal="center" vertical="center"/>
      <protection locked="0"/>
    </xf>
    <xf numFmtId="0" fontId="67" fillId="45" borderId="70" xfId="0" applyFont="1" applyFill="1" applyBorder="1" applyAlignment="1" applyProtection="1">
      <alignment horizontal="center" vertical="center" wrapText="1"/>
      <protection locked="0"/>
    </xf>
    <xf numFmtId="0" fontId="67" fillId="45" borderId="67" xfId="0" applyFont="1" applyFill="1" applyBorder="1" applyAlignment="1" applyProtection="1">
      <alignment horizontal="center" vertical="center" wrapText="1"/>
      <protection locked="0"/>
    </xf>
    <xf numFmtId="0" fontId="67" fillId="45" borderId="69" xfId="0" applyFont="1" applyFill="1" applyBorder="1" applyAlignment="1" applyProtection="1">
      <alignment horizontal="center" vertical="center" wrapText="1"/>
      <protection locked="0"/>
    </xf>
    <xf numFmtId="0" fontId="67" fillId="45" borderId="0" xfId="0" applyFont="1" applyFill="1" applyAlignment="1" applyProtection="1">
      <alignment horizontal="center" vertical="center" wrapText="1"/>
      <protection locked="0"/>
    </xf>
    <xf numFmtId="0" fontId="45" fillId="39" borderId="44" xfId="0" applyFont="1" applyFill="1" applyBorder="1" applyAlignment="1" applyProtection="1">
      <alignment horizontal="left" vertical="center" wrapText="1"/>
      <protection locked="0"/>
    </xf>
    <xf numFmtId="0" fontId="45" fillId="39" borderId="89" xfId="0" applyFont="1" applyFill="1" applyBorder="1" applyAlignment="1" applyProtection="1">
      <alignment horizontal="left" vertical="center" wrapText="1"/>
      <protection locked="0"/>
    </xf>
    <xf numFmtId="0" fontId="67" fillId="50" borderId="86" xfId="0" applyFont="1" applyFill="1" applyBorder="1" applyAlignment="1" applyProtection="1">
      <alignment horizontal="left" vertical="center" wrapText="1"/>
      <protection locked="0"/>
    </xf>
    <xf numFmtId="0" fontId="67" fillId="50" borderId="87" xfId="0" applyFont="1" applyFill="1" applyBorder="1" applyAlignment="1" applyProtection="1">
      <alignment horizontal="left" vertical="center" wrapText="1"/>
      <protection locked="0"/>
    </xf>
    <xf numFmtId="0" fontId="67" fillId="50" borderId="44" xfId="0" applyFont="1" applyFill="1" applyBorder="1" applyAlignment="1" applyProtection="1">
      <alignment horizontal="left" vertical="center" wrapText="1"/>
      <protection locked="0"/>
    </xf>
    <xf numFmtId="0" fontId="67" fillId="50" borderId="89" xfId="0" applyFont="1" applyFill="1" applyBorder="1" applyAlignment="1" applyProtection="1">
      <alignment horizontal="left" vertical="center" wrapText="1"/>
      <protection locked="0"/>
    </xf>
    <xf numFmtId="0" fontId="90" fillId="0" borderId="88" xfId="0" applyFont="1" applyBorder="1" applyAlignment="1" applyProtection="1">
      <alignment horizontal="center" vertical="center" wrapText="1"/>
      <protection locked="0"/>
    </xf>
    <xf numFmtId="0" fontId="90" fillId="0" borderId="44" xfId="0" applyFont="1" applyBorder="1" applyAlignment="1" applyProtection="1">
      <alignment horizontal="center" vertical="center" wrapText="1"/>
      <protection locked="0"/>
    </xf>
    <xf numFmtId="0" fontId="90" fillId="0" borderId="89" xfId="0" applyFont="1" applyBorder="1" applyAlignment="1" applyProtection="1">
      <alignment horizontal="center" vertical="center" wrapText="1"/>
      <protection locked="0"/>
    </xf>
    <xf numFmtId="0" fontId="90" fillId="0" borderId="90" xfId="0" applyFont="1" applyBorder="1" applyAlignment="1" applyProtection="1">
      <alignment horizontal="center" vertical="center" wrapText="1"/>
      <protection locked="0"/>
    </xf>
    <xf numFmtId="0" fontId="90" fillId="0" borderId="91" xfId="0" applyFont="1" applyBorder="1" applyAlignment="1" applyProtection="1">
      <alignment horizontal="center" vertical="center" wrapText="1"/>
      <protection locked="0"/>
    </xf>
    <xf numFmtId="0" fontId="90" fillId="0" borderId="92" xfId="0" applyFont="1" applyBorder="1" applyAlignment="1" applyProtection="1">
      <alignment horizontal="center" vertical="center" wrapText="1"/>
      <protection locked="0"/>
    </xf>
    <xf numFmtId="0" fontId="91" fillId="0" borderId="90" xfId="0" applyFont="1" applyBorder="1" applyAlignment="1" applyProtection="1">
      <alignment horizontal="center" vertical="center" wrapText="1"/>
      <protection locked="0"/>
    </xf>
    <xf numFmtId="0" fontId="91" fillId="0" borderId="91" xfId="0" applyFont="1" applyBorder="1" applyAlignment="1" applyProtection="1">
      <alignment horizontal="center" vertical="center" wrapText="1"/>
      <protection locked="0"/>
    </xf>
    <xf numFmtId="0" fontId="91" fillId="0" borderId="92" xfId="0" applyFont="1" applyBorder="1" applyAlignment="1" applyProtection="1">
      <alignment horizontal="center" vertical="center" wrapText="1"/>
      <protection locked="0"/>
    </xf>
    <xf numFmtId="0" fontId="88" fillId="50" borderId="86" xfId="0" applyFont="1" applyFill="1" applyBorder="1" applyAlignment="1" applyProtection="1">
      <alignment horizontal="left" vertical="center" wrapText="1"/>
      <protection locked="0"/>
    </xf>
    <xf numFmtId="0" fontId="88" fillId="50" borderId="87" xfId="0" applyFont="1" applyFill="1" applyBorder="1" applyAlignment="1" applyProtection="1">
      <alignment horizontal="left" vertical="center" wrapText="1"/>
      <protection locked="0"/>
    </xf>
    <xf numFmtId="0" fontId="89" fillId="39" borderId="5" xfId="0" applyFont="1" applyFill="1" applyBorder="1" applyAlignment="1" applyProtection="1">
      <alignment horizontal="left" vertical="center" wrapText="1"/>
      <protection locked="0"/>
    </xf>
    <xf numFmtId="0" fontId="89" fillId="39" borderId="89" xfId="0" applyFont="1" applyFill="1" applyBorder="1" applyAlignment="1" applyProtection="1">
      <alignment horizontal="left" vertical="center" wrapText="1"/>
      <protection locked="0"/>
    </xf>
    <xf numFmtId="0" fontId="72" fillId="0" borderId="85" xfId="0" applyFont="1" applyBorder="1" applyAlignment="1" applyProtection="1">
      <alignment horizontal="center" vertical="center"/>
      <protection locked="0"/>
    </xf>
    <xf numFmtId="0" fontId="72" fillId="0" borderId="88" xfId="0" applyFont="1" applyBorder="1" applyAlignment="1" applyProtection="1">
      <alignment horizontal="center" vertical="center"/>
      <protection locked="0"/>
    </xf>
    <xf numFmtId="0" fontId="67" fillId="0" borderId="57" xfId="0" applyFont="1" applyBorder="1" applyAlignment="1" applyProtection="1">
      <alignment horizontal="center" vertical="center" wrapText="1"/>
      <protection locked="0"/>
    </xf>
    <xf numFmtId="0" fontId="67" fillId="0" borderId="53" xfId="0" applyFont="1" applyBorder="1" applyAlignment="1" applyProtection="1">
      <alignment horizontal="center" vertical="center" wrapText="1"/>
      <protection locked="0"/>
    </xf>
    <xf numFmtId="0" fontId="67" fillId="0" borderId="54" xfId="0" applyFont="1" applyBorder="1" applyAlignment="1" applyProtection="1">
      <alignment horizontal="center" vertical="center" wrapText="1"/>
      <protection locked="0"/>
    </xf>
    <xf numFmtId="0" fontId="97" fillId="40" borderId="5" xfId="0" applyFont="1" applyFill="1" applyBorder="1" applyAlignment="1" applyProtection="1">
      <alignment horizontal="center" vertical="center" wrapText="1"/>
      <protection locked="0"/>
    </xf>
    <xf numFmtId="0" fontId="82" fillId="42" borderId="102" xfId="0" applyFont="1" applyFill="1" applyBorder="1" applyAlignment="1" applyProtection="1">
      <alignment horizontal="center" vertical="center"/>
      <protection locked="0"/>
    </xf>
    <xf numFmtId="0" fontId="104" fillId="40" borderId="44" xfId="0" applyFont="1" applyFill="1" applyBorder="1" applyAlignment="1" applyProtection="1">
      <alignment horizontal="center" vertical="center" wrapText="1"/>
      <protection locked="0"/>
    </xf>
    <xf numFmtId="0" fontId="88" fillId="50" borderId="86" xfId="0" applyFont="1" applyFill="1" applyBorder="1" applyAlignment="1" applyProtection="1">
      <alignment horizontal="center" vertical="center" wrapText="1"/>
      <protection locked="0"/>
    </xf>
    <xf numFmtId="0" fontId="89" fillId="39" borderId="5" xfId="0" applyFont="1" applyFill="1" applyBorder="1" applyAlignment="1" applyProtection="1">
      <alignment horizontal="center" vertical="center" wrapText="1"/>
      <protection locked="0"/>
    </xf>
    <xf numFmtId="0" fontId="77" fillId="0" borderId="102" xfId="0" applyFont="1" applyBorder="1" applyAlignment="1" applyProtection="1">
      <alignment horizontal="left" vertical="top" wrapText="1"/>
      <protection locked="0"/>
    </xf>
    <xf numFmtId="0" fontId="99" fillId="0" borderId="0" xfId="0" applyFont="1" applyAlignment="1" applyProtection="1">
      <alignment horizontal="center" vertical="center" wrapText="1"/>
      <protection locked="0"/>
    </xf>
    <xf numFmtId="0" fontId="69" fillId="42" borderId="0" xfId="309" applyFont="1" applyFill="1" applyBorder="1" applyAlignment="1" applyProtection="1">
      <alignment horizontal="center" vertical="center"/>
      <protection locked="0"/>
    </xf>
    <xf numFmtId="0" fontId="67" fillId="0" borderId="98"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82" xfId="0" applyFont="1" applyBorder="1" applyAlignment="1">
      <alignment horizontal="center" vertical="center" wrapText="1"/>
    </xf>
    <xf numFmtId="0" fontId="67" fillId="0" borderId="83" xfId="0" applyFont="1" applyBorder="1" applyAlignment="1">
      <alignment horizontal="center" vertical="center" wrapText="1"/>
    </xf>
    <xf numFmtId="0" fontId="45" fillId="0" borderId="82" xfId="0" applyFont="1" applyBorder="1" applyAlignment="1">
      <alignment horizontal="center" vertical="center" wrapText="1"/>
    </xf>
    <xf numFmtId="0" fontId="45" fillId="0" borderId="83" xfId="0" applyFont="1" applyBorder="1" applyAlignment="1">
      <alignment horizontal="center" vertical="center" wrapText="1"/>
    </xf>
    <xf numFmtId="0" fontId="67" fillId="0" borderId="99" xfId="0" applyFont="1" applyBorder="1" applyAlignment="1">
      <alignment horizontal="center" vertical="center" wrapText="1"/>
    </xf>
    <xf numFmtId="0" fontId="67" fillId="0" borderId="84"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100" xfId="0" applyFont="1" applyBorder="1" applyAlignment="1">
      <alignment horizontal="center" vertical="center" wrapText="1"/>
    </xf>
    <xf numFmtId="0" fontId="67" fillId="40" borderId="78" xfId="0" applyFont="1" applyFill="1" applyBorder="1" applyAlignment="1">
      <alignment horizontal="center" vertical="center" wrapText="1"/>
    </xf>
    <xf numFmtId="0" fontId="67" fillId="40" borderId="79" xfId="0" applyFont="1" applyFill="1" applyBorder="1" applyAlignment="1">
      <alignment horizontal="center" vertical="center" wrapText="1"/>
    </xf>
    <xf numFmtId="0" fontId="86" fillId="44" borderId="77" xfId="0" applyFont="1" applyFill="1" applyBorder="1" applyAlignment="1">
      <alignment horizontal="left" vertical="center"/>
    </xf>
    <xf numFmtId="0" fontId="94" fillId="40" borderId="0" xfId="0" applyFont="1" applyFill="1" applyAlignment="1">
      <alignment horizontal="left" vertical="center" wrapText="1"/>
    </xf>
    <xf numFmtId="0" fontId="77" fillId="50" borderId="82" xfId="0" applyFont="1" applyFill="1" applyBorder="1" applyAlignment="1" applyProtection="1">
      <alignment horizontal="left" vertical="center"/>
      <protection locked="0"/>
    </xf>
    <xf numFmtId="0" fontId="77" fillId="50" borderId="83" xfId="0" applyFont="1" applyFill="1" applyBorder="1" applyAlignment="1" applyProtection="1">
      <alignment horizontal="left" vertical="center"/>
      <protection locked="0"/>
    </xf>
    <xf numFmtId="0" fontId="77" fillId="50" borderId="60" xfId="0" applyFont="1" applyFill="1" applyBorder="1" applyAlignment="1" applyProtection="1">
      <alignment horizontal="left" vertical="center"/>
      <protection locked="0"/>
    </xf>
    <xf numFmtId="0" fontId="81" fillId="0" borderId="0" xfId="0" applyFont="1" applyAlignment="1">
      <alignment horizontal="left" vertical="center" wrapText="1"/>
    </xf>
  </cellXfs>
  <cellStyles count="779">
    <cellStyle name="# ##0" xfId="49" xr:uid="{00000000-0005-0000-0000-000000000000}"/>
    <cellStyle name="# ##0 2" xfId="50" xr:uid="{00000000-0005-0000-0000-000001000000}"/>
    <cellStyle name="# ##0 2 2" xfId="51" xr:uid="{00000000-0005-0000-0000-000002000000}"/>
    <cellStyle name="# ##0 2 3" xfId="52" xr:uid="{00000000-0005-0000-0000-000003000000}"/>
    <cellStyle name="# ##0 3" xfId="53" xr:uid="{00000000-0005-0000-0000-000004000000}"/>
    <cellStyle name="# ##0,00" xfId="3" xr:uid="{00000000-0005-0000-0000-000005000000}"/>
    <cellStyle name="# ##0,00;-# ##0,00;" xfId="4" xr:uid="{00000000-0005-0000-0000-000006000000}"/>
    <cellStyle name="# ##0,00;-# ##0,00; 2" xfId="54" xr:uid="{00000000-0005-0000-0000-000007000000}"/>
    <cellStyle name="# ##0,00;-# ##0,00; 3" xfId="55" xr:uid="{00000000-0005-0000-0000-000008000000}"/>
    <cellStyle name="# ##0,00;-# ##0,00; 4" xfId="56" xr:uid="{00000000-0005-0000-0000-000009000000}"/>
    <cellStyle name="# ##0,00;-# ##0,00; 4 2" xfId="57" xr:uid="{00000000-0005-0000-0000-00000A000000}"/>
    <cellStyle name="# ##0,00;-# ##0,00; 4 3" xfId="58" xr:uid="{00000000-0005-0000-0000-00000B000000}"/>
    <cellStyle name="# ##0,00;-# ##0,00; 5" xfId="59" xr:uid="{00000000-0005-0000-0000-00000C000000}"/>
    <cellStyle name="$" xfId="60" xr:uid="{00000000-0005-0000-0000-00000D000000}"/>
    <cellStyle name="£" xfId="61" xr:uid="{00000000-0005-0000-0000-00000E000000}"/>
    <cellStyle name="0" xfId="5" xr:uid="{00000000-0005-0000-0000-00000F000000}"/>
    <cellStyle name="0 2" xfId="62" xr:uid="{00000000-0005-0000-0000-000010000000}"/>
    <cellStyle name="0 3" xfId="63" xr:uid="{00000000-0005-0000-0000-000011000000}"/>
    <cellStyle name="0 4" xfId="64" xr:uid="{00000000-0005-0000-0000-000012000000}"/>
    <cellStyle name="0,0" xfId="65" xr:uid="{00000000-0005-0000-0000-000013000000}"/>
    <cellStyle name="0,0 2" xfId="66" xr:uid="{00000000-0005-0000-0000-000014000000}"/>
    <cellStyle name="0,00&quot; %&quot;;-0,00&quot; %&quot;;" xfId="6" xr:uid="{00000000-0005-0000-0000-000015000000}"/>
    <cellStyle name="0,00%" xfId="67" xr:uid="{00000000-0005-0000-0000-000016000000}"/>
    <cellStyle name="0,00% 2" xfId="68" xr:uid="{00000000-0005-0000-0000-000017000000}"/>
    <cellStyle name="0,00%;-0,00%;" xfId="7" xr:uid="{00000000-0005-0000-0000-000018000000}"/>
    <cellStyle name="01- 0 ---------------" xfId="69" xr:uid="{00000000-0005-0000-0000-000019000000}"/>
    <cellStyle name="02- # ##0" xfId="70" xr:uid="{00000000-0005-0000-0000-00001A000000}"/>
    <cellStyle name="03- 0,00" xfId="71" xr:uid="{00000000-0005-0000-0000-00001B000000}"/>
    <cellStyle name="04- # ##0,00" xfId="72" xr:uid="{00000000-0005-0000-0000-00001C000000}"/>
    <cellStyle name="05- 0%" xfId="73" xr:uid="{00000000-0005-0000-0000-00001D000000}"/>
    <cellStyle name="06- 0,0%" xfId="74" xr:uid="{00000000-0005-0000-0000-00001E000000}"/>
    <cellStyle name="07- 0,00%" xfId="75" xr:uid="{00000000-0005-0000-0000-00001F000000}"/>
    <cellStyle name="11 •  0" xfId="8" xr:uid="{00000000-0005-0000-0000-000020000000}"/>
    <cellStyle name="11- 0;-0; -----------" xfId="76" xr:uid="{00000000-0005-0000-0000-000021000000}"/>
    <cellStyle name="12- # ##0;-# ##0;" xfId="77" xr:uid="{00000000-0005-0000-0000-000022000000}"/>
    <cellStyle name="12 •  # ##0" xfId="9" xr:uid="{00000000-0005-0000-0000-000023000000}"/>
    <cellStyle name="13 •  # ##0,00" xfId="10" xr:uid="{00000000-0005-0000-0000-000024000000}"/>
    <cellStyle name="13- 0,00;-0,00;" xfId="78" xr:uid="{00000000-0005-0000-0000-000025000000}"/>
    <cellStyle name="14- # ##0,00;-# ##0,00;" xfId="79" xr:uid="{00000000-0005-0000-0000-000026000000}"/>
    <cellStyle name="15- 0%;-0%;" xfId="80" xr:uid="{00000000-0005-0000-0000-000027000000}"/>
    <cellStyle name="16- 0,0%;-0,0%;" xfId="81" xr:uid="{00000000-0005-0000-0000-000028000000}"/>
    <cellStyle name="17 •  0%" xfId="11" xr:uid="{00000000-0005-0000-0000-000029000000}"/>
    <cellStyle name="17- 0,00%;-0,00%;" xfId="82" xr:uid="{00000000-0005-0000-0000-00002A000000}"/>
    <cellStyle name="18 •  0,0%" xfId="12" xr:uid="{00000000-0005-0000-0000-00002B000000}"/>
    <cellStyle name="19 •  0,00%" xfId="13" xr:uid="{00000000-0005-0000-0000-00002C000000}"/>
    <cellStyle name="20 ________ cadre fin" xfId="14" xr:uid="{00000000-0005-0000-0000-00002D000000}"/>
    <cellStyle name="20 % - Accent1 2" xfId="83" xr:uid="{00000000-0005-0000-0000-00002E000000}"/>
    <cellStyle name="20 % - Accent1 2 2" xfId="395" xr:uid="{00000000-0005-0000-0000-00002F000000}"/>
    <cellStyle name="20 % - Accent2 2" xfId="84" xr:uid="{00000000-0005-0000-0000-000030000000}"/>
    <cellStyle name="20 % - Accent2 2 2" xfId="396" xr:uid="{00000000-0005-0000-0000-000031000000}"/>
    <cellStyle name="20 % - Accent3 2" xfId="85" xr:uid="{00000000-0005-0000-0000-000032000000}"/>
    <cellStyle name="20 % - Accent3 2 2" xfId="397" xr:uid="{00000000-0005-0000-0000-000033000000}"/>
    <cellStyle name="20 % - Accent4 2" xfId="86" xr:uid="{00000000-0005-0000-0000-000034000000}"/>
    <cellStyle name="20 % - Accent4 2 2" xfId="398" xr:uid="{00000000-0005-0000-0000-000035000000}"/>
    <cellStyle name="20 % - Accent5 2" xfId="87" xr:uid="{00000000-0005-0000-0000-000036000000}"/>
    <cellStyle name="20 % - Accent6 2" xfId="88" xr:uid="{00000000-0005-0000-0000-000037000000}"/>
    <cellStyle name="20% - Accent1" xfId="89" xr:uid="{00000000-0005-0000-0000-000038000000}"/>
    <cellStyle name="20% - Accent2" xfId="90" xr:uid="{00000000-0005-0000-0000-000039000000}"/>
    <cellStyle name="20% - Accent3" xfId="91" xr:uid="{00000000-0005-0000-0000-00003A000000}"/>
    <cellStyle name="20% - Accent4" xfId="92" xr:uid="{00000000-0005-0000-0000-00003B000000}"/>
    <cellStyle name="20% - Accent5" xfId="93" xr:uid="{00000000-0005-0000-0000-00003C000000}"/>
    <cellStyle name="20% - Accent5 2" xfId="777" xr:uid="{00000000-0005-0000-0000-00003D000000}"/>
    <cellStyle name="20% - Accent6" xfId="94" xr:uid="{00000000-0005-0000-0000-00003E000000}"/>
    <cellStyle name="21- +0;-0; ----------" xfId="95" xr:uid="{00000000-0005-0000-0000-00003F000000}"/>
    <cellStyle name="21 •  0;-0;" xfId="15" xr:uid="{00000000-0005-0000-0000-000040000000}"/>
    <cellStyle name="21 •  0;-0; 2" xfId="399" xr:uid="{00000000-0005-0000-0000-000041000000}"/>
    <cellStyle name="21 •  0;-0; 2 2" xfId="589" xr:uid="{00000000-0005-0000-0000-000042000000}"/>
    <cellStyle name="21 •  0;-0; 3" xfId="583" xr:uid="{00000000-0005-0000-0000-000043000000}"/>
    <cellStyle name="22- +# ##0;-# ##0;" xfId="96" xr:uid="{00000000-0005-0000-0000-000044000000}"/>
    <cellStyle name="22 •  # ##0;-# ##0;" xfId="16" xr:uid="{00000000-0005-0000-0000-000045000000}"/>
    <cellStyle name="22 •  # ##0;-# ##0; 2" xfId="400" xr:uid="{00000000-0005-0000-0000-000046000000}"/>
    <cellStyle name="22 •  # ##0;-# ##0; 2 2" xfId="561" xr:uid="{00000000-0005-0000-0000-000047000000}"/>
    <cellStyle name="22 •  # ##0;-# ##0; 3" xfId="599" xr:uid="{00000000-0005-0000-0000-000048000000}"/>
    <cellStyle name="23- +0,00;-0,00;" xfId="97" xr:uid="{00000000-0005-0000-0000-000049000000}"/>
    <cellStyle name="23 •  # ##0,00;-# ##0,00;" xfId="17" xr:uid="{00000000-0005-0000-0000-00004A000000}"/>
    <cellStyle name="24- +# ##0,00;-# ##0,00;" xfId="98" xr:uid="{00000000-0005-0000-0000-00004B000000}"/>
    <cellStyle name="25- +0%;-0%;" xfId="99" xr:uid="{00000000-0005-0000-0000-00004C000000}"/>
    <cellStyle name="26- +0,0%;-0,0%;" xfId="100" xr:uid="{00000000-0005-0000-0000-00004D000000}"/>
    <cellStyle name="27- +0,00%;-0,00%;" xfId="101" xr:uid="{00000000-0005-0000-0000-00004E000000}"/>
    <cellStyle name="27 •  0%;-0%;" xfId="18" xr:uid="{00000000-0005-0000-0000-00004F000000}"/>
    <cellStyle name="28 •  0,0%;-0,0%;" xfId="19" xr:uid="{00000000-0005-0000-0000-000050000000}"/>
    <cellStyle name="29 •  0,00%;-0,00%;" xfId="20" xr:uid="{00000000-0005-0000-0000-000051000000}"/>
    <cellStyle name="30 ________ cadre épais" xfId="21" xr:uid="{00000000-0005-0000-0000-000052000000}"/>
    <cellStyle name="31 •  +0;-0;" xfId="22" xr:uid="{00000000-0005-0000-0000-000053000000}"/>
    <cellStyle name="31- 0;-0[Rouge]; ----" xfId="102" xr:uid="{00000000-0005-0000-0000-000054000000}"/>
    <cellStyle name="32- # ##0;-# ##0[Rouge];" xfId="103" xr:uid="{00000000-0005-0000-0000-000055000000}"/>
    <cellStyle name="32 •  +# ##0;-# ##0;" xfId="23" xr:uid="{00000000-0005-0000-0000-000056000000}"/>
    <cellStyle name="33 •  +# ##0,00;-# ##0,00;" xfId="24" xr:uid="{00000000-0005-0000-0000-000057000000}"/>
    <cellStyle name="33- 0,00;-0,00[Rouge];" xfId="104" xr:uid="{00000000-0005-0000-0000-000058000000}"/>
    <cellStyle name="34- # ##0,00;-# ##0,00[Rouge];" xfId="105" xr:uid="{00000000-0005-0000-0000-000059000000}"/>
    <cellStyle name="35- 0%;-0%[Rouge];" xfId="106" xr:uid="{00000000-0005-0000-0000-00005A000000}"/>
    <cellStyle name="36- 0,0%;-0,0%[Rouge];" xfId="107" xr:uid="{00000000-0005-0000-0000-00005B000000}"/>
    <cellStyle name="37 •  +0%;-0%;" xfId="25" xr:uid="{00000000-0005-0000-0000-00005C000000}"/>
    <cellStyle name="37- 0,00%;-0,00%[Rouge];" xfId="108" xr:uid="{00000000-0005-0000-0000-00005D000000}"/>
    <cellStyle name="38 •  +0,0%;-0,0%;" xfId="26" xr:uid="{00000000-0005-0000-0000-00005E000000}"/>
    <cellStyle name="39 •  +0,00%;-0,00%;" xfId="27" xr:uid="{00000000-0005-0000-0000-00005F000000}"/>
    <cellStyle name="40 ________ cadre moyen" xfId="28" xr:uid="{00000000-0005-0000-0000-000060000000}"/>
    <cellStyle name="40 % - Accent1 2" xfId="109" xr:uid="{00000000-0005-0000-0000-000061000000}"/>
    <cellStyle name="40 % - Accent1 2 2" xfId="401" xr:uid="{00000000-0005-0000-0000-000062000000}"/>
    <cellStyle name="40 % - Accent2 2" xfId="110" xr:uid="{00000000-0005-0000-0000-000063000000}"/>
    <cellStyle name="40 % - Accent3 2" xfId="111" xr:uid="{00000000-0005-0000-0000-000064000000}"/>
    <cellStyle name="40 % - Accent3 2 2" xfId="402" xr:uid="{00000000-0005-0000-0000-000065000000}"/>
    <cellStyle name="40 % - Accent4 2" xfId="112" xr:uid="{00000000-0005-0000-0000-000066000000}"/>
    <cellStyle name="40 % - Accent4 2 2" xfId="403" xr:uid="{00000000-0005-0000-0000-000067000000}"/>
    <cellStyle name="40 % - Accent5 2" xfId="113" xr:uid="{00000000-0005-0000-0000-000068000000}"/>
    <cellStyle name="40 % - Accent6 2" xfId="114" xr:uid="{00000000-0005-0000-0000-000069000000}"/>
    <cellStyle name="40 % - Accent6 2 2" xfId="404" xr:uid="{00000000-0005-0000-0000-00006A000000}"/>
    <cellStyle name="40% - Accent1" xfId="115" xr:uid="{00000000-0005-0000-0000-00006B000000}"/>
    <cellStyle name="40% - Accent2" xfId="116" xr:uid="{00000000-0005-0000-0000-00006C000000}"/>
    <cellStyle name="40% - Accent3" xfId="117" xr:uid="{00000000-0005-0000-0000-00006D000000}"/>
    <cellStyle name="40% - Accent4" xfId="118" xr:uid="{00000000-0005-0000-0000-00006E000000}"/>
    <cellStyle name="40% - Accent5" xfId="119" xr:uid="{00000000-0005-0000-0000-00006F000000}"/>
    <cellStyle name="40% - Accent6" xfId="120" xr:uid="{00000000-0005-0000-0000-000070000000}"/>
    <cellStyle name="41 •  Date &quot;JJ-MM-AA&quot; (centrée)" xfId="29" xr:uid="{00000000-0005-0000-0000-000071000000}"/>
    <cellStyle name="41 •  Date &quot;JJ-MM-AA&quot; (centrée) 2" xfId="121" xr:uid="{00000000-0005-0000-0000-000072000000}"/>
    <cellStyle name="41 •  Date &quot;JJ-MM-AAAA&quot; (centrée)" xfId="30" xr:uid="{00000000-0005-0000-0000-000073000000}"/>
    <cellStyle name="42 •  Date &quot;MMMM AAAA&quot; (gauche)" xfId="31" xr:uid="{00000000-0005-0000-0000-000074000000}"/>
    <cellStyle name="44444" xfId="122" xr:uid="{00000000-0005-0000-0000-000075000000}"/>
    <cellStyle name="50 ________ cadre double" xfId="32" xr:uid="{00000000-0005-0000-0000-000076000000}"/>
    <cellStyle name="51 •  Recopier" xfId="33" xr:uid="{00000000-0005-0000-0000-000077000000}"/>
    <cellStyle name="51 •  Recopier 2" xfId="123" xr:uid="{00000000-0005-0000-0000-000078000000}"/>
    <cellStyle name="52 •  Case ombrée" xfId="34" xr:uid="{00000000-0005-0000-0000-000079000000}"/>
    <cellStyle name="52 •  Case ombrée 2" xfId="124" xr:uid="{00000000-0005-0000-0000-00007A000000}"/>
    <cellStyle name="53 •  Case noire" xfId="35" xr:uid="{00000000-0005-0000-0000-00007B000000}"/>
    <cellStyle name="53 •  Case noire 2" xfId="125" xr:uid="{00000000-0005-0000-0000-00007C000000}"/>
    <cellStyle name="54 •  Case hachurée" xfId="36" xr:uid="{00000000-0005-0000-0000-00007D000000}"/>
    <cellStyle name="54 •  Case hachurée 2" xfId="126" xr:uid="{00000000-0005-0000-0000-00007E000000}"/>
    <cellStyle name="58 •  Times 12 gras" xfId="37" xr:uid="{00000000-0005-0000-0000-00007F000000}"/>
    <cellStyle name="58 •  Times 12 gras 2" xfId="127" xr:uid="{00000000-0005-0000-0000-000080000000}"/>
    <cellStyle name="58 •  Times 12 gras 2 2" xfId="576" xr:uid="{00000000-0005-0000-0000-000081000000}"/>
    <cellStyle name="58 •  Times 12 gras 3" xfId="581" xr:uid="{00000000-0005-0000-0000-000082000000}"/>
    <cellStyle name="59 •  Times 14 gras" xfId="38" xr:uid="{00000000-0005-0000-0000-000083000000}"/>
    <cellStyle name="59 •  Times 14 gras 2" xfId="128" xr:uid="{00000000-0005-0000-0000-000084000000}"/>
    <cellStyle name="59 •  Times 14 gras 2 2" xfId="575" xr:uid="{00000000-0005-0000-0000-000085000000}"/>
    <cellStyle name="59 •  Times 14 gras 3" xfId="580" xr:uid="{00000000-0005-0000-0000-000086000000}"/>
    <cellStyle name="60 • Vertical" xfId="39" xr:uid="{00000000-0005-0000-0000-000087000000}"/>
    <cellStyle name="60 • Vertical 2" xfId="129" xr:uid="{00000000-0005-0000-0000-000088000000}"/>
    <cellStyle name="60 % - Accent1 2" xfId="130" xr:uid="{00000000-0005-0000-0000-000089000000}"/>
    <cellStyle name="60 % - Accent1 2 2" xfId="405" xr:uid="{00000000-0005-0000-0000-00008A000000}"/>
    <cellStyle name="60 % - Accent2 2" xfId="131" xr:uid="{00000000-0005-0000-0000-00008B000000}"/>
    <cellStyle name="60 % - Accent3 2" xfId="132" xr:uid="{00000000-0005-0000-0000-00008C000000}"/>
    <cellStyle name="60 % - Accent3 2 2" xfId="406" xr:uid="{00000000-0005-0000-0000-00008D000000}"/>
    <cellStyle name="60 % - Accent4 2" xfId="133" xr:uid="{00000000-0005-0000-0000-00008E000000}"/>
    <cellStyle name="60 % - Accent4 2 2" xfId="407" xr:uid="{00000000-0005-0000-0000-00008F000000}"/>
    <cellStyle name="60 % - Accent5 2" xfId="134" xr:uid="{00000000-0005-0000-0000-000090000000}"/>
    <cellStyle name="60 % - Accent6 2" xfId="135" xr:uid="{00000000-0005-0000-0000-000091000000}"/>
    <cellStyle name="60 % - Accent6 2 2" xfId="408" xr:uid="{00000000-0005-0000-0000-000092000000}"/>
    <cellStyle name="60% - Accent1" xfId="136" xr:uid="{00000000-0005-0000-0000-000093000000}"/>
    <cellStyle name="60% - Accent2" xfId="137" xr:uid="{00000000-0005-0000-0000-000094000000}"/>
    <cellStyle name="60% - Accent3" xfId="138" xr:uid="{00000000-0005-0000-0000-000095000000}"/>
    <cellStyle name="60% - Accent4" xfId="139" xr:uid="{00000000-0005-0000-0000-000096000000}"/>
    <cellStyle name="60% - Accent5" xfId="140" xr:uid="{00000000-0005-0000-0000-000097000000}"/>
    <cellStyle name="60% - Accent6" xfId="141" xr:uid="{00000000-0005-0000-0000-000098000000}"/>
    <cellStyle name="60% - Accent6 2" xfId="775" xr:uid="{00000000-0005-0000-0000-000099000000}"/>
    <cellStyle name="Accent1 2" xfId="142" xr:uid="{00000000-0005-0000-0000-00009A000000}"/>
    <cellStyle name="Accent1 2 2" xfId="409" xr:uid="{00000000-0005-0000-0000-00009B000000}"/>
    <cellStyle name="Accent2 2" xfId="143" xr:uid="{00000000-0005-0000-0000-00009C000000}"/>
    <cellStyle name="Accent2 2 2" xfId="410" xr:uid="{00000000-0005-0000-0000-00009D000000}"/>
    <cellStyle name="Accent3 2" xfId="144" xr:uid="{00000000-0005-0000-0000-00009E000000}"/>
    <cellStyle name="Accent4 2" xfId="145" xr:uid="{00000000-0005-0000-0000-00009F000000}"/>
    <cellStyle name="Accent4 2 2" xfId="411" xr:uid="{00000000-0005-0000-0000-0000A0000000}"/>
    <cellStyle name="Accent5 2" xfId="146" xr:uid="{00000000-0005-0000-0000-0000A1000000}"/>
    <cellStyle name="Accent6 2" xfId="147" xr:uid="{00000000-0005-0000-0000-0000A2000000}"/>
    <cellStyle name="adi" xfId="326" xr:uid="{00000000-0005-0000-0000-0000A3000000}"/>
    <cellStyle name="Avertissement 2" xfId="148" xr:uid="{00000000-0005-0000-0000-0000A4000000}"/>
    <cellStyle name="Avertissement 2 2" xfId="412" xr:uid="{00000000-0005-0000-0000-0000A5000000}"/>
    <cellStyle name="Bad" xfId="149" xr:uid="{00000000-0005-0000-0000-0000A6000000}"/>
    <cellStyle name="Bad 2" xfId="774" xr:uid="{00000000-0005-0000-0000-0000A7000000}"/>
    <cellStyle name="Budgeted Holidays" xfId="327" xr:uid="{00000000-0005-0000-0000-0000A8000000}"/>
    <cellStyle name="Caché" xfId="328" xr:uid="{00000000-0005-0000-0000-0000A9000000}"/>
    <cellStyle name="Cadre" xfId="329" xr:uid="{00000000-0005-0000-0000-0000AA000000}"/>
    <cellStyle name="Cadre 2" xfId="413" xr:uid="{00000000-0005-0000-0000-0000AB000000}"/>
    <cellStyle name="Cadre 2 2" xfId="466" xr:uid="{00000000-0005-0000-0000-0000AC000000}"/>
    <cellStyle name="Cadre 2 2 2" xfId="682" xr:uid="{00000000-0005-0000-0000-0000AD000000}"/>
    <cellStyle name="Cadre 2 3" xfId="565" xr:uid="{00000000-0005-0000-0000-0000AE000000}"/>
    <cellStyle name="Cadre 3" xfId="467" xr:uid="{00000000-0005-0000-0000-0000AF000000}"/>
    <cellStyle name="Cadre 3 2" xfId="683" xr:uid="{00000000-0005-0000-0000-0000B0000000}"/>
    <cellStyle name="Cadre 4" xfId="590" xr:uid="{00000000-0005-0000-0000-0000B1000000}"/>
    <cellStyle name="Calcul 2" xfId="150" xr:uid="{00000000-0005-0000-0000-0000B2000000}"/>
    <cellStyle name="Calcul 2 2" xfId="414" xr:uid="{00000000-0005-0000-0000-0000B3000000}"/>
    <cellStyle name="Calcul 2 2 2" xfId="593" xr:uid="{00000000-0005-0000-0000-0000B4000000}"/>
    <cellStyle name="Calcul 2 2 3" xfId="588" xr:uid="{00000000-0005-0000-0000-0000B5000000}"/>
    <cellStyle name="Calcul 2 3" xfId="468" xr:uid="{00000000-0005-0000-0000-0000B6000000}"/>
    <cellStyle name="Calcul 2 3 2" xfId="601" xr:uid="{00000000-0005-0000-0000-0000B7000000}"/>
    <cellStyle name="Calcul 2 3 3" xfId="684" xr:uid="{00000000-0005-0000-0000-0000B8000000}"/>
    <cellStyle name="Calcul 2 4" xfId="469" xr:uid="{00000000-0005-0000-0000-0000B9000000}"/>
    <cellStyle name="Calcul 2 4 2" xfId="602" xr:uid="{00000000-0005-0000-0000-0000BA000000}"/>
    <cellStyle name="Calcul 2 4 3" xfId="685" xr:uid="{00000000-0005-0000-0000-0000BB000000}"/>
    <cellStyle name="Calcul 2 5" xfId="470" xr:uid="{00000000-0005-0000-0000-0000BC000000}"/>
    <cellStyle name="Calcul 2 5 2" xfId="603" xr:uid="{00000000-0005-0000-0000-0000BD000000}"/>
    <cellStyle name="Calcul 2 5 3" xfId="686" xr:uid="{00000000-0005-0000-0000-0000BE000000}"/>
    <cellStyle name="Calcul 2 6" xfId="471" xr:uid="{00000000-0005-0000-0000-0000BF000000}"/>
    <cellStyle name="Calcul 2 6 2" xfId="604" xr:uid="{00000000-0005-0000-0000-0000C0000000}"/>
    <cellStyle name="Calcul 2 6 3" xfId="687" xr:uid="{00000000-0005-0000-0000-0000C1000000}"/>
    <cellStyle name="Calcul 2 7" xfId="472" xr:uid="{00000000-0005-0000-0000-0000C2000000}"/>
    <cellStyle name="Calcul 2 7 2" xfId="605" xr:uid="{00000000-0005-0000-0000-0000C3000000}"/>
    <cellStyle name="Calcul 2 7 3" xfId="688" xr:uid="{00000000-0005-0000-0000-0000C4000000}"/>
    <cellStyle name="Calcul 2 8" xfId="567" xr:uid="{00000000-0005-0000-0000-0000C5000000}"/>
    <cellStyle name="Calcul 2 9" xfId="562" xr:uid="{00000000-0005-0000-0000-0000C6000000}"/>
    <cellStyle name="Calculation" xfId="151" xr:uid="{00000000-0005-0000-0000-0000C7000000}"/>
    <cellStyle name="Calculation 2" xfId="473" xr:uid="{00000000-0005-0000-0000-0000C8000000}"/>
    <cellStyle name="Calculation 2 2" xfId="474" xr:uid="{00000000-0005-0000-0000-0000C9000000}"/>
    <cellStyle name="Calculation 2 2 2" xfId="607" xr:uid="{00000000-0005-0000-0000-0000CA000000}"/>
    <cellStyle name="Calculation 2 2 3" xfId="690" xr:uid="{00000000-0005-0000-0000-0000CB000000}"/>
    <cellStyle name="Calculation 2 3" xfId="475" xr:uid="{00000000-0005-0000-0000-0000CC000000}"/>
    <cellStyle name="Calculation 2 3 2" xfId="608" xr:uid="{00000000-0005-0000-0000-0000CD000000}"/>
    <cellStyle name="Calculation 2 3 3" xfId="691" xr:uid="{00000000-0005-0000-0000-0000CE000000}"/>
    <cellStyle name="Calculation 2 4" xfId="476" xr:uid="{00000000-0005-0000-0000-0000CF000000}"/>
    <cellStyle name="Calculation 2 4 2" xfId="609" xr:uid="{00000000-0005-0000-0000-0000D0000000}"/>
    <cellStyle name="Calculation 2 4 3" xfId="692" xr:uid="{00000000-0005-0000-0000-0000D1000000}"/>
    <cellStyle name="Calculation 2 5" xfId="477" xr:uid="{00000000-0005-0000-0000-0000D2000000}"/>
    <cellStyle name="Calculation 2 5 2" xfId="610" xr:uid="{00000000-0005-0000-0000-0000D3000000}"/>
    <cellStyle name="Calculation 2 5 3" xfId="693" xr:uid="{00000000-0005-0000-0000-0000D4000000}"/>
    <cellStyle name="Calculation 2 6" xfId="478" xr:uid="{00000000-0005-0000-0000-0000D5000000}"/>
    <cellStyle name="Calculation 2 6 2" xfId="611" xr:uid="{00000000-0005-0000-0000-0000D6000000}"/>
    <cellStyle name="Calculation 2 6 3" xfId="694" xr:uid="{00000000-0005-0000-0000-0000D7000000}"/>
    <cellStyle name="Calculation 2 7" xfId="479" xr:uid="{00000000-0005-0000-0000-0000D8000000}"/>
    <cellStyle name="Calculation 2 7 2" xfId="612" xr:uid="{00000000-0005-0000-0000-0000D9000000}"/>
    <cellStyle name="Calculation 2 7 3" xfId="695" xr:uid="{00000000-0005-0000-0000-0000DA000000}"/>
    <cellStyle name="Calculation 2 8" xfId="606" xr:uid="{00000000-0005-0000-0000-0000DB000000}"/>
    <cellStyle name="Calculation 2 9" xfId="689" xr:uid="{00000000-0005-0000-0000-0000DC000000}"/>
    <cellStyle name="Calculation 3" xfId="480" xr:uid="{00000000-0005-0000-0000-0000DD000000}"/>
    <cellStyle name="Calculation 3 2" xfId="613" xr:uid="{00000000-0005-0000-0000-0000DE000000}"/>
    <cellStyle name="Calculation 3 3" xfId="696" xr:uid="{00000000-0005-0000-0000-0000DF000000}"/>
    <cellStyle name="Calculation 4" xfId="546" xr:uid="{00000000-0005-0000-0000-0000E0000000}"/>
    <cellStyle name="Calculation 4 2" xfId="676" xr:uid="{00000000-0005-0000-0000-0000E1000000}"/>
    <cellStyle name="Calculation 4 3" xfId="759" xr:uid="{00000000-0005-0000-0000-0000E2000000}"/>
    <cellStyle name="Calculation 5" xfId="568" xr:uid="{00000000-0005-0000-0000-0000E3000000}"/>
    <cellStyle name="Calculation 6" xfId="596" xr:uid="{00000000-0005-0000-0000-0000E4000000}"/>
    <cellStyle name="category" xfId="330" xr:uid="{00000000-0005-0000-0000-0000E5000000}"/>
    <cellStyle name="Cellule liée 2" xfId="152" xr:uid="{00000000-0005-0000-0000-0000E6000000}"/>
    <cellStyle name="Centré erg" xfId="415" xr:uid="{00000000-0005-0000-0000-0000E7000000}"/>
    <cellStyle name="charte" xfId="331" xr:uid="{00000000-0005-0000-0000-0000E8000000}"/>
    <cellStyle name="Check Cell" xfId="153" xr:uid="{00000000-0005-0000-0000-0000E9000000}"/>
    <cellStyle name="Comma [0]" xfId="332" xr:uid="{00000000-0005-0000-0000-0000EA000000}"/>
    <cellStyle name="Comma [0] 2" xfId="416" xr:uid="{00000000-0005-0000-0000-0000EB000000}"/>
    <cellStyle name="Comma0" xfId="333" xr:uid="{00000000-0005-0000-0000-0000EC000000}"/>
    <cellStyle name="Comma0 2" xfId="417" xr:uid="{00000000-0005-0000-0000-0000ED000000}"/>
    <cellStyle name="Commentaire 2" xfId="154" xr:uid="{00000000-0005-0000-0000-0000EE000000}"/>
    <cellStyle name="Commentaire 2 2" xfId="418" xr:uid="{00000000-0005-0000-0000-0000EF000000}"/>
    <cellStyle name="Commentaire 2 3" xfId="481" xr:uid="{00000000-0005-0000-0000-0000F0000000}"/>
    <cellStyle name="Commentaire 2 3 2" xfId="614" xr:uid="{00000000-0005-0000-0000-0000F1000000}"/>
    <cellStyle name="Commentaire 2 3 3" xfId="697" xr:uid="{00000000-0005-0000-0000-0000F2000000}"/>
    <cellStyle name="Commentaire 2 4" xfId="482" xr:uid="{00000000-0005-0000-0000-0000F3000000}"/>
    <cellStyle name="Commentaire 2 4 2" xfId="615" xr:uid="{00000000-0005-0000-0000-0000F4000000}"/>
    <cellStyle name="Commentaire 2 4 3" xfId="698" xr:uid="{00000000-0005-0000-0000-0000F5000000}"/>
    <cellStyle name="Commentaire 2 5" xfId="483" xr:uid="{00000000-0005-0000-0000-0000F6000000}"/>
    <cellStyle name="Commentaire 2 5 2" xfId="616" xr:uid="{00000000-0005-0000-0000-0000F7000000}"/>
    <cellStyle name="Commentaire 2 5 3" xfId="699" xr:uid="{00000000-0005-0000-0000-0000F8000000}"/>
    <cellStyle name="Commentaire 2 6" xfId="484" xr:uid="{00000000-0005-0000-0000-0000F9000000}"/>
    <cellStyle name="Commentaire 2 6 2" xfId="617" xr:uid="{00000000-0005-0000-0000-0000FA000000}"/>
    <cellStyle name="Commentaire 2 6 3" xfId="700" xr:uid="{00000000-0005-0000-0000-0000FB000000}"/>
    <cellStyle name="Commentaire 2 7" xfId="485" xr:uid="{00000000-0005-0000-0000-0000FC000000}"/>
    <cellStyle name="Commentaire 2 7 2" xfId="618" xr:uid="{00000000-0005-0000-0000-0000FD000000}"/>
    <cellStyle name="Commentaire 2 7 3" xfId="701" xr:uid="{00000000-0005-0000-0000-0000FE000000}"/>
    <cellStyle name="Commentaire 2 8" xfId="569" xr:uid="{00000000-0005-0000-0000-0000FF000000}"/>
    <cellStyle name="Commentaire 2 9" xfId="586" xr:uid="{00000000-0005-0000-0000-000000010000}"/>
    <cellStyle name="Contour double" xfId="40" xr:uid="{00000000-0005-0000-0000-000001010000}"/>
    <cellStyle name="Contour double 2" xfId="155" xr:uid="{00000000-0005-0000-0000-000002010000}"/>
    <cellStyle name="Contour épais" xfId="41" xr:uid="{00000000-0005-0000-0000-000003010000}"/>
    <cellStyle name="Contour épais 2" xfId="156" xr:uid="{00000000-0005-0000-0000-000004010000}"/>
    <cellStyle name="Contour fin" xfId="42" xr:uid="{00000000-0005-0000-0000-000005010000}"/>
    <cellStyle name="Contour fin 2" xfId="157" xr:uid="{00000000-0005-0000-0000-000006010000}"/>
    <cellStyle name="Contour fin 2 2" xfId="574" xr:uid="{00000000-0005-0000-0000-000007010000}"/>
    <cellStyle name="Contour fin 3" xfId="579" xr:uid="{00000000-0005-0000-0000-000008010000}"/>
    <cellStyle name="Coût" xfId="334" xr:uid="{00000000-0005-0000-0000-000009010000}"/>
    <cellStyle name="Currency $" xfId="335" xr:uid="{00000000-0005-0000-0000-00000A010000}"/>
    <cellStyle name="Currency [0]" xfId="336" xr:uid="{00000000-0005-0000-0000-00000B010000}"/>
    <cellStyle name="Currency [0] 2" xfId="419" xr:uid="{00000000-0005-0000-0000-00000C010000}"/>
    <cellStyle name="Currency 2" xfId="337" xr:uid="{00000000-0005-0000-0000-00000D010000}"/>
    <cellStyle name="Currency 2 2" xfId="420" xr:uid="{00000000-0005-0000-0000-00000E010000}"/>
    <cellStyle name="Currency 3" xfId="338" xr:uid="{00000000-0005-0000-0000-00000F010000}"/>
    <cellStyle name="Currency 4" xfId="769" xr:uid="{00000000-0005-0000-0000-000010010000}"/>
    <cellStyle name="Currency0" xfId="339" xr:uid="{00000000-0005-0000-0000-000011010000}"/>
    <cellStyle name="Currency0 2" xfId="421" xr:uid="{00000000-0005-0000-0000-000012010000}"/>
    <cellStyle name="Cyan_button_style" xfId="340" xr:uid="{00000000-0005-0000-0000-000013010000}"/>
    <cellStyle name="Date" xfId="158" xr:uid="{00000000-0005-0000-0000-000014010000}"/>
    <cellStyle name="Date anglaise" xfId="341" xr:uid="{00000000-0005-0000-0000-000015010000}"/>
    <cellStyle name="Date centrée" xfId="159" xr:uid="{00000000-0005-0000-0000-000016010000}"/>
    <cellStyle name="Date centrée 2" xfId="160" xr:uid="{00000000-0005-0000-0000-000017010000}"/>
    <cellStyle name="date centrée jj-mm-aa" xfId="43" xr:uid="{00000000-0005-0000-0000-000018010000}"/>
    <cellStyle name="Date mois" xfId="342" xr:uid="{00000000-0005-0000-0000-000019010000}"/>
    <cellStyle name="Date saisie" xfId="343" xr:uid="{00000000-0005-0000-0000-00001A010000}"/>
    <cellStyle name="Date_Contractors &amp; temporary" xfId="344" xr:uid="{00000000-0005-0000-0000-00001B010000}"/>
    <cellStyle name="Déf_kLoc" xfId="345" xr:uid="{00000000-0005-0000-0000-00001C010000}"/>
    <cellStyle name="DM" xfId="161" xr:uid="{00000000-0005-0000-0000-00001D010000}"/>
    <cellStyle name="Donnée" xfId="346" xr:uid="{00000000-0005-0000-0000-00001E010000}"/>
    <cellStyle name="Donnée 2" xfId="486" xr:uid="{00000000-0005-0000-0000-00001F010000}"/>
    <cellStyle name="Donnée 3" xfId="487" xr:uid="{00000000-0005-0000-0000-000020010000}"/>
    <cellStyle name="Emilie" xfId="347" xr:uid="{00000000-0005-0000-0000-000021010000}"/>
    <cellStyle name="Entrée 2" xfId="162" xr:uid="{00000000-0005-0000-0000-000022010000}"/>
    <cellStyle name="Entrée 2 2" xfId="422" xr:uid="{00000000-0005-0000-0000-000023010000}"/>
    <cellStyle name="Entrée 2 2 2" xfId="595" xr:uid="{00000000-0005-0000-0000-000024010000}"/>
    <cellStyle name="Entrée 2 2 3" xfId="560" xr:uid="{00000000-0005-0000-0000-000025010000}"/>
    <cellStyle name="Entrée 2 3" xfId="488" xr:uid="{00000000-0005-0000-0000-000026010000}"/>
    <cellStyle name="Entrée 2 3 2" xfId="619" xr:uid="{00000000-0005-0000-0000-000027010000}"/>
    <cellStyle name="Entrée 2 3 3" xfId="702" xr:uid="{00000000-0005-0000-0000-000028010000}"/>
    <cellStyle name="Entrée 2 4" xfId="489" xr:uid="{00000000-0005-0000-0000-000029010000}"/>
    <cellStyle name="Entrée 2 4 2" xfId="620" xr:uid="{00000000-0005-0000-0000-00002A010000}"/>
    <cellStyle name="Entrée 2 4 3" xfId="703" xr:uid="{00000000-0005-0000-0000-00002B010000}"/>
    <cellStyle name="Entrée 2 5" xfId="490" xr:uid="{00000000-0005-0000-0000-00002C010000}"/>
    <cellStyle name="Entrée 2 5 2" xfId="621" xr:uid="{00000000-0005-0000-0000-00002D010000}"/>
    <cellStyle name="Entrée 2 5 3" xfId="704" xr:uid="{00000000-0005-0000-0000-00002E010000}"/>
    <cellStyle name="Entrée 2 6" xfId="491" xr:uid="{00000000-0005-0000-0000-00002F010000}"/>
    <cellStyle name="Entrée 2 6 2" xfId="622" xr:uid="{00000000-0005-0000-0000-000030010000}"/>
    <cellStyle name="Entrée 2 6 3" xfId="705" xr:uid="{00000000-0005-0000-0000-000031010000}"/>
    <cellStyle name="Entrée 2 7" xfId="492" xr:uid="{00000000-0005-0000-0000-000032010000}"/>
    <cellStyle name="Entrée 2 7 2" xfId="623" xr:uid="{00000000-0005-0000-0000-000033010000}"/>
    <cellStyle name="Entrée 2 7 3" xfId="706" xr:uid="{00000000-0005-0000-0000-000034010000}"/>
    <cellStyle name="Entrée 2 8" xfId="571" xr:uid="{00000000-0005-0000-0000-000035010000}"/>
    <cellStyle name="Entrée 2 9" xfId="573" xr:uid="{00000000-0005-0000-0000-000036010000}"/>
    <cellStyle name="Euro" xfId="44" xr:uid="{00000000-0005-0000-0000-000037010000}"/>
    <cellStyle name="Euro 2" xfId="164" xr:uid="{00000000-0005-0000-0000-000038010000}"/>
    <cellStyle name="Euro 2 2" xfId="165" xr:uid="{00000000-0005-0000-0000-000039010000}"/>
    <cellStyle name="Euro 2 2 2" xfId="423" xr:uid="{00000000-0005-0000-0000-00003A010000}"/>
    <cellStyle name="Euro 2 2 3" xfId="547" xr:uid="{00000000-0005-0000-0000-00003B010000}"/>
    <cellStyle name="Euro 2 3" xfId="166" xr:uid="{00000000-0005-0000-0000-00003C010000}"/>
    <cellStyle name="Euro 2 4" xfId="424" xr:uid="{00000000-0005-0000-0000-00003D010000}"/>
    <cellStyle name="Euro 3" xfId="167" xr:uid="{00000000-0005-0000-0000-00003E010000}"/>
    <cellStyle name="Euro 3 2" xfId="425" xr:uid="{00000000-0005-0000-0000-00003F010000}"/>
    <cellStyle name="Euro 3 3" xfId="426" xr:uid="{00000000-0005-0000-0000-000040010000}"/>
    <cellStyle name="Euro 3 4" xfId="427" xr:uid="{00000000-0005-0000-0000-000041010000}"/>
    <cellStyle name="Euro 3 5" xfId="428" xr:uid="{00000000-0005-0000-0000-000042010000}"/>
    <cellStyle name="Euro 3 6" xfId="548" xr:uid="{00000000-0005-0000-0000-000043010000}"/>
    <cellStyle name="Euro 4" xfId="168" xr:uid="{00000000-0005-0000-0000-000044010000}"/>
    <cellStyle name="Euro 5" xfId="429" xr:uid="{00000000-0005-0000-0000-000045010000}"/>
    <cellStyle name="Euro 6" xfId="430" xr:uid="{00000000-0005-0000-0000-000046010000}"/>
    <cellStyle name="Euro 7" xfId="431" xr:uid="{00000000-0005-0000-0000-000047010000}"/>
    <cellStyle name="Euro 8" xfId="163" xr:uid="{00000000-0005-0000-0000-000048010000}"/>
    <cellStyle name="Euro_Coûts de production budget excel 2013" xfId="432" xr:uid="{00000000-0005-0000-0000-000049010000}"/>
    <cellStyle name="Explanatory Text" xfId="169" xr:uid="{00000000-0005-0000-0000-00004A010000}"/>
    <cellStyle name="Fixé" xfId="348" xr:uid="{00000000-0005-0000-0000-00004B010000}"/>
    <cellStyle name="Fixed" xfId="349" xr:uid="{00000000-0005-0000-0000-00004C010000}"/>
    <cellStyle name="Fixed 2" xfId="433" xr:uid="{00000000-0005-0000-0000-00004D010000}"/>
    <cellStyle name="Good" xfId="170" xr:uid="{00000000-0005-0000-0000-00004E010000}"/>
    <cellStyle name="Good 2" xfId="773" xr:uid="{00000000-0005-0000-0000-00004F010000}"/>
    <cellStyle name="Grey" xfId="350" xr:uid="{00000000-0005-0000-0000-000050010000}"/>
    <cellStyle name="H_Déf" xfId="351" xr:uid="{00000000-0005-0000-0000-000051010000}"/>
    <cellStyle name="H_Déf_09SBP2 2010-2012 Slides" xfId="352" xr:uid="{00000000-0005-0000-0000-000052010000}"/>
    <cellStyle name="H_Déf_09SBP2 2010-2012 Slides_1" xfId="353" xr:uid="{00000000-0005-0000-0000-000053010000}"/>
    <cellStyle name="H_Déf_09SBP2 2010-2012 Slides_Budget 2009 Sofradir Group - Sept 11 (pi)" xfId="354" xr:uid="{00000000-0005-0000-0000-000054010000}"/>
    <cellStyle name="H_Déf_09SBP2 Optimum 2011 formats v1" xfId="355" xr:uid="{00000000-0005-0000-0000-000055010000}"/>
    <cellStyle name="H_Déf_09SBP2 Optimum 2011 formats v1_09SBP2 2010-2012 Slides" xfId="356" xr:uid="{00000000-0005-0000-0000-000056010000}"/>
    <cellStyle name="H_Déf_09SBP2 Optimum 2011 formats v1_Budget 2009 Sofradir Group - Sept 11 (pi)" xfId="357" xr:uid="{00000000-0005-0000-0000-000057010000}"/>
    <cellStyle name="H_Déf_Budget 2009 Sofradir Group - Sept 11 (pi)" xfId="358" xr:uid="{00000000-0005-0000-0000-000058010000}"/>
    <cellStyle name="H_Déf_Cash forecast" xfId="359" xr:uid="{00000000-0005-0000-0000-000059010000}"/>
    <cellStyle name="H_Déf_Cash forecast DLJ Oct 2008" xfId="360" xr:uid="{00000000-0005-0000-0000-00005A010000}"/>
    <cellStyle name="H_Déf_Cash forecast DLJ Oct 2008_Budget 2009 Sofradir Group - Sept 11 (pi)" xfId="361" xr:uid="{00000000-0005-0000-0000-00005B010000}"/>
    <cellStyle name="H_Déf_Cash forecast_Budget 2009 Sofradir Group - Sept 11 (pi)" xfId="362" xr:uid="{00000000-0005-0000-0000-00005C010000}"/>
    <cellStyle name="HEADER" xfId="363" xr:uid="{00000000-0005-0000-0000-00005D010000}"/>
    <cellStyle name="Heading 1" xfId="171" xr:uid="{00000000-0005-0000-0000-00005E010000}"/>
    <cellStyle name="Heading 2" xfId="172" xr:uid="{00000000-0005-0000-0000-00005F010000}"/>
    <cellStyle name="Heading 3" xfId="173" xr:uid="{00000000-0005-0000-0000-000060010000}"/>
    <cellStyle name="Heading 4" xfId="174" xr:uid="{00000000-0005-0000-0000-000061010000}"/>
    <cellStyle name="Input" xfId="175" xr:uid="{00000000-0005-0000-0000-000062010000}"/>
    <cellStyle name="Input [yellow]" xfId="364" xr:uid="{00000000-0005-0000-0000-000063010000}"/>
    <cellStyle name="Input [yellow] 2" xfId="493" xr:uid="{00000000-0005-0000-0000-000064010000}"/>
    <cellStyle name="Input [yellow] 2 2" xfId="624" xr:uid="{00000000-0005-0000-0000-000065010000}"/>
    <cellStyle name="Input [yellow] 2 3" xfId="707" xr:uid="{00000000-0005-0000-0000-000066010000}"/>
    <cellStyle name="Input 10" xfId="549" xr:uid="{00000000-0005-0000-0000-000067010000}"/>
    <cellStyle name="Input 10 2" xfId="677" xr:uid="{00000000-0005-0000-0000-000068010000}"/>
    <cellStyle name="Input 10 3" xfId="760" xr:uid="{00000000-0005-0000-0000-000069010000}"/>
    <cellStyle name="Input 11" xfId="572" xr:uid="{00000000-0005-0000-0000-00006A010000}"/>
    <cellStyle name="Input 12" xfId="585" xr:uid="{00000000-0005-0000-0000-00006B010000}"/>
    <cellStyle name="Input 2" xfId="494" xr:uid="{00000000-0005-0000-0000-00006C010000}"/>
    <cellStyle name="Input 2 2" xfId="495" xr:uid="{00000000-0005-0000-0000-00006D010000}"/>
    <cellStyle name="Input 2 2 2" xfId="626" xr:uid="{00000000-0005-0000-0000-00006E010000}"/>
    <cellStyle name="Input 2 2 3" xfId="709" xr:uid="{00000000-0005-0000-0000-00006F010000}"/>
    <cellStyle name="Input 2 3" xfId="496" xr:uid="{00000000-0005-0000-0000-000070010000}"/>
    <cellStyle name="Input 2 3 2" xfId="627" xr:uid="{00000000-0005-0000-0000-000071010000}"/>
    <cellStyle name="Input 2 3 3" xfId="710" xr:uid="{00000000-0005-0000-0000-000072010000}"/>
    <cellStyle name="Input 2 4" xfId="497" xr:uid="{00000000-0005-0000-0000-000073010000}"/>
    <cellStyle name="Input 2 4 2" xfId="628" xr:uid="{00000000-0005-0000-0000-000074010000}"/>
    <cellStyle name="Input 2 4 3" xfId="711" xr:uid="{00000000-0005-0000-0000-000075010000}"/>
    <cellStyle name="Input 2 5" xfId="498" xr:uid="{00000000-0005-0000-0000-000076010000}"/>
    <cellStyle name="Input 2 5 2" xfId="629" xr:uid="{00000000-0005-0000-0000-000077010000}"/>
    <cellStyle name="Input 2 5 3" xfId="712" xr:uid="{00000000-0005-0000-0000-000078010000}"/>
    <cellStyle name="Input 2 6" xfId="499" xr:uid="{00000000-0005-0000-0000-000079010000}"/>
    <cellStyle name="Input 2 6 2" xfId="630" xr:uid="{00000000-0005-0000-0000-00007A010000}"/>
    <cellStyle name="Input 2 6 3" xfId="713" xr:uid="{00000000-0005-0000-0000-00007B010000}"/>
    <cellStyle name="Input 2 7" xfId="500" xr:uid="{00000000-0005-0000-0000-00007C010000}"/>
    <cellStyle name="Input 2 7 2" xfId="631" xr:uid="{00000000-0005-0000-0000-00007D010000}"/>
    <cellStyle name="Input 2 7 3" xfId="714" xr:uid="{00000000-0005-0000-0000-00007E010000}"/>
    <cellStyle name="Input 2 8" xfId="625" xr:uid="{00000000-0005-0000-0000-00007F010000}"/>
    <cellStyle name="Input 2 9" xfId="708" xr:uid="{00000000-0005-0000-0000-000080010000}"/>
    <cellStyle name="Input 3" xfId="501" xr:uid="{00000000-0005-0000-0000-000081010000}"/>
    <cellStyle name="Input 3 2" xfId="502" xr:uid="{00000000-0005-0000-0000-000082010000}"/>
    <cellStyle name="Input 3 2 2" xfId="633" xr:uid="{00000000-0005-0000-0000-000083010000}"/>
    <cellStyle name="Input 3 2 3" xfId="716" xr:uid="{00000000-0005-0000-0000-000084010000}"/>
    <cellStyle name="Input 3 3" xfId="503" xr:uid="{00000000-0005-0000-0000-000085010000}"/>
    <cellStyle name="Input 3 3 2" xfId="634" xr:uid="{00000000-0005-0000-0000-000086010000}"/>
    <cellStyle name="Input 3 3 3" xfId="717" xr:uid="{00000000-0005-0000-0000-000087010000}"/>
    <cellStyle name="Input 3 4" xfId="504" xr:uid="{00000000-0005-0000-0000-000088010000}"/>
    <cellStyle name="Input 3 4 2" xfId="635" xr:uid="{00000000-0005-0000-0000-000089010000}"/>
    <cellStyle name="Input 3 4 3" xfId="718" xr:uid="{00000000-0005-0000-0000-00008A010000}"/>
    <cellStyle name="Input 3 5" xfId="505" xr:uid="{00000000-0005-0000-0000-00008B010000}"/>
    <cellStyle name="Input 3 5 2" xfId="636" xr:uid="{00000000-0005-0000-0000-00008C010000}"/>
    <cellStyle name="Input 3 5 3" xfId="719" xr:uid="{00000000-0005-0000-0000-00008D010000}"/>
    <cellStyle name="Input 3 6" xfId="506" xr:uid="{00000000-0005-0000-0000-00008E010000}"/>
    <cellStyle name="Input 3 6 2" xfId="637" xr:uid="{00000000-0005-0000-0000-00008F010000}"/>
    <cellStyle name="Input 3 6 3" xfId="720" xr:uid="{00000000-0005-0000-0000-000090010000}"/>
    <cellStyle name="Input 3 7" xfId="507" xr:uid="{00000000-0005-0000-0000-000091010000}"/>
    <cellStyle name="Input 3 7 2" xfId="638" xr:uid="{00000000-0005-0000-0000-000092010000}"/>
    <cellStyle name="Input 3 7 3" xfId="721" xr:uid="{00000000-0005-0000-0000-000093010000}"/>
    <cellStyle name="Input 3 8" xfId="632" xr:uid="{00000000-0005-0000-0000-000094010000}"/>
    <cellStyle name="Input 3 9" xfId="715" xr:uid="{00000000-0005-0000-0000-000095010000}"/>
    <cellStyle name="Input 4" xfId="508" xr:uid="{00000000-0005-0000-0000-000096010000}"/>
    <cellStyle name="Input 4 2" xfId="639" xr:uid="{00000000-0005-0000-0000-000097010000}"/>
    <cellStyle name="Input 4 3" xfId="722" xr:uid="{00000000-0005-0000-0000-000098010000}"/>
    <cellStyle name="Input 5" xfId="509" xr:uid="{00000000-0005-0000-0000-000099010000}"/>
    <cellStyle name="Input 5 2" xfId="640" xr:uid="{00000000-0005-0000-0000-00009A010000}"/>
    <cellStyle name="Input 5 3" xfId="723" xr:uid="{00000000-0005-0000-0000-00009B010000}"/>
    <cellStyle name="Input 6" xfId="510" xr:uid="{00000000-0005-0000-0000-00009C010000}"/>
    <cellStyle name="Input 6 2" xfId="641" xr:uid="{00000000-0005-0000-0000-00009D010000}"/>
    <cellStyle name="Input 6 3" xfId="724" xr:uid="{00000000-0005-0000-0000-00009E010000}"/>
    <cellStyle name="Input 7" xfId="511" xr:uid="{00000000-0005-0000-0000-00009F010000}"/>
    <cellStyle name="Input 7 2" xfId="642" xr:uid="{00000000-0005-0000-0000-0000A0010000}"/>
    <cellStyle name="Input 7 3" xfId="725" xr:uid="{00000000-0005-0000-0000-0000A1010000}"/>
    <cellStyle name="Input 8" xfId="512" xr:uid="{00000000-0005-0000-0000-0000A2010000}"/>
    <cellStyle name="Input 8 2" xfId="643" xr:uid="{00000000-0005-0000-0000-0000A3010000}"/>
    <cellStyle name="Input 8 3" xfId="726" xr:uid="{00000000-0005-0000-0000-0000A4010000}"/>
    <cellStyle name="Input 9" xfId="513" xr:uid="{00000000-0005-0000-0000-0000A5010000}"/>
    <cellStyle name="Input 9 2" xfId="644" xr:uid="{00000000-0005-0000-0000-0000A6010000}"/>
    <cellStyle name="Input 9 3" xfId="727" xr:uid="{00000000-0005-0000-0000-0000A7010000}"/>
    <cellStyle name="Insatisfaisant 2" xfId="176" xr:uid="{00000000-0005-0000-0000-0000A8010000}"/>
    <cellStyle name="Insatisfaisant 2 2" xfId="434" xr:uid="{00000000-0005-0000-0000-0000A9010000}"/>
    <cellStyle name="jours" xfId="177" xr:uid="{00000000-0005-0000-0000-0000AA010000}"/>
    <cellStyle name="kF [0]" xfId="178" xr:uid="{00000000-0005-0000-0000-0000AB010000}"/>
    <cellStyle name="Lien hypertexte 2" xfId="179" xr:uid="{00000000-0005-0000-0000-0000AC010000}"/>
    <cellStyle name="Lien hypertexte 2 2" xfId="180" xr:uid="{00000000-0005-0000-0000-0000AD010000}"/>
    <cellStyle name="Lien hypertexte 2 3" xfId="181" xr:uid="{00000000-0005-0000-0000-0000AE010000}"/>
    <cellStyle name="Lien hypertexte 3" xfId="182" xr:uid="{00000000-0005-0000-0000-0000AF010000}"/>
    <cellStyle name="Lien hypertexte 4" xfId="183" xr:uid="{00000000-0005-0000-0000-0000B0010000}"/>
    <cellStyle name="Lien hypertexte 5" xfId="184" xr:uid="{00000000-0005-0000-0000-0000B1010000}"/>
    <cellStyle name="Linked Cell" xfId="185" xr:uid="{00000000-0005-0000-0000-0000B2010000}"/>
    <cellStyle name="Masqué" xfId="365" xr:uid="{00000000-0005-0000-0000-0000B3010000}"/>
    <cellStyle name="Milliers" xfId="778" builtinId="3"/>
    <cellStyle name="Milliers 10" xfId="435" xr:uid="{00000000-0005-0000-0000-0000B5010000}"/>
    <cellStyle name="Milliers 11" xfId="436" xr:uid="{00000000-0005-0000-0000-0000B6010000}"/>
    <cellStyle name="Milliers 12" xfId="437" xr:uid="{00000000-0005-0000-0000-0000B7010000}"/>
    <cellStyle name="Milliers 13" xfId="545" xr:uid="{00000000-0005-0000-0000-0000B8010000}"/>
    <cellStyle name="Milliers 14" xfId="559" xr:uid="{00000000-0005-0000-0000-0000B9010000}"/>
    <cellStyle name="Milliers 2" xfId="46" xr:uid="{00000000-0005-0000-0000-0000BA010000}"/>
    <cellStyle name="Milliers 2 2" xfId="186" xr:uid="{00000000-0005-0000-0000-0000BB010000}"/>
    <cellStyle name="Milliers 2 2 2" xfId="438" xr:uid="{00000000-0005-0000-0000-0000BC010000}"/>
    <cellStyle name="Milliers 2 3" xfId="187" xr:uid="{00000000-0005-0000-0000-0000BD010000}"/>
    <cellStyle name="Milliers 2 4" xfId="439" xr:uid="{00000000-0005-0000-0000-0000BE010000}"/>
    <cellStyle name="Milliers 2 5" xfId="550" xr:uid="{00000000-0005-0000-0000-0000BF010000}"/>
    <cellStyle name="Milliers 3" xfId="45" xr:uid="{00000000-0005-0000-0000-0000C0010000}"/>
    <cellStyle name="Milliers 3 2" xfId="189" xr:uid="{00000000-0005-0000-0000-0000C1010000}"/>
    <cellStyle name="Milliers 3 2 2" xfId="190" xr:uid="{00000000-0005-0000-0000-0000C2010000}"/>
    <cellStyle name="Milliers 3 3" xfId="191" xr:uid="{00000000-0005-0000-0000-0000C3010000}"/>
    <cellStyle name="Milliers 3 4" xfId="192" xr:uid="{00000000-0005-0000-0000-0000C4010000}"/>
    <cellStyle name="Milliers 3 5" xfId="440" xr:uid="{00000000-0005-0000-0000-0000C5010000}"/>
    <cellStyle name="Milliers 3 6" xfId="551" xr:uid="{00000000-0005-0000-0000-0000C6010000}"/>
    <cellStyle name="Milliers 3 7" xfId="188" xr:uid="{00000000-0005-0000-0000-0000C7010000}"/>
    <cellStyle name="Milliers 4" xfId="193" xr:uid="{00000000-0005-0000-0000-0000C8010000}"/>
    <cellStyle name="Milliers 4 2" xfId="441" xr:uid="{00000000-0005-0000-0000-0000C9010000}"/>
    <cellStyle name="Milliers 4 3" xfId="442" xr:uid="{00000000-0005-0000-0000-0000CA010000}"/>
    <cellStyle name="Milliers 4 4" xfId="443" xr:uid="{00000000-0005-0000-0000-0000CB010000}"/>
    <cellStyle name="Milliers 5" xfId="194" xr:uid="{00000000-0005-0000-0000-0000CC010000}"/>
    <cellStyle name="Milliers 6" xfId="366" xr:uid="{00000000-0005-0000-0000-0000CD010000}"/>
    <cellStyle name="Milliers 6 2" xfId="444" xr:uid="{00000000-0005-0000-0000-0000CE010000}"/>
    <cellStyle name="Milliers 7" xfId="445" xr:uid="{00000000-0005-0000-0000-0000CF010000}"/>
    <cellStyle name="Milliers 8" xfId="446" xr:uid="{00000000-0005-0000-0000-0000D0010000}"/>
    <cellStyle name="Milliers 9" xfId="447" xr:uid="{00000000-0005-0000-0000-0000D1010000}"/>
    <cellStyle name="Model" xfId="367" xr:uid="{00000000-0005-0000-0000-0000D2010000}"/>
    <cellStyle name="mois/année" xfId="195" xr:uid="{00000000-0005-0000-0000-0000D3010000}"/>
    <cellStyle name="Monétaire 2" xfId="317" xr:uid="{00000000-0005-0000-0000-0000D4010000}"/>
    <cellStyle name="Monétaire 2 2" xfId="448" xr:uid="{00000000-0005-0000-0000-0000D5010000}"/>
    <cellStyle name="Monétaire 3" xfId="449" xr:uid="{00000000-0005-0000-0000-0000D6010000}"/>
    <cellStyle name="Monétaire0" xfId="368" xr:uid="{00000000-0005-0000-0000-0000D7010000}"/>
    <cellStyle name="Monétaire0 2" xfId="450" xr:uid="{00000000-0005-0000-0000-0000D8010000}"/>
    <cellStyle name="Neutral" xfId="196" xr:uid="{00000000-0005-0000-0000-0000D9010000}"/>
    <cellStyle name="Neutre 2" xfId="197" xr:uid="{00000000-0005-0000-0000-0000DA010000}"/>
    <cellStyle name="Non modifiable" xfId="369" xr:uid="{00000000-0005-0000-0000-0000DB010000}"/>
    <cellStyle name="Normal" xfId="0" builtinId="0"/>
    <cellStyle name="Normal - Style1" xfId="370" xr:uid="{00000000-0005-0000-0000-0000DD010000}"/>
    <cellStyle name="Normal 10" xfId="198" xr:uid="{00000000-0005-0000-0000-0000DE010000}"/>
    <cellStyle name="Normal 10 2" xfId="199" xr:uid="{00000000-0005-0000-0000-0000DF010000}"/>
    <cellStyle name="Normal 10 3" xfId="200" xr:uid="{00000000-0005-0000-0000-0000E0010000}"/>
    <cellStyle name="Normal 10 4" xfId="201" xr:uid="{00000000-0005-0000-0000-0000E1010000}"/>
    <cellStyle name="Normal 11" xfId="202" xr:uid="{00000000-0005-0000-0000-0000E2010000}"/>
    <cellStyle name="Normal 11 2" xfId="203" xr:uid="{00000000-0005-0000-0000-0000E3010000}"/>
    <cellStyle name="Normal 11 3" xfId="204" xr:uid="{00000000-0005-0000-0000-0000E4010000}"/>
    <cellStyle name="Normal 12" xfId="205" xr:uid="{00000000-0005-0000-0000-0000E5010000}"/>
    <cellStyle name="Normal 12 2" xfId="206" xr:uid="{00000000-0005-0000-0000-0000E6010000}"/>
    <cellStyle name="Normal 13" xfId="207" xr:uid="{00000000-0005-0000-0000-0000E7010000}"/>
    <cellStyle name="Normal 14" xfId="318" xr:uid="{00000000-0005-0000-0000-0000E8010000}"/>
    <cellStyle name="Normal 15" xfId="319" xr:uid="{00000000-0005-0000-0000-0000E9010000}"/>
    <cellStyle name="Normal 16" xfId="320" xr:uid="{00000000-0005-0000-0000-0000EA010000}"/>
    <cellStyle name="Normal 17" xfId="451" xr:uid="{00000000-0005-0000-0000-0000EB010000}"/>
    <cellStyle name="Normal 18" xfId="452" xr:uid="{00000000-0005-0000-0000-0000EC010000}"/>
    <cellStyle name="Normal 19" xfId="764" xr:uid="{00000000-0005-0000-0000-0000ED010000}"/>
    <cellStyle name="Normal 2" xfId="47" xr:uid="{00000000-0005-0000-0000-0000EE010000}"/>
    <cellStyle name="Normal 2 2" xfId="209" xr:uid="{00000000-0005-0000-0000-0000EF010000}"/>
    <cellStyle name="Normal 2 2 2" xfId="210" xr:uid="{00000000-0005-0000-0000-0000F0010000}"/>
    <cellStyle name="Normal 2 2 2 2" xfId="453" xr:uid="{00000000-0005-0000-0000-0000F1010000}"/>
    <cellStyle name="Normal 2 2 3" xfId="211" xr:uid="{00000000-0005-0000-0000-0000F2010000}"/>
    <cellStyle name="Normal 2 3" xfId="212" xr:uid="{00000000-0005-0000-0000-0000F3010000}"/>
    <cellStyle name="Normal 2 3 2" xfId="213" xr:uid="{00000000-0005-0000-0000-0000F4010000}"/>
    <cellStyle name="Normal 2 3 2 2" xfId="214" xr:uid="{00000000-0005-0000-0000-0000F5010000}"/>
    <cellStyle name="Normal 2 3 3" xfId="215" xr:uid="{00000000-0005-0000-0000-0000F6010000}"/>
    <cellStyle name="Normal 2 3 4" xfId="216" xr:uid="{00000000-0005-0000-0000-0000F7010000}"/>
    <cellStyle name="Normal 2 4" xfId="217" xr:uid="{00000000-0005-0000-0000-0000F8010000}"/>
    <cellStyle name="Normal 2 5" xfId="316" xr:uid="{00000000-0005-0000-0000-0000F9010000}"/>
    <cellStyle name="Normal 2 5 2" xfId="394" xr:uid="{00000000-0005-0000-0000-0000FA010000}"/>
    <cellStyle name="Normal 2 6" xfId="552" xr:uid="{00000000-0005-0000-0000-0000FB010000}"/>
    <cellStyle name="Normal 2 7" xfId="208" xr:uid="{00000000-0005-0000-0000-0000FC010000}"/>
    <cellStyle name="Normal 20" xfId="766" xr:uid="{00000000-0005-0000-0000-0000FD010000}"/>
    <cellStyle name="Normal 21" xfId="768" xr:uid="{00000000-0005-0000-0000-0000FE010000}"/>
    <cellStyle name="Normal 22" xfId="772" xr:uid="{00000000-0005-0000-0000-0000FF010000}"/>
    <cellStyle name="Normal 24" xfId="321" xr:uid="{00000000-0005-0000-0000-000000020000}"/>
    <cellStyle name="Normal 3" xfId="2" xr:uid="{00000000-0005-0000-0000-000001020000}"/>
    <cellStyle name="Normal 3 2" xfId="219" xr:uid="{00000000-0005-0000-0000-000002020000}"/>
    <cellStyle name="Normal 3 2 2" xfId="220" xr:uid="{00000000-0005-0000-0000-000003020000}"/>
    <cellStyle name="Normal 3 2 2 2" xfId="221" xr:uid="{00000000-0005-0000-0000-000004020000}"/>
    <cellStyle name="Normal 3 2 3" xfId="222" xr:uid="{00000000-0005-0000-0000-000005020000}"/>
    <cellStyle name="Normal 3 2 4" xfId="223" xr:uid="{00000000-0005-0000-0000-000006020000}"/>
    <cellStyle name="Normal 3 3" xfId="224" xr:uid="{00000000-0005-0000-0000-000007020000}"/>
    <cellStyle name="Normal 3 3 2" xfId="225" xr:uid="{00000000-0005-0000-0000-000008020000}"/>
    <cellStyle name="Normal 3 4" xfId="226" xr:uid="{00000000-0005-0000-0000-000009020000}"/>
    <cellStyle name="Normal 3 5" xfId="227" xr:uid="{00000000-0005-0000-0000-00000A020000}"/>
    <cellStyle name="Normal 3 6" xfId="553" xr:uid="{00000000-0005-0000-0000-00000B020000}"/>
    <cellStyle name="Normal 3 7" xfId="218" xr:uid="{00000000-0005-0000-0000-00000C020000}"/>
    <cellStyle name="Normal 4" xfId="228" xr:uid="{00000000-0005-0000-0000-00000D020000}"/>
    <cellStyle name="Normal 4 2" xfId="229" xr:uid="{00000000-0005-0000-0000-00000E020000}"/>
    <cellStyle name="Normal 4 2 2" xfId="454" xr:uid="{00000000-0005-0000-0000-00000F020000}"/>
    <cellStyle name="Normal 4 3" xfId="230" xr:uid="{00000000-0005-0000-0000-000010020000}"/>
    <cellStyle name="Normal 4 4" xfId="231" xr:uid="{00000000-0005-0000-0000-000011020000}"/>
    <cellStyle name="Normal 4 5" xfId="232" xr:uid="{00000000-0005-0000-0000-000012020000}"/>
    <cellStyle name="Normal 4 6" xfId="554" xr:uid="{00000000-0005-0000-0000-000013020000}"/>
    <cellStyle name="Normal 5" xfId="233" xr:uid="{00000000-0005-0000-0000-000014020000}"/>
    <cellStyle name="Normal 5 2" xfId="234" xr:uid="{00000000-0005-0000-0000-000015020000}"/>
    <cellStyle name="Normal 5 2 2" xfId="235" xr:uid="{00000000-0005-0000-0000-000016020000}"/>
    <cellStyle name="Normal 5 2 2 2" xfId="236" xr:uid="{00000000-0005-0000-0000-000017020000}"/>
    <cellStyle name="Normal 5 2 3" xfId="237" xr:uid="{00000000-0005-0000-0000-000018020000}"/>
    <cellStyle name="Normal 5 2 4" xfId="238" xr:uid="{00000000-0005-0000-0000-000019020000}"/>
    <cellStyle name="Normal 5 3" xfId="239" xr:uid="{00000000-0005-0000-0000-00001A020000}"/>
    <cellStyle name="Normal 5 4" xfId="240" xr:uid="{00000000-0005-0000-0000-00001B020000}"/>
    <cellStyle name="Normal 5 4 2" xfId="241" xr:uid="{00000000-0005-0000-0000-00001C020000}"/>
    <cellStyle name="Normal 5 5" xfId="242" xr:uid="{00000000-0005-0000-0000-00001D020000}"/>
    <cellStyle name="Normal 5 5 2" xfId="243" xr:uid="{00000000-0005-0000-0000-00001E020000}"/>
    <cellStyle name="Normal 5 6" xfId="244" xr:uid="{00000000-0005-0000-0000-00001F020000}"/>
    <cellStyle name="Normal 5 7" xfId="245" xr:uid="{00000000-0005-0000-0000-000020020000}"/>
    <cellStyle name="Normal 5 8" xfId="555" xr:uid="{00000000-0005-0000-0000-000021020000}"/>
    <cellStyle name="Normal 6" xfId="246" xr:uid="{00000000-0005-0000-0000-000022020000}"/>
    <cellStyle name="Normal 6 2" xfId="247" xr:uid="{00000000-0005-0000-0000-000023020000}"/>
    <cellStyle name="Normal 6 2 2" xfId="248" xr:uid="{00000000-0005-0000-0000-000024020000}"/>
    <cellStyle name="Normal 6 2 2 2" xfId="249" xr:uid="{00000000-0005-0000-0000-000025020000}"/>
    <cellStyle name="Normal 6 2 3" xfId="250" xr:uid="{00000000-0005-0000-0000-000026020000}"/>
    <cellStyle name="Normal 6 2 4" xfId="251" xr:uid="{00000000-0005-0000-0000-000027020000}"/>
    <cellStyle name="Normal 6 3" xfId="252" xr:uid="{00000000-0005-0000-0000-000028020000}"/>
    <cellStyle name="Normal 6 4" xfId="253" xr:uid="{00000000-0005-0000-0000-000029020000}"/>
    <cellStyle name="Normal 7" xfId="254" xr:uid="{00000000-0005-0000-0000-00002A020000}"/>
    <cellStyle name="Normal 7 2" xfId="255" xr:uid="{00000000-0005-0000-0000-00002B020000}"/>
    <cellStyle name="Normal 7 2 2" xfId="256" xr:uid="{00000000-0005-0000-0000-00002C020000}"/>
    <cellStyle name="Normal 7 2 2 2" xfId="257" xr:uid="{00000000-0005-0000-0000-00002D020000}"/>
    <cellStyle name="Normal 7 2 3" xfId="258" xr:uid="{00000000-0005-0000-0000-00002E020000}"/>
    <cellStyle name="Normal 7 2 3 2" xfId="259" xr:uid="{00000000-0005-0000-0000-00002F020000}"/>
    <cellStyle name="Normal 7 2 4" xfId="260" xr:uid="{00000000-0005-0000-0000-000030020000}"/>
    <cellStyle name="Normal 7 2 5" xfId="261" xr:uid="{00000000-0005-0000-0000-000031020000}"/>
    <cellStyle name="Normal 7 3" xfId="262" xr:uid="{00000000-0005-0000-0000-000032020000}"/>
    <cellStyle name="Normal 7 3 2" xfId="263" xr:uid="{00000000-0005-0000-0000-000033020000}"/>
    <cellStyle name="Normal 7 4" xfId="264" xr:uid="{00000000-0005-0000-0000-000034020000}"/>
    <cellStyle name="Normal 7 5" xfId="265" xr:uid="{00000000-0005-0000-0000-000035020000}"/>
    <cellStyle name="Normal 8" xfId="266" xr:uid="{00000000-0005-0000-0000-000036020000}"/>
    <cellStyle name="Normal 8 2" xfId="267" xr:uid="{00000000-0005-0000-0000-000037020000}"/>
    <cellStyle name="Normal 8 2 2" xfId="268" xr:uid="{00000000-0005-0000-0000-000038020000}"/>
    <cellStyle name="Normal 8 3" xfId="269" xr:uid="{00000000-0005-0000-0000-000039020000}"/>
    <cellStyle name="Normal 8 4" xfId="270" xr:uid="{00000000-0005-0000-0000-00003A020000}"/>
    <cellStyle name="Normal 9" xfId="271" xr:uid="{00000000-0005-0000-0000-00003B020000}"/>
    <cellStyle name="Normal 9 2" xfId="272" xr:uid="{00000000-0005-0000-0000-00003C020000}"/>
    <cellStyle name="Normal 9 3" xfId="273" xr:uid="{00000000-0005-0000-0000-00003D020000}"/>
    <cellStyle name="Normal 9 4" xfId="274" xr:uid="{00000000-0005-0000-0000-00003E020000}"/>
    <cellStyle name="Note" xfId="275" xr:uid="{00000000-0005-0000-0000-00003F020000}"/>
    <cellStyle name="Note 2" xfId="455" xr:uid="{00000000-0005-0000-0000-000040020000}"/>
    <cellStyle name="Note 2 2" xfId="514" xr:uid="{00000000-0005-0000-0000-000041020000}"/>
    <cellStyle name="Note 2 2 2" xfId="645" xr:uid="{00000000-0005-0000-0000-000042020000}"/>
    <cellStyle name="Note 2 2 3" xfId="728" xr:uid="{00000000-0005-0000-0000-000043020000}"/>
    <cellStyle name="Note 2 3" xfId="515" xr:uid="{00000000-0005-0000-0000-000044020000}"/>
    <cellStyle name="Note 2 3 2" xfId="646" xr:uid="{00000000-0005-0000-0000-000045020000}"/>
    <cellStyle name="Note 2 3 3" xfId="729" xr:uid="{00000000-0005-0000-0000-000046020000}"/>
    <cellStyle name="Note 2 4" xfId="516" xr:uid="{00000000-0005-0000-0000-000047020000}"/>
    <cellStyle name="Note 2 4 2" xfId="647" xr:uid="{00000000-0005-0000-0000-000048020000}"/>
    <cellStyle name="Note 2 4 3" xfId="730" xr:uid="{00000000-0005-0000-0000-000049020000}"/>
    <cellStyle name="Note 2 5" xfId="517" xr:uid="{00000000-0005-0000-0000-00004A020000}"/>
    <cellStyle name="Note 2 5 2" xfId="648" xr:uid="{00000000-0005-0000-0000-00004B020000}"/>
    <cellStyle name="Note 2 5 3" xfId="731" xr:uid="{00000000-0005-0000-0000-00004C020000}"/>
    <cellStyle name="Note 2 6" xfId="518" xr:uid="{00000000-0005-0000-0000-00004D020000}"/>
    <cellStyle name="Note 2 6 2" xfId="649" xr:uid="{00000000-0005-0000-0000-00004E020000}"/>
    <cellStyle name="Note 2 6 3" xfId="732" xr:uid="{00000000-0005-0000-0000-00004F020000}"/>
    <cellStyle name="Note 2 7" xfId="519" xr:uid="{00000000-0005-0000-0000-000050020000}"/>
    <cellStyle name="Note 2 7 2" xfId="650" xr:uid="{00000000-0005-0000-0000-000051020000}"/>
    <cellStyle name="Note 2 7 3" xfId="733" xr:uid="{00000000-0005-0000-0000-000052020000}"/>
    <cellStyle name="Note 2 8" xfId="597" xr:uid="{00000000-0005-0000-0000-000053020000}"/>
    <cellStyle name="Note 2 9" xfId="564" xr:uid="{00000000-0005-0000-0000-000054020000}"/>
    <cellStyle name="Note 3" xfId="520" xr:uid="{00000000-0005-0000-0000-000055020000}"/>
    <cellStyle name="Note 3 2" xfId="651" xr:uid="{00000000-0005-0000-0000-000056020000}"/>
    <cellStyle name="Note 3 3" xfId="734" xr:uid="{00000000-0005-0000-0000-000057020000}"/>
    <cellStyle name="Note 4" xfId="556" xr:uid="{00000000-0005-0000-0000-000058020000}"/>
    <cellStyle name="Note 4 2" xfId="678" xr:uid="{00000000-0005-0000-0000-000059020000}"/>
    <cellStyle name="Note 4 3" xfId="761" xr:uid="{00000000-0005-0000-0000-00005A020000}"/>
    <cellStyle name="Note 5" xfId="577" xr:uid="{00000000-0005-0000-0000-00005B020000}"/>
    <cellStyle name="Note 6" xfId="570" xr:uid="{00000000-0005-0000-0000-00005C020000}"/>
    <cellStyle name="Output" xfId="276" xr:uid="{00000000-0005-0000-0000-00005D020000}"/>
    <cellStyle name="Output 2" xfId="521" xr:uid="{00000000-0005-0000-0000-00005E020000}"/>
    <cellStyle name="Output 2 2" xfId="522" xr:uid="{00000000-0005-0000-0000-00005F020000}"/>
    <cellStyle name="Output 2 2 2" xfId="653" xr:uid="{00000000-0005-0000-0000-000060020000}"/>
    <cellStyle name="Output 2 2 3" xfId="736" xr:uid="{00000000-0005-0000-0000-000061020000}"/>
    <cellStyle name="Output 2 3" xfId="523" xr:uid="{00000000-0005-0000-0000-000062020000}"/>
    <cellStyle name="Output 2 3 2" xfId="654" xr:uid="{00000000-0005-0000-0000-000063020000}"/>
    <cellStyle name="Output 2 3 3" xfId="737" xr:uid="{00000000-0005-0000-0000-000064020000}"/>
    <cellStyle name="Output 2 4" xfId="524" xr:uid="{00000000-0005-0000-0000-000065020000}"/>
    <cellStyle name="Output 2 4 2" xfId="655" xr:uid="{00000000-0005-0000-0000-000066020000}"/>
    <cellStyle name="Output 2 4 3" xfId="738" xr:uid="{00000000-0005-0000-0000-000067020000}"/>
    <cellStyle name="Output 2 5" xfId="525" xr:uid="{00000000-0005-0000-0000-000068020000}"/>
    <cellStyle name="Output 2 5 2" xfId="656" xr:uid="{00000000-0005-0000-0000-000069020000}"/>
    <cellStyle name="Output 2 5 3" xfId="739" xr:uid="{00000000-0005-0000-0000-00006A020000}"/>
    <cellStyle name="Output 2 6" xfId="526" xr:uid="{00000000-0005-0000-0000-00006B020000}"/>
    <cellStyle name="Output 2 6 2" xfId="657" xr:uid="{00000000-0005-0000-0000-00006C020000}"/>
    <cellStyle name="Output 2 6 3" xfId="740" xr:uid="{00000000-0005-0000-0000-00006D020000}"/>
    <cellStyle name="Output 2 7" xfId="527" xr:uid="{00000000-0005-0000-0000-00006E020000}"/>
    <cellStyle name="Output 2 7 2" xfId="658" xr:uid="{00000000-0005-0000-0000-00006F020000}"/>
    <cellStyle name="Output 2 7 3" xfId="741" xr:uid="{00000000-0005-0000-0000-000070020000}"/>
    <cellStyle name="Output 2 8" xfId="652" xr:uid="{00000000-0005-0000-0000-000071020000}"/>
    <cellStyle name="Output 2 9" xfId="735" xr:uid="{00000000-0005-0000-0000-000072020000}"/>
    <cellStyle name="Output 3" xfId="528" xr:uid="{00000000-0005-0000-0000-000073020000}"/>
    <cellStyle name="Output 3 2" xfId="659" xr:uid="{00000000-0005-0000-0000-000074020000}"/>
    <cellStyle name="Output 3 3" xfId="742" xr:uid="{00000000-0005-0000-0000-000075020000}"/>
    <cellStyle name="Output 4" xfId="557" xr:uid="{00000000-0005-0000-0000-000076020000}"/>
    <cellStyle name="Output 4 2" xfId="679" xr:uid="{00000000-0005-0000-0000-000077020000}"/>
    <cellStyle name="Output 4 3" xfId="762" xr:uid="{00000000-0005-0000-0000-000078020000}"/>
    <cellStyle name="Output 5" xfId="578" xr:uid="{00000000-0005-0000-0000-000079020000}"/>
    <cellStyle name="Output 6" xfId="594" xr:uid="{00000000-0005-0000-0000-00007A020000}"/>
    <cellStyle name="OUTPUT AMOUNTS" xfId="371" xr:uid="{00000000-0005-0000-0000-00007B020000}"/>
    <cellStyle name="OUTPUT LINE ITEMS" xfId="372" xr:uid="{00000000-0005-0000-0000-00007C020000}"/>
    <cellStyle name="Percent [2]" xfId="373" xr:uid="{00000000-0005-0000-0000-00007D020000}"/>
    <cellStyle name="Percent [2] 2" xfId="456" xr:uid="{00000000-0005-0000-0000-00007E020000}"/>
    <cellStyle name="Percent 10" xfId="776" xr:uid="{00000000-0005-0000-0000-00007F020000}"/>
    <cellStyle name="Percent 2" xfId="374" xr:uid="{00000000-0005-0000-0000-000080020000}"/>
    <cellStyle name="Percent 2 2" xfId="457" xr:uid="{00000000-0005-0000-0000-000081020000}"/>
    <cellStyle name="Percent 3" xfId="375" xr:uid="{00000000-0005-0000-0000-000082020000}"/>
    <cellStyle name="Percent 4" xfId="376" xr:uid="{00000000-0005-0000-0000-000083020000}"/>
    <cellStyle name="Percent 5" xfId="377" xr:uid="{00000000-0005-0000-0000-000084020000}"/>
    <cellStyle name="Percent 6" xfId="378" xr:uid="{00000000-0005-0000-0000-000085020000}"/>
    <cellStyle name="Percent 7" xfId="765" xr:uid="{00000000-0005-0000-0000-000086020000}"/>
    <cellStyle name="Percent 8" xfId="767" xr:uid="{00000000-0005-0000-0000-000087020000}"/>
    <cellStyle name="Percent 9" xfId="770" xr:uid="{00000000-0005-0000-0000-000088020000}"/>
    <cellStyle name="PET_Heading3N_PandL" xfId="771" xr:uid="{00000000-0005-0000-0000-000089020000}"/>
    <cellStyle name="Positif" xfId="277" xr:uid="{00000000-0005-0000-0000-00008A020000}"/>
    <cellStyle name="Pourcentage" xfId="1" builtinId="5"/>
    <cellStyle name="Pourcentage 2" xfId="48" xr:uid="{00000000-0005-0000-0000-00008C020000}"/>
    <cellStyle name="Pourcentage 2 2" xfId="279" xr:uid="{00000000-0005-0000-0000-00008D020000}"/>
    <cellStyle name="Pourcentage 2 2 2" xfId="280" xr:uid="{00000000-0005-0000-0000-00008E020000}"/>
    <cellStyle name="Pourcentage 2 2 2 2" xfId="281" xr:uid="{00000000-0005-0000-0000-00008F020000}"/>
    <cellStyle name="Pourcentage 2 2 3" xfId="282" xr:uid="{00000000-0005-0000-0000-000090020000}"/>
    <cellStyle name="Pourcentage 2 2 4" xfId="283" xr:uid="{00000000-0005-0000-0000-000091020000}"/>
    <cellStyle name="Pourcentage 2 3" xfId="284" xr:uid="{00000000-0005-0000-0000-000092020000}"/>
    <cellStyle name="Pourcentage 2 4" xfId="285" xr:uid="{00000000-0005-0000-0000-000093020000}"/>
    <cellStyle name="Pourcentage 2 5" xfId="286" xr:uid="{00000000-0005-0000-0000-000094020000}"/>
    <cellStyle name="Pourcentage 2 6" xfId="278" xr:uid="{00000000-0005-0000-0000-000095020000}"/>
    <cellStyle name="Pourcentage 3" xfId="287" xr:uid="{00000000-0005-0000-0000-000096020000}"/>
    <cellStyle name="Pourcentage 3 2" xfId="288" xr:uid="{00000000-0005-0000-0000-000097020000}"/>
    <cellStyle name="Pourcentage 3 2 2" xfId="289" xr:uid="{00000000-0005-0000-0000-000098020000}"/>
    <cellStyle name="Pourcentage 3 2 2 2" xfId="290" xr:uid="{00000000-0005-0000-0000-000099020000}"/>
    <cellStyle name="Pourcentage 3 2 3" xfId="291" xr:uid="{00000000-0005-0000-0000-00009A020000}"/>
    <cellStyle name="Pourcentage 3 2 4" xfId="292" xr:uid="{00000000-0005-0000-0000-00009B020000}"/>
    <cellStyle name="Pourcentage 3 3" xfId="293" xr:uid="{00000000-0005-0000-0000-00009C020000}"/>
    <cellStyle name="Pourcentage 3 3 2" xfId="294" xr:uid="{00000000-0005-0000-0000-00009D020000}"/>
    <cellStyle name="Pourcentage 3 4" xfId="295" xr:uid="{00000000-0005-0000-0000-00009E020000}"/>
    <cellStyle name="Pourcentage 3 5" xfId="296" xr:uid="{00000000-0005-0000-0000-00009F020000}"/>
    <cellStyle name="Pourcentage 4" xfId="297" xr:uid="{00000000-0005-0000-0000-0000A0020000}"/>
    <cellStyle name="Pourcentage 4 2" xfId="458" xr:uid="{00000000-0005-0000-0000-0000A1020000}"/>
    <cellStyle name="Pourcentage 5" xfId="298" xr:uid="{00000000-0005-0000-0000-0000A2020000}"/>
    <cellStyle name="Pourcentage 6" xfId="299" xr:uid="{00000000-0005-0000-0000-0000A3020000}"/>
    <cellStyle name="Pourcentage 7" xfId="322" xr:uid="{00000000-0005-0000-0000-0000A4020000}"/>
    <cellStyle name="Pourcentage 8" xfId="323" xr:uid="{00000000-0005-0000-0000-0000A5020000}"/>
    <cellStyle name="Pourcentage 9" xfId="324" xr:uid="{00000000-0005-0000-0000-0000A6020000}"/>
    <cellStyle name="Pourcentage entier" xfId="379" xr:uid="{00000000-0005-0000-0000-0000A7020000}"/>
    <cellStyle name="Recopier" xfId="300" xr:uid="{00000000-0005-0000-0000-0000A8020000}"/>
    <cellStyle name="Retour ligne" xfId="301" xr:uid="{00000000-0005-0000-0000-0000A9020000}"/>
    <cellStyle name="SAPBEXstdItem" xfId="380" xr:uid="{00000000-0005-0000-0000-0000AA020000}"/>
    <cellStyle name="SAPBEXstdItem 2" xfId="529" xr:uid="{00000000-0005-0000-0000-0000AB020000}"/>
    <cellStyle name="SAPBEXstdItem 2 2" xfId="530" xr:uid="{00000000-0005-0000-0000-0000AC020000}"/>
    <cellStyle name="SAPBEXstdItem 2 2 2" xfId="661" xr:uid="{00000000-0005-0000-0000-0000AD020000}"/>
    <cellStyle name="SAPBEXstdItem 2 2 3" xfId="744" xr:uid="{00000000-0005-0000-0000-0000AE020000}"/>
    <cellStyle name="SAPBEXstdItem 2 3" xfId="531" xr:uid="{00000000-0005-0000-0000-0000AF020000}"/>
    <cellStyle name="SAPBEXstdItem 2 3 2" xfId="662" xr:uid="{00000000-0005-0000-0000-0000B0020000}"/>
    <cellStyle name="SAPBEXstdItem 2 3 3" xfId="745" xr:uid="{00000000-0005-0000-0000-0000B1020000}"/>
    <cellStyle name="SAPBEXstdItem 2 4" xfId="532" xr:uid="{00000000-0005-0000-0000-0000B2020000}"/>
    <cellStyle name="SAPBEXstdItem 2 4 2" xfId="663" xr:uid="{00000000-0005-0000-0000-0000B3020000}"/>
    <cellStyle name="SAPBEXstdItem 2 4 3" xfId="746" xr:uid="{00000000-0005-0000-0000-0000B4020000}"/>
    <cellStyle name="SAPBEXstdItem 2 5" xfId="533" xr:uid="{00000000-0005-0000-0000-0000B5020000}"/>
    <cellStyle name="SAPBEXstdItem 2 5 2" xfId="664" xr:uid="{00000000-0005-0000-0000-0000B6020000}"/>
    <cellStyle name="SAPBEXstdItem 2 5 3" xfId="747" xr:uid="{00000000-0005-0000-0000-0000B7020000}"/>
    <cellStyle name="SAPBEXstdItem 2 6" xfId="534" xr:uid="{00000000-0005-0000-0000-0000B8020000}"/>
    <cellStyle name="SAPBEXstdItem 2 6 2" xfId="665" xr:uid="{00000000-0005-0000-0000-0000B9020000}"/>
    <cellStyle name="SAPBEXstdItem 2 6 3" xfId="748" xr:uid="{00000000-0005-0000-0000-0000BA020000}"/>
    <cellStyle name="SAPBEXstdItem 2 7" xfId="535" xr:uid="{00000000-0005-0000-0000-0000BB020000}"/>
    <cellStyle name="SAPBEXstdItem 2 7 2" xfId="666" xr:uid="{00000000-0005-0000-0000-0000BC020000}"/>
    <cellStyle name="SAPBEXstdItem 2 7 3" xfId="749" xr:uid="{00000000-0005-0000-0000-0000BD020000}"/>
    <cellStyle name="SAPBEXstdItem 2 8" xfId="660" xr:uid="{00000000-0005-0000-0000-0000BE020000}"/>
    <cellStyle name="SAPBEXstdItem 2 9" xfId="743" xr:uid="{00000000-0005-0000-0000-0000BF020000}"/>
    <cellStyle name="SAPBEXstdItem 3" xfId="536" xr:uid="{00000000-0005-0000-0000-0000C0020000}"/>
    <cellStyle name="SAPBEXstdItem 3 2" xfId="667" xr:uid="{00000000-0005-0000-0000-0000C1020000}"/>
    <cellStyle name="SAPBEXstdItem 3 3" xfId="750" xr:uid="{00000000-0005-0000-0000-0000C2020000}"/>
    <cellStyle name="SAPBEXstdItem 4" xfId="558" xr:uid="{00000000-0005-0000-0000-0000C3020000}"/>
    <cellStyle name="SAPBEXstdItem 4 2" xfId="680" xr:uid="{00000000-0005-0000-0000-0000C4020000}"/>
    <cellStyle name="SAPBEXstdItem 4 3" xfId="763" xr:uid="{00000000-0005-0000-0000-0000C5020000}"/>
    <cellStyle name="SAPBEXstdItem 5" xfId="587" xr:uid="{00000000-0005-0000-0000-0000C6020000}"/>
    <cellStyle name="SAPBEXstdItem 6" xfId="566" xr:uid="{00000000-0005-0000-0000-0000C7020000}"/>
    <cellStyle name="Satisfaisant 2" xfId="302" xr:uid="{00000000-0005-0000-0000-0000C8020000}"/>
    <cellStyle name="Sortie 2" xfId="303" xr:uid="{00000000-0005-0000-0000-0000C9020000}"/>
    <cellStyle name="Sortie 2 2" xfId="459" xr:uid="{00000000-0005-0000-0000-0000CA020000}"/>
    <cellStyle name="Sortie 2 2 2" xfId="598" xr:uid="{00000000-0005-0000-0000-0000CB020000}"/>
    <cellStyle name="Sortie 2 2 3" xfId="563" xr:uid="{00000000-0005-0000-0000-0000CC020000}"/>
    <cellStyle name="Sortie 2 3" xfId="537" xr:uid="{00000000-0005-0000-0000-0000CD020000}"/>
    <cellStyle name="Sortie 2 3 2" xfId="668" xr:uid="{00000000-0005-0000-0000-0000CE020000}"/>
    <cellStyle name="Sortie 2 3 3" xfId="751" xr:uid="{00000000-0005-0000-0000-0000CF020000}"/>
    <cellStyle name="Sortie 2 4" xfId="538" xr:uid="{00000000-0005-0000-0000-0000D0020000}"/>
    <cellStyle name="Sortie 2 4 2" xfId="669" xr:uid="{00000000-0005-0000-0000-0000D1020000}"/>
    <cellStyle name="Sortie 2 4 3" xfId="752" xr:uid="{00000000-0005-0000-0000-0000D2020000}"/>
    <cellStyle name="Sortie 2 5" xfId="539" xr:uid="{00000000-0005-0000-0000-0000D3020000}"/>
    <cellStyle name="Sortie 2 5 2" xfId="670" xr:uid="{00000000-0005-0000-0000-0000D4020000}"/>
    <cellStyle name="Sortie 2 5 3" xfId="753" xr:uid="{00000000-0005-0000-0000-0000D5020000}"/>
    <cellStyle name="Sortie 2 6" xfId="540" xr:uid="{00000000-0005-0000-0000-0000D6020000}"/>
    <cellStyle name="Sortie 2 6 2" xfId="671" xr:uid="{00000000-0005-0000-0000-0000D7020000}"/>
    <cellStyle name="Sortie 2 6 3" xfId="754" xr:uid="{00000000-0005-0000-0000-0000D8020000}"/>
    <cellStyle name="Sortie 2 7" xfId="582" xr:uid="{00000000-0005-0000-0000-0000D9020000}"/>
    <cellStyle name="Sortie 2 8" xfId="592" xr:uid="{00000000-0005-0000-0000-0000DA020000}"/>
    <cellStyle name="Standard_Kost 0102 nach GL" xfId="381" xr:uid="{00000000-0005-0000-0000-0000DB020000}"/>
    <cellStyle name="Statutory Holiday" xfId="382" xr:uid="{00000000-0005-0000-0000-0000DC020000}"/>
    <cellStyle name="Stock Check" xfId="383" xr:uid="{00000000-0005-0000-0000-0000DD020000}"/>
    <cellStyle name="Style 1" xfId="304" xr:uid="{00000000-0005-0000-0000-0000DE020000}"/>
    <cellStyle name="Style 1 2" xfId="305" xr:uid="{00000000-0005-0000-0000-0000DF020000}"/>
    <cellStyle name="subhead" xfId="384" xr:uid="{00000000-0005-0000-0000-0000E0020000}"/>
    <cellStyle name="Texte explicatif 2" xfId="306" xr:uid="{00000000-0005-0000-0000-0000E1020000}"/>
    <cellStyle name="Title" xfId="307" xr:uid="{00000000-0005-0000-0000-0000E2020000}"/>
    <cellStyle name="Titre 2" xfId="308" xr:uid="{00000000-0005-0000-0000-0000E3020000}"/>
    <cellStyle name="Titre 2 2" xfId="310" xr:uid="{00000000-0005-0000-0000-0000E4020000}"/>
    <cellStyle name="Titre 1 2" xfId="309" xr:uid="{00000000-0005-0000-0000-0000E5020000}"/>
    <cellStyle name="Titre 1 2 2" xfId="460" xr:uid="{00000000-0005-0000-0000-0000E6020000}"/>
    <cellStyle name="Titre 2 2 2" xfId="461" xr:uid="{00000000-0005-0000-0000-0000E7020000}"/>
    <cellStyle name="Titre 3 2" xfId="311" xr:uid="{00000000-0005-0000-0000-0000E8020000}"/>
    <cellStyle name="Titre 3 2 2" xfId="462" xr:uid="{00000000-0005-0000-0000-0000E9020000}"/>
    <cellStyle name="Titre 4 2" xfId="312" xr:uid="{00000000-0005-0000-0000-0000EA020000}"/>
    <cellStyle name="Titre 4 2 2" xfId="463" xr:uid="{00000000-0005-0000-0000-0000EB020000}"/>
    <cellStyle name="TitreSérie" xfId="385" xr:uid="{00000000-0005-0000-0000-0000EC020000}"/>
    <cellStyle name="Total 2" xfId="313" xr:uid="{00000000-0005-0000-0000-0000ED020000}"/>
    <cellStyle name="Total 2 2" xfId="464" xr:uid="{00000000-0005-0000-0000-0000EE020000}"/>
    <cellStyle name="Total 2 2 2" xfId="600" xr:uid="{00000000-0005-0000-0000-0000EF020000}"/>
    <cellStyle name="Total 2 2 3" xfId="681" xr:uid="{00000000-0005-0000-0000-0000F0020000}"/>
    <cellStyle name="Total 2 3" xfId="541" xr:uid="{00000000-0005-0000-0000-0000F1020000}"/>
    <cellStyle name="Total 2 3 2" xfId="672" xr:uid="{00000000-0005-0000-0000-0000F2020000}"/>
    <cellStyle name="Total 2 3 3" xfId="755" xr:uid="{00000000-0005-0000-0000-0000F3020000}"/>
    <cellStyle name="Total 2 4" xfId="542" xr:uid="{00000000-0005-0000-0000-0000F4020000}"/>
    <cellStyle name="Total 2 4 2" xfId="673" xr:uid="{00000000-0005-0000-0000-0000F5020000}"/>
    <cellStyle name="Total 2 4 3" xfId="756" xr:uid="{00000000-0005-0000-0000-0000F6020000}"/>
    <cellStyle name="Total 2 5" xfId="543" xr:uid="{00000000-0005-0000-0000-0000F7020000}"/>
    <cellStyle name="Total 2 5 2" xfId="674" xr:uid="{00000000-0005-0000-0000-0000F8020000}"/>
    <cellStyle name="Total 2 5 3" xfId="757" xr:uid="{00000000-0005-0000-0000-0000F9020000}"/>
    <cellStyle name="Total 2 6" xfId="544" xr:uid="{00000000-0005-0000-0000-0000FA020000}"/>
    <cellStyle name="Total 2 6 2" xfId="675" xr:uid="{00000000-0005-0000-0000-0000FB020000}"/>
    <cellStyle name="Total 2 6 3" xfId="758" xr:uid="{00000000-0005-0000-0000-0000FC020000}"/>
    <cellStyle name="Total 2 7" xfId="584" xr:uid="{00000000-0005-0000-0000-0000FD020000}"/>
    <cellStyle name="Total 2 8" xfId="591" xr:uid="{00000000-0005-0000-0000-0000FE020000}"/>
    <cellStyle name="TypeDonnée" xfId="386" xr:uid="{00000000-0005-0000-0000-0000FF020000}"/>
    <cellStyle name="Variation" xfId="387" xr:uid="{00000000-0005-0000-0000-000000030000}"/>
    <cellStyle name="Vérification 2" xfId="314" xr:uid="{00000000-0005-0000-0000-000001030000}"/>
    <cellStyle name="Virgule0" xfId="388" xr:uid="{00000000-0005-0000-0000-000002030000}"/>
    <cellStyle name="Virgule0 2" xfId="465" xr:uid="{00000000-0005-0000-0000-000003030000}"/>
    <cellStyle name="Währung" xfId="325" xr:uid="{00000000-0005-0000-0000-000004030000}"/>
    <cellStyle name="Währung [0]_Kost 0102 nach GL" xfId="389" xr:uid="{00000000-0005-0000-0000-000005030000}"/>
    <cellStyle name="Währung_Kost 0102 nach GL" xfId="390" xr:uid="{00000000-0005-0000-0000-000006030000}"/>
    <cellStyle name="Warning Text" xfId="315" xr:uid="{00000000-0005-0000-0000-000007030000}"/>
    <cellStyle name="콤마 [0]_  종  합  _010704 수주&amp;GM from 심양보-1" xfId="391" xr:uid="{00000000-0005-0000-0000-000008030000}"/>
    <cellStyle name="콤마_작성요령" xfId="392" xr:uid="{00000000-0005-0000-0000-000009030000}"/>
    <cellStyle name="표준_04.10.22경영비용" xfId="393" xr:uid="{00000000-0005-0000-0000-00000A030000}"/>
  </cellStyles>
  <dxfs count="2">
    <dxf>
      <font>
        <color rgb="FFFF0000"/>
      </font>
    </dxf>
    <dxf>
      <font>
        <color rgb="FF00B050"/>
      </font>
    </dxf>
  </dxfs>
  <tableStyles count="0" defaultTableStyle="TableStyleMedium2" defaultPivotStyle="PivotStyleLight16"/>
  <colors>
    <mruColors>
      <color rgb="FFFFFFCC"/>
      <color rgb="FFE2E2E2"/>
      <color rgb="FFFF99CC"/>
      <color rgb="FFFF6699"/>
      <color rgb="FFFFFF99"/>
      <color rgb="FFE23E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548640</xdr:colOff>
      <xdr:row>1</xdr:row>
      <xdr:rowOff>38100</xdr:rowOff>
    </xdr:from>
    <xdr:to>
      <xdr:col>6</xdr:col>
      <xdr:colOff>1501140</xdr:colOff>
      <xdr:row>10</xdr:row>
      <xdr:rowOff>50164</xdr:rowOff>
    </xdr:to>
    <xdr:grpSp>
      <xdr:nvGrpSpPr>
        <xdr:cNvPr id="2" name="Groupe 1">
          <a:extLst>
            <a:ext uri="{FF2B5EF4-FFF2-40B4-BE49-F238E27FC236}">
              <a16:creationId xmlns:a16="http://schemas.microsoft.com/office/drawing/2014/main" id="{B2F6E291-5553-403C-B938-599C60ECCC19}"/>
            </a:ext>
          </a:extLst>
        </xdr:cNvPr>
        <xdr:cNvGrpSpPr/>
      </xdr:nvGrpSpPr>
      <xdr:grpSpPr>
        <a:xfrm>
          <a:off x="781722" y="217394"/>
          <a:ext cx="11486030" cy="1625711"/>
          <a:chOff x="0" y="271222"/>
          <a:chExt cx="9650413" cy="1375591"/>
        </a:xfrm>
      </xdr:grpSpPr>
      <xdr:pic>
        <xdr:nvPicPr>
          <xdr:cNvPr id="3" name="Image 2">
            <a:extLst>
              <a:ext uri="{FF2B5EF4-FFF2-40B4-BE49-F238E27FC236}">
                <a16:creationId xmlns:a16="http://schemas.microsoft.com/office/drawing/2014/main" id="{82D0F29F-59DB-7006-C164-4D89D13A88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80" b="87974"/>
          <a:stretch/>
        </xdr:blipFill>
        <xdr:spPr>
          <a:xfrm>
            <a:off x="0" y="271222"/>
            <a:ext cx="9650413" cy="1375591"/>
          </a:xfrm>
          <a:prstGeom prst="rect">
            <a:avLst/>
          </a:prstGeom>
        </xdr:spPr>
      </xdr:pic>
      <xdr:pic>
        <xdr:nvPicPr>
          <xdr:cNvPr id="4" name="Image 3">
            <a:extLst>
              <a:ext uri="{FF2B5EF4-FFF2-40B4-BE49-F238E27FC236}">
                <a16:creationId xmlns:a16="http://schemas.microsoft.com/office/drawing/2014/main" id="{EF9DEE87-BAB9-725F-34B6-2A14985A04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2124" y="381000"/>
            <a:ext cx="1149350" cy="108521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4AF5-1BEF-4757-A02F-BD68DE83595E}">
  <dimension ref="B1:N10"/>
  <sheetViews>
    <sheetView zoomScale="70" zoomScaleNormal="70" workbookViewId="0">
      <selection activeCell="B16" sqref="B16"/>
    </sheetView>
  </sheetViews>
  <sheetFormatPr baseColWidth="10" defaultRowHeight="14.4"/>
  <cols>
    <col min="1" max="1" width="3.6640625" customWidth="1"/>
    <col min="2" max="2" width="78.44140625" bestFit="1" customWidth="1"/>
    <col min="3" max="3" width="14" customWidth="1"/>
  </cols>
  <sheetData>
    <row r="1" spans="2:14" ht="15" thickBot="1"/>
    <row r="2" spans="2:14" ht="17.399999999999999">
      <c r="B2" s="318" t="s">
        <v>83</v>
      </c>
      <c r="C2" s="319"/>
      <c r="D2" s="319"/>
      <c r="E2" s="319"/>
      <c r="F2" s="319"/>
      <c r="G2" s="319"/>
      <c r="H2" s="319"/>
      <c r="I2" s="319"/>
      <c r="J2" s="319"/>
      <c r="K2" s="319"/>
      <c r="L2" s="319"/>
      <c r="M2" s="319"/>
      <c r="N2" s="320"/>
    </row>
    <row r="3" spans="2:14">
      <c r="B3" s="321" t="s">
        <v>74</v>
      </c>
      <c r="C3" s="322" t="s">
        <v>84</v>
      </c>
      <c r="D3" s="323" t="s">
        <v>131</v>
      </c>
      <c r="E3" s="323"/>
      <c r="F3" s="323"/>
      <c r="G3" s="323"/>
      <c r="H3" s="323"/>
      <c r="I3" s="323"/>
      <c r="J3" s="323"/>
      <c r="K3" s="323"/>
      <c r="L3" s="323"/>
      <c r="M3" s="323"/>
      <c r="N3" s="324"/>
    </row>
    <row r="4" spans="2:14">
      <c r="B4" s="321"/>
      <c r="C4" s="322"/>
      <c r="D4" s="309">
        <v>2020</v>
      </c>
      <c r="E4" s="309">
        <v>2021</v>
      </c>
      <c r="F4" s="309">
        <v>2022</v>
      </c>
      <c r="G4" s="309">
        <v>2023</v>
      </c>
      <c r="H4" s="309">
        <v>2024</v>
      </c>
      <c r="I4" s="309">
        <v>2025</v>
      </c>
      <c r="J4" s="309" t="s">
        <v>85</v>
      </c>
      <c r="K4" s="309" t="s">
        <v>86</v>
      </c>
      <c r="L4" s="309" t="s">
        <v>87</v>
      </c>
      <c r="M4" s="309" t="s">
        <v>88</v>
      </c>
      <c r="N4" s="310" t="s">
        <v>89</v>
      </c>
    </row>
    <row r="5" spans="2:14">
      <c r="B5" s="311" t="s">
        <v>90</v>
      </c>
      <c r="C5" s="312">
        <v>17</v>
      </c>
      <c r="D5" s="313">
        <v>5.0000000000000001E-3</v>
      </c>
      <c r="E5" s="313">
        <v>1.6E-2</v>
      </c>
      <c r="F5" s="313">
        <v>5.1999999999999998E-2</v>
      </c>
      <c r="G5" s="313">
        <v>0.02</v>
      </c>
      <c r="H5" s="314">
        <v>3.5000000000000003E-2</v>
      </c>
      <c r="I5" s="314">
        <v>3.5000000000000003E-2</v>
      </c>
      <c r="J5" s="314">
        <v>3.1E-2</v>
      </c>
      <c r="K5" s="314">
        <v>2.1000000000000001E-2</v>
      </c>
      <c r="L5" s="314">
        <v>2.1000000000000001E-2</v>
      </c>
      <c r="M5" s="314">
        <v>2.1000000000000001E-2</v>
      </c>
      <c r="N5" s="315">
        <v>2.1000000000000001E-2</v>
      </c>
    </row>
    <row r="6" spans="2:14">
      <c r="B6" s="311" t="s">
        <v>91</v>
      </c>
      <c r="C6" s="312">
        <v>78</v>
      </c>
      <c r="D6" s="313">
        <v>5.0000000000000001E-3</v>
      </c>
      <c r="E6" s="313">
        <v>1.6E-2</v>
      </c>
      <c r="F6" s="313">
        <v>5.1999999999999998E-2</v>
      </c>
      <c r="G6" s="313">
        <v>0.02</v>
      </c>
      <c r="H6" s="314">
        <v>-0.38</v>
      </c>
      <c r="I6" s="314">
        <v>-7.6999999999999999E-2</v>
      </c>
      <c r="J6" s="314">
        <v>-1.0999999999999999E-2</v>
      </c>
      <c r="K6" s="314">
        <v>2.0000000000000018E-2</v>
      </c>
      <c r="L6" s="314">
        <v>2.0000000000000018E-2</v>
      </c>
      <c r="M6" s="314">
        <v>2.0000000000000018E-2</v>
      </c>
      <c r="N6" s="315">
        <v>2.9000000000000001E-2</v>
      </c>
    </row>
    <row r="7" spans="2:14">
      <c r="B7" s="311" t="s">
        <v>92</v>
      </c>
      <c r="C7" s="312">
        <v>24</v>
      </c>
      <c r="D7" s="313">
        <v>5.0000000000000001E-3</v>
      </c>
      <c r="E7" s="313">
        <v>1.6E-2</v>
      </c>
      <c r="F7" s="313">
        <v>5.1999999999999998E-2</v>
      </c>
      <c r="G7" s="313">
        <v>0.02</v>
      </c>
      <c r="H7" s="314">
        <v>2.0000000000000018E-2</v>
      </c>
      <c r="I7" s="314">
        <v>2.0000000000000018E-2</v>
      </c>
      <c r="J7" s="314">
        <v>2.0000000000000018E-2</v>
      </c>
      <c r="K7" s="314">
        <v>2.0000000000000018E-2</v>
      </c>
      <c r="L7" s="314">
        <v>3.2000000000000001E-2</v>
      </c>
      <c r="M7" s="314">
        <v>3.5999999999999997E-2</v>
      </c>
      <c r="N7" s="315">
        <v>4.2999999999999997E-2</v>
      </c>
    </row>
    <row r="8" spans="2:14">
      <c r="B8" s="311" t="s">
        <v>93</v>
      </c>
      <c r="C8" s="312">
        <v>9</v>
      </c>
      <c r="D8" s="313">
        <v>5.0000000000000001E-3</v>
      </c>
      <c r="E8" s="313">
        <v>1.6E-2</v>
      </c>
      <c r="F8" s="313">
        <v>5.1999999999999998E-2</v>
      </c>
      <c r="G8" s="313">
        <v>0.02</v>
      </c>
      <c r="H8" s="314">
        <v>-0.223</v>
      </c>
      <c r="I8" s="314">
        <v>-1.2E-2</v>
      </c>
      <c r="J8" s="314">
        <v>2.0000000000000018E-2</v>
      </c>
      <c r="K8" s="314">
        <v>2.0000000000000018E-2</v>
      </c>
      <c r="L8" s="314">
        <v>3.3000000000000002E-2</v>
      </c>
      <c r="M8" s="314">
        <v>3.2000000000000001E-2</v>
      </c>
      <c r="N8" s="315">
        <v>3.3000000000000002E-2</v>
      </c>
    </row>
    <row r="9" spans="2:14">
      <c r="B9" s="311" t="s">
        <v>94</v>
      </c>
      <c r="C9" s="316"/>
      <c r="D9" s="313">
        <v>5.0000000000000001E-3</v>
      </c>
      <c r="E9" s="313">
        <v>1.6E-2</v>
      </c>
      <c r="F9" s="313">
        <v>5.1999999999999998E-2</v>
      </c>
      <c r="G9" s="313">
        <v>0.02</v>
      </c>
      <c r="H9" s="313">
        <v>0.02</v>
      </c>
      <c r="I9" s="313">
        <v>0.02</v>
      </c>
      <c r="J9" s="313">
        <v>0.02</v>
      </c>
      <c r="K9" s="313">
        <v>0.02</v>
      </c>
      <c r="L9" s="313">
        <v>0.02</v>
      </c>
      <c r="M9" s="313">
        <v>0.02</v>
      </c>
      <c r="N9" s="317">
        <v>0.02</v>
      </c>
    </row>
    <row r="10" spans="2:14" ht="15" thickBot="1">
      <c r="B10" s="325" t="s">
        <v>95</v>
      </c>
      <c r="C10" s="326"/>
      <c r="D10" s="326"/>
      <c r="E10" s="326"/>
      <c r="F10" s="326"/>
      <c r="G10" s="326"/>
      <c r="H10" s="326"/>
      <c r="I10" s="326"/>
      <c r="J10" s="326"/>
      <c r="K10" s="326"/>
      <c r="L10" s="326"/>
      <c r="M10" s="326"/>
      <c r="N10" s="327"/>
    </row>
  </sheetData>
  <mergeCells count="5">
    <mergeCell ref="B2:N2"/>
    <mergeCell ref="B3:B4"/>
    <mergeCell ref="C3:C4"/>
    <mergeCell ref="D3:N3"/>
    <mergeCell ref="B10:N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FBEE-EFC1-4B37-935A-CA7A230321D7}">
  <sheetPr>
    <tabColor theme="0"/>
  </sheetPr>
  <dimension ref="B12:G43"/>
  <sheetViews>
    <sheetView showGridLines="0" zoomScale="85" zoomScaleNormal="85" workbookViewId="0">
      <selection activeCell="I26" sqref="I26"/>
    </sheetView>
  </sheetViews>
  <sheetFormatPr baseColWidth="10" defaultColWidth="10.88671875" defaultRowHeight="13.8"/>
  <cols>
    <col min="1" max="1" width="3.33203125" style="1" customWidth="1"/>
    <col min="2" max="7" width="30.77734375" style="1" customWidth="1"/>
    <col min="8" max="16384" width="10.88671875" style="1"/>
  </cols>
  <sheetData>
    <row r="12" spans="2:7" ht="40.049999999999997" customHeight="1">
      <c r="B12" s="333" t="s">
        <v>120</v>
      </c>
      <c r="C12" s="333"/>
      <c r="D12" s="333"/>
      <c r="E12" s="333"/>
      <c r="F12" s="333"/>
      <c r="G12" s="334"/>
    </row>
    <row r="13" spans="2:7" ht="4.95" customHeight="1">
      <c r="B13" s="27"/>
      <c r="C13" s="27"/>
      <c r="D13" s="27"/>
      <c r="E13" s="27"/>
      <c r="F13" s="27"/>
      <c r="G13" s="27"/>
    </row>
    <row r="14" spans="2:7" ht="30" customHeight="1">
      <c r="B14" s="349" t="s">
        <v>114</v>
      </c>
      <c r="C14" s="350"/>
      <c r="D14" s="350"/>
      <c r="E14" s="350"/>
      <c r="F14" s="350"/>
      <c r="G14" s="350"/>
    </row>
    <row r="15" spans="2:7" ht="4.95" customHeight="1">
      <c r="B15" s="27"/>
      <c r="C15" s="27"/>
      <c r="D15" s="27"/>
      <c r="E15" s="27"/>
      <c r="F15" s="27"/>
      <c r="G15" s="27"/>
    </row>
    <row r="16" spans="2:7" ht="17.399999999999999" customHeight="1" thickBot="1">
      <c r="B16" s="351" t="s">
        <v>127</v>
      </c>
      <c r="C16" s="335" t="s">
        <v>144</v>
      </c>
      <c r="D16" s="335"/>
      <c r="E16" s="335"/>
      <c r="F16" s="335"/>
      <c r="G16" s="335"/>
    </row>
    <row r="17" spans="2:7">
      <c r="B17" s="352"/>
      <c r="C17" s="269"/>
      <c r="D17" s="331" t="s">
        <v>9</v>
      </c>
      <c r="E17" s="357" t="s">
        <v>129</v>
      </c>
      <c r="F17" s="358"/>
      <c r="G17" s="269"/>
    </row>
    <row r="18" spans="2:7" ht="13.8" customHeight="1">
      <c r="B18" s="352"/>
      <c r="C18" s="269"/>
      <c r="D18" s="332"/>
      <c r="E18" s="359"/>
      <c r="F18" s="360"/>
      <c r="G18" s="269"/>
    </row>
    <row r="19" spans="2:7">
      <c r="B19" s="352"/>
      <c r="C19" s="269"/>
      <c r="D19" s="332"/>
      <c r="E19" s="355" t="s">
        <v>128</v>
      </c>
      <c r="F19" s="356"/>
      <c r="G19" s="269"/>
    </row>
    <row r="20" spans="2:7">
      <c r="B20" s="352"/>
      <c r="C20" s="269"/>
      <c r="D20" s="332"/>
      <c r="E20" s="355"/>
      <c r="F20" s="356"/>
      <c r="G20" s="269"/>
    </row>
    <row r="21" spans="2:7" ht="13.8" customHeight="1">
      <c r="B21" s="352"/>
      <c r="C21" s="269"/>
      <c r="D21" s="361" t="s">
        <v>134</v>
      </c>
      <c r="E21" s="362"/>
      <c r="F21" s="363"/>
      <c r="G21" s="269"/>
    </row>
    <row r="22" spans="2:7" ht="13.8" customHeight="1">
      <c r="B22" s="352"/>
      <c r="C22" s="269"/>
      <c r="D22" s="361"/>
      <c r="E22" s="362"/>
      <c r="F22" s="363"/>
      <c r="G22" s="269"/>
    </row>
    <row r="23" spans="2:7" ht="14.4" thickBot="1">
      <c r="B23" s="352"/>
      <c r="C23" s="269"/>
      <c r="D23" s="364"/>
      <c r="E23" s="365"/>
      <c r="F23" s="366"/>
      <c r="G23" s="269"/>
    </row>
    <row r="24" spans="2:7" ht="13.8" customHeight="1">
      <c r="B24" s="352"/>
      <c r="C24" s="336" t="s">
        <v>163</v>
      </c>
      <c r="D24" s="337"/>
      <c r="E24" s="337"/>
      <c r="F24" s="337"/>
      <c r="G24" s="337"/>
    </row>
    <row r="25" spans="2:7" s="271" customFormat="1" ht="30" customHeight="1">
      <c r="B25" s="270"/>
      <c r="C25" s="337"/>
      <c r="D25" s="337"/>
      <c r="E25" s="337"/>
      <c r="F25" s="337"/>
      <c r="G25" s="337"/>
    </row>
    <row r="26" spans="2:7" ht="4.95" customHeight="1">
      <c r="B26" s="27"/>
      <c r="C26" s="27"/>
      <c r="D26" s="27"/>
      <c r="E26" s="27"/>
      <c r="F26" s="27"/>
      <c r="G26" s="27"/>
    </row>
    <row r="27" spans="2:7">
      <c r="B27" s="338" t="s">
        <v>52</v>
      </c>
      <c r="C27" s="341" t="s">
        <v>119</v>
      </c>
      <c r="D27" s="342"/>
      <c r="E27" s="342"/>
      <c r="F27" s="342"/>
      <c r="G27" s="343"/>
    </row>
    <row r="28" spans="2:7">
      <c r="B28" s="339"/>
      <c r="C28" s="344"/>
      <c r="D28" s="335"/>
      <c r="E28" s="335"/>
      <c r="F28" s="335"/>
      <c r="G28" s="345"/>
    </row>
    <row r="29" spans="2:7">
      <c r="B29" s="340"/>
      <c r="C29" s="346"/>
      <c r="D29" s="347"/>
      <c r="E29" s="347"/>
      <c r="F29" s="347"/>
      <c r="G29" s="348"/>
    </row>
    <row r="30" spans="2:7" ht="4.95" customHeight="1">
      <c r="B30" s="272"/>
      <c r="C30" s="27"/>
      <c r="D30" s="27"/>
      <c r="E30" s="27"/>
      <c r="F30" s="27"/>
      <c r="G30" s="27"/>
    </row>
    <row r="31" spans="2:7" ht="13.8" customHeight="1">
      <c r="B31" s="353" t="s">
        <v>53</v>
      </c>
      <c r="C31" s="341" t="s">
        <v>149</v>
      </c>
      <c r="D31" s="342"/>
      <c r="E31" s="342"/>
      <c r="F31" s="342"/>
      <c r="G31" s="342"/>
    </row>
    <row r="32" spans="2:7">
      <c r="B32" s="354"/>
      <c r="C32" s="344"/>
      <c r="D32" s="335"/>
      <c r="E32" s="335"/>
      <c r="F32" s="335"/>
      <c r="G32" s="335"/>
    </row>
    <row r="33" spans="2:7">
      <c r="B33" s="354"/>
      <c r="C33" s="344"/>
      <c r="D33" s="335"/>
      <c r="E33" s="335"/>
      <c r="F33" s="335"/>
      <c r="G33" s="335"/>
    </row>
    <row r="34" spans="2:7">
      <c r="B34" s="354"/>
      <c r="C34" s="344"/>
      <c r="D34" s="335"/>
      <c r="E34" s="335"/>
      <c r="F34" s="335"/>
      <c r="G34" s="335"/>
    </row>
    <row r="35" spans="2:7">
      <c r="B35" s="354"/>
      <c r="C35" s="344"/>
      <c r="D35" s="335"/>
      <c r="E35" s="335"/>
      <c r="F35" s="335"/>
      <c r="G35" s="335"/>
    </row>
    <row r="36" spans="2:7">
      <c r="B36" s="354"/>
      <c r="C36" s="344"/>
      <c r="D36" s="335"/>
      <c r="E36" s="335"/>
      <c r="F36" s="335"/>
      <c r="G36" s="335"/>
    </row>
    <row r="37" spans="2:7" ht="4.95" customHeight="1">
      <c r="B37" s="140"/>
      <c r="C37" s="27"/>
      <c r="D37" s="27"/>
      <c r="E37" s="27"/>
      <c r="F37" s="27"/>
      <c r="G37" s="27"/>
    </row>
    <row r="38" spans="2:7" ht="28.95" customHeight="1">
      <c r="B38" s="273" t="s">
        <v>112</v>
      </c>
      <c r="C38" s="328" t="s">
        <v>54</v>
      </c>
      <c r="D38" s="329"/>
      <c r="E38" s="329"/>
      <c r="F38" s="329"/>
      <c r="G38" s="330"/>
    </row>
    <row r="39" spans="2:7" ht="4.95" customHeight="1">
      <c r="B39" s="140"/>
      <c r="C39" s="27"/>
      <c r="D39" s="27"/>
      <c r="E39" s="27"/>
      <c r="F39" s="27"/>
      <c r="G39" s="27"/>
    </row>
    <row r="40" spans="2:7" ht="77.55" customHeight="1">
      <c r="B40" s="273" t="s">
        <v>170</v>
      </c>
      <c r="C40" s="328" t="s">
        <v>173</v>
      </c>
      <c r="D40" s="329"/>
      <c r="E40" s="329"/>
      <c r="F40" s="329"/>
      <c r="G40" s="330"/>
    </row>
    <row r="41" spans="2:7" ht="43.95" customHeight="1"/>
    <row r="42" spans="2:7" ht="29.55" customHeight="1"/>
    <row r="43" spans="2:7" ht="28.95" customHeight="1"/>
  </sheetData>
  <sheetProtection sheet="1" objects="1" scenarios="1"/>
  <mergeCells count="15">
    <mergeCell ref="C40:G40"/>
    <mergeCell ref="D17:D20"/>
    <mergeCell ref="B12:G12"/>
    <mergeCell ref="C16:G16"/>
    <mergeCell ref="C24:G25"/>
    <mergeCell ref="C38:G38"/>
    <mergeCell ref="B27:B29"/>
    <mergeCell ref="C27:G29"/>
    <mergeCell ref="B14:G14"/>
    <mergeCell ref="B16:B24"/>
    <mergeCell ref="C31:G36"/>
    <mergeCell ref="B31:B36"/>
    <mergeCell ref="E19:F20"/>
    <mergeCell ref="E17:F18"/>
    <mergeCell ref="D21:F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Z59"/>
  <sheetViews>
    <sheetView showGridLines="0" zoomScale="65" zoomScaleNormal="30" workbookViewId="0">
      <pane xSplit="2" ySplit="13" topLeftCell="C15" activePane="bottomRight" state="frozen"/>
      <selection pane="topRight" activeCell="C1" sqref="C1"/>
      <selection pane="bottomLeft" activeCell="A16" sqref="A16"/>
      <selection pane="bottomRight" activeCell="L5" sqref="L5"/>
    </sheetView>
  </sheetViews>
  <sheetFormatPr baseColWidth="10" defaultColWidth="11.44140625" defaultRowHeight="13.8" outlineLevelRow="1"/>
  <cols>
    <col min="1" max="1" width="68.109375" style="1" customWidth="1"/>
    <col min="2" max="2" width="31.21875" style="1" customWidth="1"/>
    <col min="3" max="3" width="18.21875" style="1" bestFit="1" customWidth="1"/>
    <col min="4" max="19" width="17.6640625" style="1" customWidth="1"/>
    <col min="20" max="23" width="11.44140625" style="1"/>
    <col min="24" max="24" width="14.88671875" style="3" customWidth="1"/>
    <col min="25" max="25" width="17.6640625" style="1" customWidth="1"/>
    <col min="26" max="26" width="12.44140625" style="4" bestFit="1" customWidth="1"/>
    <col min="27" max="16384" width="11.44140625" style="1"/>
  </cols>
  <sheetData>
    <row r="1" spans="1:26" ht="19.95" customHeight="1" thickBot="1">
      <c r="D1" s="2"/>
      <c r="E1" s="2"/>
      <c r="F1" s="2"/>
      <c r="G1" s="2"/>
      <c r="H1" s="2"/>
      <c r="I1" s="2"/>
      <c r="J1" s="2"/>
      <c r="K1" s="2"/>
      <c r="L1" s="2"/>
      <c r="M1" s="2"/>
      <c r="O1" s="2"/>
      <c r="P1" s="2"/>
      <c r="Q1" s="2"/>
      <c r="R1" s="2"/>
      <c r="S1" s="2"/>
      <c r="Y1" s="2"/>
    </row>
    <row r="2" spans="1:26" ht="19.95" customHeight="1">
      <c r="A2" s="5" t="s">
        <v>118</v>
      </c>
      <c r="B2" s="6"/>
      <c r="D2" s="374" t="s">
        <v>9</v>
      </c>
      <c r="E2" s="370" t="s">
        <v>129</v>
      </c>
      <c r="F2" s="370"/>
      <c r="G2" s="370"/>
      <c r="H2" s="370"/>
      <c r="I2" s="371"/>
      <c r="J2" s="7"/>
      <c r="K2" s="7"/>
      <c r="L2" s="7"/>
      <c r="M2" s="7"/>
      <c r="O2" s="2"/>
      <c r="P2" s="2"/>
      <c r="Q2" s="2"/>
      <c r="R2" s="2"/>
      <c r="S2" s="2"/>
      <c r="Y2" s="2"/>
    </row>
    <row r="3" spans="1:26" ht="17.399999999999999" customHeight="1">
      <c r="A3" s="5" t="s">
        <v>117</v>
      </c>
      <c r="B3" s="8"/>
      <c r="D3" s="375"/>
      <c r="E3" s="372" t="s">
        <v>128</v>
      </c>
      <c r="F3" s="372"/>
      <c r="G3" s="372"/>
      <c r="H3" s="372"/>
      <c r="I3" s="373"/>
      <c r="J3" s="7"/>
      <c r="K3" s="7"/>
      <c r="L3" s="7"/>
      <c r="M3" s="7"/>
      <c r="O3" s="2"/>
      <c r="P3" s="2"/>
      <c r="Q3" s="2"/>
      <c r="R3" s="2"/>
      <c r="S3" s="2"/>
      <c r="Y3" s="2"/>
    </row>
    <row r="4" spans="1:26" ht="22.95" customHeight="1" thickBot="1">
      <c r="A4" s="5" t="s">
        <v>116</v>
      </c>
      <c r="B4" s="6"/>
      <c r="D4" s="367" t="s">
        <v>134</v>
      </c>
      <c r="E4" s="368"/>
      <c r="F4" s="368"/>
      <c r="G4" s="368"/>
      <c r="H4" s="368"/>
      <c r="I4" s="369"/>
      <c r="M4" s="2"/>
      <c r="O4" s="2"/>
      <c r="P4" s="2"/>
      <c r="Q4" s="2"/>
      <c r="R4" s="2"/>
      <c r="S4" s="2"/>
      <c r="Y4" s="2"/>
    </row>
    <row r="5" spans="1:26" ht="13.95" customHeight="1">
      <c r="J5" s="2"/>
      <c r="K5" s="2"/>
      <c r="L5" s="2"/>
      <c r="M5" s="2"/>
      <c r="O5" s="2"/>
      <c r="P5" s="2"/>
      <c r="Q5" s="2"/>
      <c r="R5" s="2"/>
      <c r="S5" s="2"/>
      <c r="Y5" s="2"/>
    </row>
    <row r="6" spans="1:26" ht="21" customHeight="1" outlineLevel="1">
      <c r="A6" s="9" t="s">
        <v>171</v>
      </c>
      <c r="B6" s="79">
        <f>C57</f>
        <v>0</v>
      </c>
      <c r="C6" s="7"/>
      <c r="D6" s="7"/>
      <c r="E6" s="7"/>
      <c r="F6" s="7"/>
      <c r="G6" s="7"/>
      <c r="H6" s="7"/>
      <c r="I6" s="7"/>
      <c r="J6" s="7"/>
      <c r="K6" s="7"/>
      <c r="L6" s="7"/>
      <c r="X6" s="1"/>
    </row>
    <row r="7" spans="1:26" ht="14.4" customHeight="1" outlineLevel="1">
      <c r="A7" s="10"/>
      <c r="B7" s="11"/>
      <c r="C7" s="7"/>
      <c r="X7" s="1"/>
    </row>
    <row r="8" spans="1:26" ht="14.4" customHeight="1">
      <c r="A8" s="12" t="s">
        <v>125</v>
      </c>
      <c r="B8" s="13"/>
      <c r="C8" s="13"/>
      <c r="D8" s="14"/>
      <c r="E8" s="14"/>
      <c r="F8" s="14"/>
      <c r="G8" s="14"/>
      <c r="H8" s="13"/>
      <c r="I8" s="13"/>
      <c r="J8" s="13"/>
      <c r="K8" s="13"/>
      <c r="L8" s="13"/>
      <c r="M8" s="13"/>
      <c r="N8" s="13"/>
      <c r="O8" s="13"/>
      <c r="P8" s="13"/>
      <c r="Q8" s="13"/>
      <c r="R8" s="13"/>
      <c r="S8" s="13"/>
      <c r="T8" s="13"/>
      <c r="U8" s="13"/>
      <c r="V8" s="13"/>
      <c r="W8" s="13"/>
      <c r="X8" s="13"/>
      <c r="Y8" s="13"/>
      <c r="Z8" s="15"/>
    </row>
    <row r="9" spans="1:26">
      <c r="X9" s="1"/>
    </row>
    <row r="10" spans="1:26" s="18" customFormat="1" outlineLevel="1">
      <c r="A10" s="376" t="s">
        <v>13</v>
      </c>
      <c r="B10" s="16" t="s">
        <v>14</v>
      </c>
      <c r="C10" s="80" t="str">
        <f>IF(AND(C13&gt;=Hypothèses!$B$12,C13&lt;=Hypothèses!$B$13),"Etudes","")</f>
        <v/>
      </c>
      <c r="D10" s="81" t="str">
        <f>IF(AND(D13&gt;=Hypothèses!$B$12,D13&lt;=Hypothèses!$B$13),"Etudes","")</f>
        <v/>
      </c>
      <c r="E10" s="81" t="str">
        <f>IF(AND(E13&gt;=Hypothèses!$B$12,E13&lt;=Hypothèses!$B$13),"Etudes","")</f>
        <v/>
      </c>
      <c r="F10" s="81" t="str">
        <f>IF(AND(F13&gt;=Hypothèses!$B$12,F13&lt;=Hypothèses!$B$13),"Etudes","")</f>
        <v/>
      </c>
      <c r="G10" s="81" t="str">
        <f>IF(AND(G13&gt;=Hypothèses!$B$12,G13&lt;=Hypothèses!$B$13),"Etudes","")</f>
        <v/>
      </c>
      <c r="H10" s="81" t="str">
        <f>IF(AND(H13&gt;=Hypothèses!$B$12,H13&lt;=Hypothèses!$B$13),"Etudes","")</f>
        <v/>
      </c>
      <c r="I10" s="81" t="str">
        <f>IF(AND(I13&gt;=Hypothèses!$B$12,I13&lt;=Hypothèses!$B$13),"Etudes","")</f>
        <v/>
      </c>
      <c r="J10" s="81" t="str">
        <f>IF(AND(J13&gt;=Hypothèses!$B$12,J13&lt;=Hypothèses!$B$13),"Etudes","")</f>
        <v/>
      </c>
      <c r="K10" s="81" t="str">
        <f>IF(AND(K13&gt;=Hypothèses!$B$12,K13&lt;=Hypothèses!$B$13),"Etudes","")</f>
        <v/>
      </c>
      <c r="L10" s="81" t="str">
        <f>IF(AND(L13&gt;=Hypothèses!$B$12,L13&lt;=Hypothèses!$B$13),"Etudes","")</f>
        <v/>
      </c>
      <c r="M10" s="81" t="str">
        <f>IF(AND(M13&gt;=Hypothèses!$B$12,M13&lt;=Hypothèses!$B$13),"Etudes","")</f>
        <v/>
      </c>
      <c r="N10" s="81" t="str">
        <f>IF(AND(N13&gt;=Hypothèses!$B$12,N13&lt;=Hypothèses!$B$13),"Etudes","")</f>
        <v/>
      </c>
      <c r="O10" s="81" t="str">
        <f>IF(AND(O13&gt;=Hypothèses!$B$12,O13&lt;=Hypothèses!$B$13),"Etudes","")</f>
        <v/>
      </c>
      <c r="P10" s="81" t="str">
        <f>IF(AND(P13&gt;=Hypothèses!$B$12,P13&lt;=Hypothèses!$B$13),"Etudes","")</f>
        <v/>
      </c>
      <c r="Q10" s="81" t="str">
        <f>IF(AND(Q13&gt;=Hypothèses!$B$12,Q13&lt;=Hypothèses!$B$13),"Etudes","")</f>
        <v/>
      </c>
      <c r="R10" s="81" t="str">
        <f>IF(AND(R13&gt;=Hypothèses!$B$12,R13&lt;=Hypothèses!$B$13),"Etudes","")</f>
        <v/>
      </c>
      <c r="S10" s="81" t="str">
        <f>IF(AND(S13&gt;=Hypothèses!$B$12,S13&lt;=Hypothèses!$B$13),"Etudes","")</f>
        <v/>
      </c>
      <c r="T10" s="81" t="str">
        <f>IF(AND(T13&gt;=Hypothèses!$B$12,T13&lt;=Hypothèses!$B$13),"Etudes","")</f>
        <v/>
      </c>
      <c r="U10" s="81" t="str">
        <f>IF(AND(U13&gt;=Hypothèses!$B$12,U13&lt;=Hypothèses!$B$13),"Etudes","")</f>
        <v/>
      </c>
      <c r="V10" s="81" t="str">
        <f>IF(AND(V13&gt;=Hypothèses!$B$12,V13&lt;=Hypothèses!$B$13),"Etudes","")</f>
        <v/>
      </c>
      <c r="W10" s="81" t="str">
        <f>IF(AND(W13&gt;=Hypothèses!$B$12,W13&lt;=Hypothèses!$B$13),"Etudes","")</f>
        <v/>
      </c>
      <c r="X10" s="81" t="str">
        <f>IF(AND(X13&gt;=Hypothèses!$B$12,X13&lt;=Hypothèses!$B$13),"Etudes","")</f>
        <v/>
      </c>
      <c r="Y10" s="81" t="str">
        <f>IF(AND(Y13&gt;=Hypothèses!$B$12,Y13&lt;=Hypothèses!$B$13),"Etudes","")</f>
        <v/>
      </c>
      <c r="Z10" s="17"/>
    </row>
    <row r="11" spans="1:26" s="18" customFormat="1" outlineLevel="1">
      <c r="A11" s="377"/>
      <c r="B11" s="19" t="s">
        <v>15</v>
      </c>
      <c r="C11" s="82" t="str">
        <f>IF(AND(C13&gt;=Hypothèses!$B$14,C13&lt;=Hypothèses!$B$15),"Déploiement","")</f>
        <v/>
      </c>
      <c r="D11" s="83" t="str">
        <f>IF(AND(D13&gt;=Hypothèses!$B$14,D13&lt;=Hypothèses!$B$15),"Déploiement","")</f>
        <v/>
      </c>
      <c r="E11" s="83" t="str">
        <f>IF(AND(E13&gt;=Hypothèses!$B$14,E13&lt;=Hypothèses!$B$15),"Déploiement","")</f>
        <v/>
      </c>
      <c r="F11" s="83" t="str">
        <f>IF(AND(F13&gt;=Hypothèses!$B$14,F13&lt;=Hypothèses!$B$15),"Déploiement","")</f>
        <v/>
      </c>
      <c r="G11" s="83" t="str">
        <f>IF(AND(G13&gt;=Hypothèses!$B$14,G13&lt;=Hypothèses!$B$15),"Déploiement","")</f>
        <v/>
      </c>
      <c r="H11" s="83" t="str">
        <f>IF(AND(H13&gt;=Hypothèses!$B$14,H13&lt;=Hypothèses!$B$15),"Déploiement","")</f>
        <v/>
      </c>
      <c r="I11" s="83" t="str">
        <f>IF(AND(I13&gt;=Hypothèses!$B$14,I13&lt;=Hypothèses!$B$15),"Déploiement","")</f>
        <v/>
      </c>
      <c r="J11" s="83" t="str">
        <f>IF(AND(J13&gt;=Hypothèses!$B$14,J13&lt;=Hypothèses!$B$15),"Déploiement","")</f>
        <v/>
      </c>
      <c r="K11" s="83" t="str">
        <f>IF(AND(K13&gt;=Hypothèses!$B$14,K13&lt;=Hypothèses!$B$15),"Déploiement","")</f>
        <v/>
      </c>
      <c r="L11" s="83" t="str">
        <f>IF(AND(L13&gt;=Hypothèses!$B$14,L13&lt;=Hypothèses!$B$15),"Déploiement","")</f>
        <v/>
      </c>
      <c r="M11" s="83" t="str">
        <f>IF(AND(M13&gt;=Hypothèses!$B$14,M13&lt;=Hypothèses!$B$15),"Déploiement","")</f>
        <v/>
      </c>
      <c r="N11" s="83" t="str">
        <f>IF(AND(N13&gt;=Hypothèses!$B$14,N13&lt;=Hypothèses!$B$15),"Déploiement","")</f>
        <v/>
      </c>
      <c r="O11" s="83" t="str">
        <f>IF(AND(O13&gt;=Hypothèses!$B$14,O13&lt;=Hypothèses!$B$15),"Déploiement","")</f>
        <v/>
      </c>
      <c r="P11" s="83" t="str">
        <f>IF(AND(P13&gt;=Hypothèses!$B$14,P13&lt;=Hypothèses!$B$15),"Déploiement","")</f>
        <v/>
      </c>
      <c r="Q11" s="83" t="str">
        <f>IF(AND(Q13&gt;=Hypothèses!$B$14,Q13&lt;=Hypothèses!$B$15),"Déploiement","")</f>
        <v/>
      </c>
      <c r="R11" s="83" t="str">
        <f>IF(AND(R13&gt;=Hypothèses!$B$14,R13&lt;=Hypothèses!$B$15),"Déploiement","")</f>
        <v/>
      </c>
      <c r="S11" s="83" t="str">
        <f>IF(AND(S13&gt;=Hypothèses!$B$14,S13&lt;=Hypothèses!$B$15),"Déploiement","")</f>
        <v/>
      </c>
      <c r="T11" s="83" t="str">
        <f>IF(AND(T13&gt;=Hypothèses!$B$14,T13&lt;=Hypothèses!$B$15),"Déploiement","")</f>
        <v/>
      </c>
      <c r="U11" s="83" t="str">
        <f>IF(AND(U13&gt;=Hypothèses!$B$14,U13&lt;=Hypothèses!$B$15),"Déploiement","")</f>
        <v/>
      </c>
      <c r="V11" s="83" t="str">
        <f>IF(AND(V13&gt;=Hypothèses!$B$14,V13&lt;=Hypothèses!$B$15),"Déploiement","")</f>
        <v/>
      </c>
      <c r="W11" s="83" t="str">
        <f>IF(AND(W13&gt;=Hypothèses!$B$14,W13&lt;=Hypothèses!$B$15),"Déploiement","")</f>
        <v/>
      </c>
      <c r="X11" s="83" t="str">
        <f>IF(AND(X13&gt;=Hypothèses!$B$14,X13&lt;=Hypothèses!$B$15),"Déploiement","")</f>
        <v/>
      </c>
      <c r="Y11" s="83" t="str">
        <f>IF(AND(Y13&gt;=Hypothèses!$B$14,Y13&lt;=Hypothèses!$B$15),"Déploiement","")</f>
        <v/>
      </c>
      <c r="Z11" s="17"/>
    </row>
    <row r="12" spans="1:26" s="18" customFormat="1" ht="26.4" outlineLevel="1">
      <c r="A12" s="378"/>
      <c r="B12" s="19" t="s">
        <v>16</v>
      </c>
      <c r="C12" s="84" t="str">
        <f>IF(AND(C13&gt;=Hypothèses!$B$16,C13&lt;=Hypothèses!$B$17),"Production de masse","")</f>
        <v>Production de masse</v>
      </c>
      <c r="D12" s="85" t="str">
        <f>IF(AND(D13&gt;=Hypothèses!$B$16,D13&lt;=Hypothèses!$B$17),"Production de masse","")</f>
        <v>Production de masse</v>
      </c>
      <c r="E12" s="85" t="str">
        <f>IF(AND(E13&gt;=Hypothèses!$B$16,E13&lt;=Hypothèses!$B$17),"Production de masse","")</f>
        <v>Production de masse</v>
      </c>
      <c r="F12" s="85" t="str">
        <f>IF(AND(F13&gt;=Hypothèses!$B$16,F13&lt;=Hypothèses!$B$17),"Production de masse","")</f>
        <v>Production de masse</v>
      </c>
      <c r="G12" s="85" t="str">
        <f>IF(AND(G13&gt;=Hypothèses!$B$16,G13&lt;=Hypothèses!$B$17),"Production de masse","")</f>
        <v>Production de masse</v>
      </c>
      <c r="H12" s="85" t="str">
        <f>IF(AND(H13&gt;=Hypothèses!$B$16,H13&lt;=Hypothèses!$B$17),"Production de masse","")</f>
        <v>Production de masse</v>
      </c>
      <c r="I12" s="85" t="str">
        <f>IF(AND(I13&gt;=Hypothèses!$B$16,I13&lt;=Hypothèses!$B$17),"Production de masse","")</f>
        <v>Production de masse</v>
      </c>
      <c r="J12" s="85" t="str">
        <f>IF(AND(J13&gt;=Hypothèses!$B$16,J13&lt;=Hypothèses!$B$17),"Production de masse","")</f>
        <v>Production de masse</v>
      </c>
      <c r="K12" s="85" t="str">
        <f>IF(AND(K13&gt;=Hypothèses!$B$16,K13&lt;=Hypothèses!$B$17),"Production de masse","")</f>
        <v>Production de masse</v>
      </c>
      <c r="L12" s="85" t="str">
        <f>IF(AND(L13&gt;=Hypothèses!$B$16,L13&lt;=Hypothèses!$B$17),"Production de masse","")</f>
        <v>Production de masse</v>
      </c>
      <c r="M12" s="85" t="str">
        <f>IF(AND(M13&gt;=Hypothèses!$B$16,M13&lt;=Hypothèses!$B$17),"Production de masse","")</f>
        <v>Production de masse</v>
      </c>
      <c r="N12" s="85" t="str">
        <f>IF(AND(N13&gt;=Hypothèses!$B$16,N13&lt;=Hypothèses!$B$17),"Production de masse","")</f>
        <v>Production de masse</v>
      </c>
      <c r="O12" s="85" t="str">
        <f>IF(AND(O13&gt;=Hypothèses!$B$16,O13&lt;=Hypothèses!$B$17),"Production de masse","")</f>
        <v>Production de masse</v>
      </c>
      <c r="P12" s="85" t="str">
        <f>IF(AND(P13&gt;=Hypothèses!$B$16,P13&lt;=Hypothèses!$B$17),"Production de masse","")</f>
        <v>Production de masse</v>
      </c>
      <c r="Q12" s="85" t="str">
        <f>IF(AND(Q13&gt;=Hypothèses!$B$16,Q13&lt;=Hypothèses!$B$17),"Production de masse","")</f>
        <v>Production de masse</v>
      </c>
      <c r="R12" s="85" t="str">
        <f>IF(AND(R13&gt;=Hypothèses!$B$16,R13&lt;=Hypothèses!$B$17),"Production de masse","")</f>
        <v>Production de masse</v>
      </c>
      <c r="S12" s="85" t="str">
        <f>IF(AND(S13&gt;=Hypothèses!$B$16,S13&lt;=Hypothèses!$B$17),"Production de masse","")</f>
        <v>Production de masse</v>
      </c>
      <c r="T12" s="85" t="str">
        <f>IF(AND(T13&gt;=Hypothèses!$B$16,T13&lt;=Hypothèses!$B$17),"Production de masse","")</f>
        <v>Production de masse</v>
      </c>
      <c r="U12" s="85" t="str">
        <f>IF(AND(U13&gt;=Hypothèses!$B$16,U13&lt;=Hypothèses!$B$17),"Production de masse","")</f>
        <v>Production de masse</v>
      </c>
      <c r="V12" s="85" t="str">
        <f>IF(AND(V13&gt;=Hypothèses!$B$16,V13&lt;=Hypothèses!$B$17),"Production de masse","")</f>
        <v>Production de masse</v>
      </c>
      <c r="W12" s="85" t="str">
        <f>IF(AND(W13&gt;=Hypothèses!$B$16,W13&lt;=Hypothèses!$B$17),"Production de masse","")</f>
        <v>Production de masse</v>
      </c>
      <c r="X12" s="85" t="str">
        <f>IF(AND(X13&gt;=Hypothèses!$B$16,X13&lt;=Hypothèses!$B$17),"Production de masse","")</f>
        <v>Production de masse</v>
      </c>
      <c r="Y12" s="85" t="str">
        <f>IF(AND(Y13&gt;=Hypothèses!$B$16,Y13&lt;=Hypothèses!$B$17),"Production de masse","")</f>
        <v>Production de masse</v>
      </c>
      <c r="Z12" s="17"/>
    </row>
    <row r="13" spans="1:26" s="27" customFormat="1" ht="14.4" customHeight="1">
      <c r="A13" s="20"/>
      <c r="B13" s="21" t="s">
        <v>10</v>
      </c>
      <c r="C13" s="22">
        <v>2023</v>
      </c>
      <c r="D13" s="23">
        <v>2024</v>
      </c>
      <c r="E13" s="23">
        <v>2025</v>
      </c>
      <c r="F13" s="23">
        <v>2026</v>
      </c>
      <c r="G13" s="24">
        <v>2027</v>
      </c>
      <c r="H13" s="24">
        <v>2028</v>
      </c>
      <c r="I13" s="24">
        <v>2029</v>
      </c>
      <c r="J13" s="24">
        <v>2030</v>
      </c>
      <c r="K13" s="24">
        <v>2031</v>
      </c>
      <c r="L13" s="25">
        <v>2032</v>
      </c>
      <c r="M13" s="25">
        <v>2033</v>
      </c>
      <c r="N13" s="25">
        <v>2034</v>
      </c>
      <c r="O13" s="25">
        <v>2035</v>
      </c>
      <c r="P13" s="25">
        <v>2036</v>
      </c>
      <c r="Q13" s="25">
        <v>2037</v>
      </c>
      <c r="R13" s="25">
        <v>2038</v>
      </c>
      <c r="S13" s="25">
        <v>2039</v>
      </c>
      <c r="T13" s="25">
        <v>2040</v>
      </c>
      <c r="U13" s="25">
        <v>2041</v>
      </c>
      <c r="V13" s="25">
        <v>2042</v>
      </c>
      <c r="W13" s="25">
        <v>2043</v>
      </c>
      <c r="X13" s="25">
        <v>2044</v>
      </c>
      <c r="Y13" s="25">
        <v>2045</v>
      </c>
      <c r="Z13" s="26" t="s">
        <v>0</v>
      </c>
    </row>
    <row r="14" spans="1:26" ht="14.4" customHeight="1" outlineLevel="1">
      <c r="A14" s="28"/>
      <c r="B14" s="29"/>
      <c r="C14" s="30"/>
      <c r="D14" s="30"/>
      <c r="E14" s="30"/>
      <c r="F14" s="30"/>
      <c r="G14" s="30"/>
      <c r="H14" s="30"/>
      <c r="I14" s="30"/>
      <c r="J14" s="30"/>
      <c r="K14" s="30"/>
      <c r="L14" s="30"/>
      <c r="M14" s="30"/>
      <c r="N14" s="30"/>
      <c r="O14" s="30"/>
      <c r="P14" s="30"/>
      <c r="Q14" s="30"/>
      <c r="R14" s="30"/>
      <c r="S14" s="30"/>
      <c r="T14" s="30"/>
      <c r="U14" s="30"/>
      <c r="V14" s="30"/>
      <c r="W14" s="30"/>
      <c r="X14" s="30"/>
      <c r="Y14" s="30"/>
      <c r="Z14" s="31"/>
    </row>
    <row r="15" spans="1:26">
      <c r="A15" s="32" t="s">
        <v>17</v>
      </c>
      <c r="B15" s="33" t="s">
        <v>5</v>
      </c>
      <c r="C15" s="86">
        <f>Hypothèses!D20</f>
        <v>0</v>
      </c>
      <c r="D15" s="86">
        <f>Hypothèses!E20</f>
        <v>0</v>
      </c>
      <c r="E15" s="86">
        <f>Hypothèses!F20</f>
        <v>0</v>
      </c>
      <c r="F15" s="86">
        <f>Hypothèses!G20</f>
        <v>0</v>
      </c>
      <c r="G15" s="86">
        <f>Hypothèses!H20</f>
        <v>0</v>
      </c>
      <c r="H15" s="86">
        <f>Hypothèses!I20</f>
        <v>0</v>
      </c>
      <c r="I15" s="86">
        <f>Hypothèses!J20</f>
        <v>0</v>
      </c>
      <c r="J15" s="86">
        <f>Hypothèses!K20</f>
        <v>0</v>
      </c>
      <c r="K15" s="86">
        <f>Hypothèses!L20</f>
        <v>0</v>
      </c>
      <c r="L15" s="86">
        <f>Hypothèses!M20</f>
        <v>0</v>
      </c>
      <c r="M15" s="86">
        <f>Hypothèses!N20</f>
        <v>0</v>
      </c>
      <c r="N15" s="86">
        <f>Hypothèses!O20</f>
        <v>0</v>
      </c>
      <c r="O15" s="86">
        <f>Hypothèses!P20</f>
        <v>0</v>
      </c>
      <c r="P15" s="86">
        <f>Hypothèses!Q20</f>
        <v>0</v>
      </c>
      <c r="Q15" s="86">
        <f>Hypothèses!R20</f>
        <v>0</v>
      </c>
      <c r="R15" s="86">
        <f>Hypothèses!S20</f>
        <v>0</v>
      </c>
      <c r="S15" s="86">
        <f>Hypothèses!T20</f>
        <v>0</v>
      </c>
      <c r="T15" s="86">
        <f>Hypothèses!U20</f>
        <v>0</v>
      </c>
      <c r="U15" s="86">
        <f>Hypothèses!V20</f>
        <v>0</v>
      </c>
      <c r="V15" s="86">
        <f>Hypothèses!W20</f>
        <v>0</v>
      </c>
      <c r="W15" s="86">
        <f>Hypothèses!X20</f>
        <v>0</v>
      </c>
      <c r="X15" s="86">
        <f>Hypothèses!Y20</f>
        <v>0</v>
      </c>
      <c r="Y15" s="86">
        <f>Hypothèses!Z20</f>
        <v>0</v>
      </c>
      <c r="Z15" s="87">
        <f>SUM(C15:Y15)</f>
        <v>0</v>
      </c>
    </row>
    <row r="16" spans="1:26" ht="14.4" customHeight="1" outlineLevel="1">
      <c r="A16" s="28"/>
      <c r="B16" s="29"/>
      <c r="C16" s="34"/>
      <c r="D16" s="34"/>
      <c r="E16" s="34"/>
      <c r="F16" s="34"/>
      <c r="G16" s="34"/>
      <c r="H16" s="34"/>
      <c r="I16" s="34"/>
      <c r="J16" s="34"/>
      <c r="K16" s="34"/>
      <c r="L16" s="34"/>
      <c r="M16" s="34"/>
      <c r="N16" s="34"/>
      <c r="O16" s="34"/>
      <c r="P16" s="34"/>
      <c r="Q16" s="34"/>
      <c r="R16" s="34"/>
      <c r="S16" s="34"/>
      <c r="T16" s="34"/>
      <c r="U16" s="34"/>
      <c r="V16" s="34"/>
      <c r="W16" s="34"/>
      <c r="X16" s="34"/>
      <c r="Y16" s="34"/>
      <c r="Z16" s="35"/>
    </row>
    <row r="17" spans="1:26" ht="14.4" customHeight="1">
      <c r="A17" s="36" t="s">
        <v>99</v>
      </c>
      <c r="B17" s="33" t="s">
        <v>5</v>
      </c>
      <c r="C17" s="86">
        <f>Hypothèses!D27</f>
        <v>0</v>
      </c>
      <c r="D17" s="86">
        <f>Hypothèses!E27</f>
        <v>0</v>
      </c>
      <c r="E17" s="86">
        <f>Hypothèses!F27</f>
        <v>0</v>
      </c>
      <c r="F17" s="86">
        <f>Hypothèses!G27</f>
        <v>0</v>
      </c>
      <c r="G17" s="86">
        <f>Hypothèses!H27</f>
        <v>0</v>
      </c>
      <c r="H17" s="86">
        <f>Hypothèses!I27</f>
        <v>0</v>
      </c>
      <c r="I17" s="86">
        <f>Hypothèses!J27</f>
        <v>0</v>
      </c>
      <c r="J17" s="86">
        <f>Hypothèses!K27</f>
        <v>0</v>
      </c>
      <c r="K17" s="86">
        <f>Hypothèses!L27</f>
        <v>0</v>
      </c>
      <c r="L17" s="86">
        <f>Hypothèses!M27</f>
        <v>0</v>
      </c>
      <c r="M17" s="86">
        <f>Hypothèses!N27</f>
        <v>0</v>
      </c>
      <c r="N17" s="86">
        <f>Hypothèses!O27</f>
        <v>0</v>
      </c>
      <c r="O17" s="86">
        <f>Hypothèses!P27</f>
        <v>0</v>
      </c>
      <c r="P17" s="86">
        <f>Hypothèses!Q27</f>
        <v>0</v>
      </c>
      <c r="Q17" s="86">
        <f>Hypothèses!R27</f>
        <v>0</v>
      </c>
      <c r="R17" s="86">
        <f>Hypothèses!S27</f>
        <v>0</v>
      </c>
      <c r="S17" s="86">
        <f>Hypothèses!T27</f>
        <v>0</v>
      </c>
      <c r="T17" s="86">
        <f>Hypothèses!U27</f>
        <v>0</v>
      </c>
      <c r="U17" s="86">
        <f>Hypothèses!V27</f>
        <v>0</v>
      </c>
      <c r="V17" s="86">
        <f>Hypothèses!W27</f>
        <v>0</v>
      </c>
      <c r="W17" s="86">
        <f>Hypothèses!X27</f>
        <v>0</v>
      </c>
      <c r="X17" s="86">
        <f>Hypothèses!Y27</f>
        <v>0</v>
      </c>
      <c r="Y17" s="86">
        <f>Hypothèses!Z27</f>
        <v>0</v>
      </c>
      <c r="Z17" s="87">
        <f>SUM(C17:Y17)</f>
        <v>0</v>
      </c>
    </row>
    <row r="18" spans="1:26" ht="14.4" customHeight="1">
      <c r="A18" s="37" t="s">
        <v>98</v>
      </c>
      <c r="B18" s="33" t="s">
        <v>5</v>
      </c>
      <c r="C18" s="88" cm="1">
        <f t="array" ref="C18">IFERROR(INDEX('Amortissements-Valeur terminale'!$Z$19:$Z$41,MATCH(VAN!C$13,'Amortissements-Valeur terminale'!$B$19:$B$41,0),0),0)</f>
        <v>0</v>
      </c>
      <c r="D18" s="88" cm="1">
        <f t="array" ref="D18">IFERROR(INDEX('Amortissements-Valeur terminale'!$Z$19:$Z$41,MATCH(VAN!D$13,'Amortissements-Valeur terminale'!$B$19:$B$41,0),0),0)</f>
        <v>0</v>
      </c>
      <c r="E18" s="88" cm="1">
        <f t="array" ref="E18">IFERROR(INDEX('Amortissements-Valeur terminale'!$Z$19:$Z$41,MATCH(VAN!E$13,'Amortissements-Valeur terminale'!$B$19:$B$41,0),0),0)</f>
        <v>0</v>
      </c>
      <c r="F18" s="88" cm="1">
        <f t="array" ref="F18">IFERROR(INDEX('Amortissements-Valeur terminale'!$Z$19:$Z$41,MATCH(VAN!F$13,'Amortissements-Valeur terminale'!$B$19:$B$41,0),0),0)</f>
        <v>0</v>
      </c>
      <c r="G18" s="88" cm="1">
        <f t="array" ref="G18">IFERROR(INDEX('Amortissements-Valeur terminale'!$Z$19:$Z$41,MATCH(VAN!G$13,'Amortissements-Valeur terminale'!$B$19:$B$41,0),0),0)</f>
        <v>0</v>
      </c>
      <c r="H18" s="88" cm="1">
        <f t="array" ref="H18">IFERROR(INDEX('Amortissements-Valeur terminale'!$Z$19:$Z$41,MATCH(VAN!H$13,'Amortissements-Valeur terminale'!$B$19:$B$41,0),0),0)</f>
        <v>0</v>
      </c>
      <c r="I18" s="88" cm="1">
        <f t="array" ref="I18">IFERROR(INDEX('Amortissements-Valeur terminale'!$Z$19:$Z$41,MATCH(VAN!I$13,'Amortissements-Valeur terminale'!$B$19:$B$41,0),0),0)</f>
        <v>0</v>
      </c>
      <c r="J18" s="88" cm="1">
        <f t="array" ref="J18">IFERROR(INDEX('Amortissements-Valeur terminale'!$Z$19:$Z$41,MATCH(VAN!J$13,'Amortissements-Valeur terminale'!$B$19:$B$41,0),0),0)</f>
        <v>0</v>
      </c>
      <c r="K18" s="88" cm="1">
        <f t="array" ref="K18">IFERROR(INDEX('Amortissements-Valeur terminale'!$Z$19:$Z$41,MATCH(VAN!K$13,'Amortissements-Valeur terminale'!$B$19:$B$41,0),0),0)</f>
        <v>0</v>
      </c>
      <c r="L18" s="88" cm="1">
        <f t="array" ref="L18">IFERROR(INDEX('Amortissements-Valeur terminale'!$Z$19:$Z$41,MATCH(VAN!L$13,'Amortissements-Valeur terminale'!$B$19:$B$41,0),0),0)</f>
        <v>0</v>
      </c>
      <c r="M18" s="88" cm="1">
        <f t="array" ref="M18">IFERROR(INDEX('Amortissements-Valeur terminale'!$Z$19:$Z$41,MATCH(VAN!M$13,'Amortissements-Valeur terminale'!$B$19:$B$41,0),0),0)</f>
        <v>0</v>
      </c>
      <c r="N18" s="88" cm="1">
        <f t="array" ref="N18">IFERROR(INDEX('Amortissements-Valeur terminale'!$Z$19:$Z$41,MATCH(VAN!N$13,'Amortissements-Valeur terminale'!$B$19:$B$41,0),0),0)</f>
        <v>0</v>
      </c>
      <c r="O18" s="88" cm="1">
        <f t="array" ref="O18">IFERROR(INDEX('Amortissements-Valeur terminale'!$Z$19:$Z$41,MATCH(VAN!O$13,'Amortissements-Valeur terminale'!$B$19:$B$41,0),0),0)</f>
        <v>0</v>
      </c>
      <c r="P18" s="88" cm="1">
        <f t="array" ref="P18">IFERROR(INDEX('Amortissements-Valeur terminale'!$Z$19:$Z$41,MATCH(VAN!P$13,'Amortissements-Valeur terminale'!$B$19:$B$41,0),0),0)</f>
        <v>0</v>
      </c>
      <c r="Q18" s="88" cm="1">
        <f t="array" ref="Q18">IFERROR(INDEX('Amortissements-Valeur terminale'!$Z$19:$Z$41,MATCH(VAN!Q$13,'Amortissements-Valeur terminale'!$B$19:$B$41,0),0),0)</f>
        <v>0</v>
      </c>
      <c r="R18" s="88" cm="1">
        <f t="array" ref="R18">IFERROR(INDEX('Amortissements-Valeur terminale'!$Z$19:$Z$41,MATCH(VAN!R$13,'Amortissements-Valeur terminale'!$B$19:$B$41,0),0),0)</f>
        <v>0</v>
      </c>
      <c r="S18" s="88" cm="1">
        <f t="array" ref="S18">IFERROR(INDEX('Amortissements-Valeur terminale'!$Z$19:$Z$41,MATCH(VAN!S$13,'Amortissements-Valeur terminale'!$B$19:$B$41,0),0),0)</f>
        <v>0</v>
      </c>
      <c r="T18" s="88" cm="1">
        <f t="array" ref="T18">IFERROR(INDEX('Amortissements-Valeur terminale'!$Z$19:$Z$41,MATCH(VAN!T$13,'Amortissements-Valeur terminale'!$B$19:$B$41,0),0),0)</f>
        <v>0</v>
      </c>
      <c r="U18" s="88" cm="1">
        <f t="array" ref="U18">IFERROR(INDEX('Amortissements-Valeur terminale'!$Z$19:$Z$41,MATCH(VAN!U$13,'Amortissements-Valeur terminale'!$B$19:$B$41,0),0),0)</f>
        <v>0</v>
      </c>
      <c r="V18" s="88" cm="1">
        <f t="array" ref="V18">IFERROR(INDEX('Amortissements-Valeur terminale'!$Z$19:$Z$41,MATCH(VAN!V$13,'Amortissements-Valeur terminale'!$B$19:$B$41,0),0),0)</f>
        <v>0</v>
      </c>
      <c r="W18" s="88" cm="1">
        <f t="array" ref="W18">IFERROR(INDEX('Amortissements-Valeur terminale'!$Z$19:$Z$41,MATCH(VAN!W$13,'Amortissements-Valeur terminale'!$B$19:$B$41,0),0),0)</f>
        <v>0</v>
      </c>
      <c r="X18" s="88" cm="1">
        <f t="array" ref="X18">IFERROR(INDEX('Amortissements-Valeur terminale'!$Z$19:$Z$41,MATCH(VAN!X$13,'Amortissements-Valeur terminale'!$B$19:$B$41,0),0),0)</f>
        <v>0</v>
      </c>
      <c r="Y18" s="88" cm="1">
        <f t="array" ref="Y18">IFERROR(INDEX('Amortissements-Valeur terminale'!$Z$19:$Z$41,MATCH(VAN!Y$13,'Amortissements-Valeur terminale'!$B$19:$B$41,0),0),0)</f>
        <v>0</v>
      </c>
      <c r="Z18" s="87">
        <f>SUM(C18:Y18)</f>
        <v>0</v>
      </c>
    </row>
    <row r="19" spans="1:26" ht="14.4" customHeight="1" outlineLevel="1">
      <c r="A19" s="28"/>
      <c r="B19" s="29"/>
      <c r="C19" s="38"/>
      <c r="D19" s="38"/>
      <c r="E19" s="38"/>
      <c r="F19" s="38"/>
      <c r="G19" s="34"/>
      <c r="H19" s="34"/>
      <c r="I19" s="34"/>
      <c r="J19" s="38"/>
      <c r="K19" s="38"/>
      <c r="L19" s="38"/>
      <c r="M19" s="38"/>
      <c r="N19" s="38"/>
      <c r="O19" s="38"/>
      <c r="P19" s="38"/>
      <c r="Q19" s="38"/>
      <c r="R19" s="38"/>
      <c r="S19" s="38"/>
      <c r="T19" s="38"/>
      <c r="U19" s="38"/>
      <c r="V19" s="38"/>
      <c r="W19" s="38"/>
      <c r="X19" s="38"/>
      <c r="Y19" s="38"/>
      <c r="Z19" s="35"/>
    </row>
    <row r="20" spans="1:26">
      <c r="A20" s="32" t="s">
        <v>96</v>
      </c>
      <c r="B20" s="39" t="s">
        <v>5</v>
      </c>
      <c r="C20" s="89">
        <f t="shared" ref="C20:Y20" si="0">SUM(C21,C22,C23,C24,C25,C26,C27,C28,C29,C30,C31)</f>
        <v>0</v>
      </c>
      <c r="D20" s="89">
        <f t="shared" si="0"/>
        <v>0</v>
      </c>
      <c r="E20" s="89">
        <f t="shared" si="0"/>
        <v>0</v>
      </c>
      <c r="F20" s="89">
        <f t="shared" si="0"/>
        <v>0</v>
      </c>
      <c r="G20" s="89">
        <f t="shared" si="0"/>
        <v>0</v>
      </c>
      <c r="H20" s="89">
        <f t="shared" si="0"/>
        <v>0</v>
      </c>
      <c r="I20" s="89">
        <f t="shared" si="0"/>
        <v>0</v>
      </c>
      <c r="J20" s="89">
        <f t="shared" si="0"/>
        <v>0</v>
      </c>
      <c r="K20" s="89">
        <f t="shared" si="0"/>
        <v>0</v>
      </c>
      <c r="L20" s="89">
        <f t="shared" si="0"/>
        <v>0</v>
      </c>
      <c r="M20" s="89">
        <f t="shared" si="0"/>
        <v>0</v>
      </c>
      <c r="N20" s="89">
        <f t="shared" si="0"/>
        <v>0</v>
      </c>
      <c r="O20" s="89">
        <f t="shared" si="0"/>
        <v>0</v>
      </c>
      <c r="P20" s="89">
        <f t="shared" si="0"/>
        <v>0</v>
      </c>
      <c r="Q20" s="89">
        <f t="shared" si="0"/>
        <v>0</v>
      </c>
      <c r="R20" s="89">
        <f t="shared" si="0"/>
        <v>0</v>
      </c>
      <c r="S20" s="89">
        <f t="shared" si="0"/>
        <v>0</v>
      </c>
      <c r="T20" s="89">
        <f t="shared" si="0"/>
        <v>0</v>
      </c>
      <c r="U20" s="89">
        <f t="shared" si="0"/>
        <v>0</v>
      </c>
      <c r="V20" s="89">
        <f t="shared" si="0"/>
        <v>0</v>
      </c>
      <c r="W20" s="89">
        <f t="shared" si="0"/>
        <v>0</v>
      </c>
      <c r="X20" s="89">
        <f t="shared" si="0"/>
        <v>0</v>
      </c>
      <c r="Y20" s="89">
        <f t="shared" si="0"/>
        <v>0</v>
      </c>
      <c r="Z20" s="90">
        <f t="shared" ref="Z20:Z31" si="1">SUM(C20:Y20)</f>
        <v>0</v>
      </c>
    </row>
    <row r="21" spans="1:26" ht="14.4" customHeight="1" outlineLevel="1">
      <c r="A21" s="40" t="s">
        <v>19</v>
      </c>
      <c r="B21" s="39" t="s">
        <v>5</v>
      </c>
      <c r="C21" s="91">
        <f>Hypothèses!D60</f>
        <v>0</v>
      </c>
      <c r="D21" s="91">
        <f>Hypothèses!E60</f>
        <v>0</v>
      </c>
      <c r="E21" s="91">
        <f>Hypothèses!F60</f>
        <v>0</v>
      </c>
      <c r="F21" s="91">
        <f>Hypothèses!G60</f>
        <v>0</v>
      </c>
      <c r="G21" s="91">
        <f>Hypothèses!H60</f>
        <v>0</v>
      </c>
      <c r="H21" s="91">
        <f>Hypothèses!I60</f>
        <v>0</v>
      </c>
      <c r="I21" s="91">
        <f>Hypothèses!J60</f>
        <v>0</v>
      </c>
      <c r="J21" s="91">
        <f>Hypothèses!K60</f>
        <v>0</v>
      </c>
      <c r="K21" s="91">
        <f>Hypothèses!L60</f>
        <v>0</v>
      </c>
      <c r="L21" s="91">
        <f>Hypothèses!M60</f>
        <v>0</v>
      </c>
      <c r="M21" s="91">
        <f>Hypothèses!N60</f>
        <v>0</v>
      </c>
      <c r="N21" s="91">
        <f>Hypothèses!O60</f>
        <v>0</v>
      </c>
      <c r="O21" s="91">
        <f>Hypothèses!P60</f>
        <v>0</v>
      </c>
      <c r="P21" s="91">
        <f>Hypothèses!Q60</f>
        <v>0</v>
      </c>
      <c r="Q21" s="91">
        <f>Hypothèses!R60</f>
        <v>0</v>
      </c>
      <c r="R21" s="91">
        <f>Hypothèses!S60</f>
        <v>0</v>
      </c>
      <c r="S21" s="91">
        <f>Hypothèses!T60</f>
        <v>0</v>
      </c>
      <c r="T21" s="91">
        <f>Hypothèses!U60</f>
        <v>0</v>
      </c>
      <c r="U21" s="91">
        <f>Hypothèses!V60</f>
        <v>0</v>
      </c>
      <c r="V21" s="91">
        <f>Hypothèses!W60</f>
        <v>0</v>
      </c>
      <c r="W21" s="91">
        <f>Hypothèses!X60</f>
        <v>0</v>
      </c>
      <c r="X21" s="91">
        <f>Hypothèses!Y60</f>
        <v>0</v>
      </c>
      <c r="Y21" s="91">
        <f>Hypothèses!Z60</f>
        <v>0</v>
      </c>
      <c r="Z21" s="90">
        <f t="shared" si="1"/>
        <v>0</v>
      </c>
    </row>
    <row r="22" spans="1:26" ht="14.4" customHeight="1" outlineLevel="1">
      <c r="A22" s="40" t="s">
        <v>100</v>
      </c>
      <c r="B22" s="39" t="s">
        <v>5</v>
      </c>
      <c r="C22" s="92">
        <f>Hypothèses!D63</f>
        <v>0</v>
      </c>
      <c r="D22" s="92">
        <f>Hypothèses!E63</f>
        <v>0</v>
      </c>
      <c r="E22" s="92">
        <f>Hypothèses!F63</f>
        <v>0</v>
      </c>
      <c r="F22" s="92">
        <f>Hypothèses!G63</f>
        <v>0</v>
      </c>
      <c r="G22" s="92">
        <f>Hypothèses!H63</f>
        <v>0</v>
      </c>
      <c r="H22" s="92">
        <f>Hypothèses!I63</f>
        <v>0</v>
      </c>
      <c r="I22" s="92">
        <f>Hypothèses!J63</f>
        <v>0</v>
      </c>
      <c r="J22" s="92">
        <f>Hypothèses!K63</f>
        <v>0</v>
      </c>
      <c r="K22" s="92">
        <f>Hypothèses!L63</f>
        <v>0</v>
      </c>
      <c r="L22" s="92">
        <f>Hypothèses!M63</f>
        <v>0</v>
      </c>
      <c r="M22" s="92">
        <f>Hypothèses!N63</f>
        <v>0</v>
      </c>
      <c r="N22" s="92">
        <f>Hypothèses!O63</f>
        <v>0</v>
      </c>
      <c r="O22" s="92">
        <f>Hypothèses!P63</f>
        <v>0</v>
      </c>
      <c r="P22" s="92">
        <f>Hypothèses!Q63</f>
        <v>0</v>
      </c>
      <c r="Q22" s="92">
        <f>Hypothèses!R63</f>
        <v>0</v>
      </c>
      <c r="R22" s="92">
        <f>Hypothèses!S63</f>
        <v>0</v>
      </c>
      <c r="S22" s="92">
        <f>Hypothèses!T63</f>
        <v>0</v>
      </c>
      <c r="T22" s="92">
        <f>Hypothèses!U63</f>
        <v>0</v>
      </c>
      <c r="U22" s="92">
        <f>Hypothèses!V63</f>
        <v>0</v>
      </c>
      <c r="V22" s="92">
        <f>Hypothèses!W63</f>
        <v>0</v>
      </c>
      <c r="W22" s="92">
        <f>Hypothèses!X63</f>
        <v>0</v>
      </c>
      <c r="X22" s="92">
        <f>Hypothèses!Y63</f>
        <v>0</v>
      </c>
      <c r="Y22" s="92">
        <f>Hypothèses!Z63</f>
        <v>0</v>
      </c>
      <c r="Z22" s="90">
        <f t="shared" si="1"/>
        <v>0</v>
      </c>
    </row>
    <row r="23" spans="1:26" ht="14.4" customHeight="1" outlineLevel="1">
      <c r="A23" s="40" t="s">
        <v>101</v>
      </c>
      <c r="B23" s="39" t="s">
        <v>5</v>
      </c>
      <c r="C23" s="92">
        <f>Hypothèses!D66</f>
        <v>0</v>
      </c>
      <c r="D23" s="92">
        <f>Hypothèses!E66</f>
        <v>0</v>
      </c>
      <c r="E23" s="92">
        <f>Hypothèses!F66</f>
        <v>0</v>
      </c>
      <c r="F23" s="92">
        <f>Hypothèses!G66</f>
        <v>0</v>
      </c>
      <c r="G23" s="92">
        <f>Hypothèses!H66</f>
        <v>0</v>
      </c>
      <c r="H23" s="92">
        <f>Hypothèses!I66</f>
        <v>0</v>
      </c>
      <c r="I23" s="92">
        <f>Hypothèses!J66</f>
        <v>0</v>
      </c>
      <c r="J23" s="92">
        <f>Hypothèses!K66</f>
        <v>0</v>
      </c>
      <c r="K23" s="92">
        <f>Hypothèses!L66</f>
        <v>0</v>
      </c>
      <c r="L23" s="92">
        <f>Hypothèses!M66</f>
        <v>0</v>
      </c>
      <c r="M23" s="92">
        <f>Hypothèses!N66</f>
        <v>0</v>
      </c>
      <c r="N23" s="92">
        <f>Hypothèses!O66</f>
        <v>0</v>
      </c>
      <c r="O23" s="92">
        <f>Hypothèses!P66</f>
        <v>0</v>
      </c>
      <c r="P23" s="92">
        <f>Hypothèses!Q66</f>
        <v>0</v>
      </c>
      <c r="Q23" s="92">
        <f>Hypothèses!R66</f>
        <v>0</v>
      </c>
      <c r="R23" s="92">
        <f>Hypothèses!S66</f>
        <v>0</v>
      </c>
      <c r="S23" s="92">
        <f>Hypothèses!T66</f>
        <v>0</v>
      </c>
      <c r="T23" s="92">
        <f>Hypothèses!U66</f>
        <v>0</v>
      </c>
      <c r="U23" s="92">
        <f>Hypothèses!V66</f>
        <v>0</v>
      </c>
      <c r="V23" s="92">
        <f>Hypothèses!W66</f>
        <v>0</v>
      </c>
      <c r="W23" s="92">
        <f>Hypothèses!X66</f>
        <v>0</v>
      </c>
      <c r="X23" s="92">
        <f>Hypothèses!Y66</f>
        <v>0</v>
      </c>
      <c r="Y23" s="92">
        <f>Hypothèses!Z66</f>
        <v>0</v>
      </c>
      <c r="Z23" s="90">
        <f t="shared" si="1"/>
        <v>0</v>
      </c>
    </row>
    <row r="24" spans="1:26" ht="14.4" customHeight="1" outlineLevel="1">
      <c r="A24" s="40" t="s">
        <v>102</v>
      </c>
      <c r="B24" s="39" t="s">
        <v>5</v>
      </c>
      <c r="C24" s="92">
        <f>Hypothèses!D69</f>
        <v>0</v>
      </c>
      <c r="D24" s="92">
        <f>Hypothèses!E69</f>
        <v>0</v>
      </c>
      <c r="E24" s="92">
        <f>Hypothèses!F69</f>
        <v>0</v>
      </c>
      <c r="F24" s="92">
        <f>Hypothèses!G69</f>
        <v>0</v>
      </c>
      <c r="G24" s="92">
        <f>Hypothèses!H69</f>
        <v>0</v>
      </c>
      <c r="H24" s="92">
        <f>Hypothèses!I69</f>
        <v>0</v>
      </c>
      <c r="I24" s="92">
        <f>Hypothèses!J69</f>
        <v>0</v>
      </c>
      <c r="J24" s="92">
        <f>Hypothèses!K69</f>
        <v>0</v>
      </c>
      <c r="K24" s="92">
        <f>Hypothèses!L69</f>
        <v>0</v>
      </c>
      <c r="L24" s="92">
        <f>Hypothèses!M69</f>
        <v>0</v>
      </c>
      <c r="M24" s="92">
        <f>Hypothèses!N69</f>
        <v>0</v>
      </c>
      <c r="N24" s="92">
        <f>Hypothèses!O69</f>
        <v>0</v>
      </c>
      <c r="O24" s="92">
        <f>Hypothèses!P69</f>
        <v>0</v>
      </c>
      <c r="P24" s="92">
        <f>Hypothèses!Q69</f>
        <v>0</v>
      </c>
      <c r="Q24" s="92">
        <f>Hypothèses!R69</f>
        <v>0</v>
      </c>
      <c r="R24" s="92">
        <f>Hypothèses!S69</f>
        <v>0</v>
      </c>
      <c r="S24" s="92">
        <f>Hypothèses!T69</f>
        <v>0</v>
      </c>
      <c r="T24" s="92">
        <f>Hypothèses!U69</f>
        <v>0</v>
      </c>
      <c r="U24" s="92">
        <f>Hypothèses!V69</f>
        <v>0</v>
      </c>
      <c r="V24" s="92">
        <f>Hypothèses!W69</f>
        <v>0</v>
      </c>
      <c r="W24" s="92">
        <f>Hypothèses!X69</f>
        <v>0</v>
      </c>
      <c r="X24" s="92">
        <f>Hypothèses!Y69</f>
        <v>0</v>
      </c>
      <c r="Y24" s="92">
        <f>Hypothèses!Z69</f>
        <v>0</v>
      </c>
      <c r="Z24" s="90">
        <f t="shared" si="1"/>
        <v>0</v>
      </c>
    </row>
    <row r="25" spans="1:26" ht="14.4" customHeight="1" outlineLevel="1">
      <c r="A25" s="40" t="s">
        <v>105</v>
      </c>
      <c r="B25" s="39" t="s">
        <v>5</v>
      </c>
      <c r="C25" s="92">
        <f>Hypothèses!D72</f>
        <v>0</v>
      </c>
      <c r="D25" s="92">
        <f>Hypothèses!E72</f>
        <v>0</v>
      </c>
      <c r="E25" s="92">
        <f>Hypothèses!F72</f>
        <v>0</v>
      </c>
      <c r="F25" s="92">
        <f>Hypothèses!G72</f>
        <v>0</v>
      </c>
      <c r="G25" s="92">
        <f>Hypothèses!H72</f>
        <v>0</v>
      </c>
      <c r="H25" s="92">
        <f>Hypothèses!I72</f>
        <v>0</v>
      </c>
      <c r="I25" s="92">
        <f>Hypothèses!J72</f>
        <v>0</v>
      </c>
      <c r="J25" s="92">
        <f>Hypothèses!K72</f>
        <v>0</v>
      </c>
      <c r="K25" s="92">
        <f>Hypothèses!L72</f>
        <v>0</v>
      </c>
      <c r="L25" s="92">
        <f>Hypothèses!M72</f>
        <v>0</v>
      </c>
      <c r="M25" s="92">
        <f>Hypothèses!N72</f>
        <v>0</v>
      </c>
      <c r="N25" s="92">
        <f>Hypothèses!O72</f>
        <v>0</v>
      </c>
      <c r="O25" s="92">
        <f>Hypothèses!P72</f>
        <v>0</v>
      </c>
      <c r="P25" s="92">
        <f>Hypothèses!Q72</f>
        <v>0</v>
      </c>
      <c r="Q25" s="92">
        <f>Hypothèses!R72</f>
        <v>0</v>
      </c>
      <c r="R25" s="92">
        <f>Hypothèses!S72</f>
        <v>0</v>
      </c>
      <c r="S25" s="92">
        <f>Hypothèses!T72</f>
        <v>0</v>
      </c>
      <c r="T25" s="92">
        <f>Hypothèses!U72</f>
        <v>0</v>
      </c>
      <c r="U25" s="92">
        <f>Hypothèses!V72</f>
        <v>0</v>
      </c>
      <c r="V25" s="92">
        <f>Hypothèses!W72</f>
        <v>0</v>
      </c>
      <c r="W25" s="92">
        <f>Hypothèses!X72</f>
        <v>0</v>
      </c>
      <c r="X25" s="92">
        <f>Hypothèses!Y72</f>
        <v>0</v>
      </c>
      <c r="Y25" s="92">
        <f>Hypothèses!Z72</f>
        <v>0</v>
      </c>
      <c r="Z25" s="90">
        <f t="shared" si="1"/>
        <v>0</v>
      </c>
    </row>
    <row r="26" spans="1:26" ht="14.4" customHeight="1" outlineLevel="1">
      <c r="A26" s="40" t="s">
        <v>103</v>
      </c>
      <c r="B26" s="39" t="s">
        <v>5</v>
      </c>
      <c r="C26" s="92">
        <f>Hypothèses!D75</f>
        <v>0</v>
      </c>
      <c r="D26" s="92">
        <f>Hypothèses!E75</f>
        <v>0</v>
      </c>
      <c r="E26" s="92">
        <f>Hypothèses!F75</f>
        <v>0</v>
      </c>
      <c r="F26" s="92">
        <f>Hypothèses!G75</f>
        <v>0</v>
      </c>
      <c r="G26" s="92">
        <f>Hypothèses!H75</f>
        <v>0</v>
      </c>
      <c r="H26" s="92">
        <f>Hypothèses!I75</f>
        <v>0</v>
      </c>
      <c r="I26" s="92">
        <f>Hypothèses!J75</f>
        <v>0</v>
      </c>
      <c r="J26" s="92">
        <f>Hypothèses!K75</f>
        <v>0</v>
      </c>
      <c r="K26" s="92">
        <f>Hypothèses!L75</f>
        <v>0</v>
      </c>
      <c r="L26" s="92">
        <f>Hypothèses!M75</f>
        <v>0</v>
      </c>
      <c r="M26" s="92">
        <f>Hypothèses!N75</f>
        <v>0</v>
      </c>
      <c r="N26" s="92">
        <f>Hypothèses!O75</f>
        <v>0</v>
      </c>
      <c r="O26" s="92">
        <f>Hypothèses!P75</f>
        <v>0</v>
      </c>
      <c r="P26" s="92">
        <f>Hypothèses!Q75</f>
        <v>0</v>
      </c>
      <c r="Q26" s="92">
        <f>Hypothèses!R75</f>
        <v>0</v>
      </c>
      <c r="R26" s="92">
        <f>Hypothèses!S75</f>
        <v>0</v>
      </c>
      <c r="S26" s="92">
        <f>Hypothèses!T75</f>
        <v>0</v>
      </c>
      <c r="T26" s="92">
        <f>Hypothèses!U75</f>
        <v>0</v>
      </c>
      <c r="U26" s="92">
        <f>Hypothèses!V75</f>
        <v>0</v>
      </c>
      <c r="V26" s="92">
        <f>Hypothèses!W75</f>
        <v>0</v>
      </c>
      <c r="W26" s="92">
        <f>Hypothèses!X75</f>
        <v>0</v>
      </c>
      <c r="X26" s="92">
        <f>Hypothèses!Y75</f>
        <v>0</v>
      </c>
      <c r="Y26" s="92">
        <f>Hypothèses!Z75</f>
        <v>0</v>
      </c>
      <c r="Z26" s="90">
        <f t="shared" si="1"/>
        <v>0</v>
      </c>
    </row>
    <row r="27" spans="1:26" ht="14.4" customHeight="1" outlineLevel="1">
      <c r="A27" s="40" t="s">
        <v>106</v>
      </c>
      <c r="B27" s="39" t="s">
        <v>5</v>
      </c>
      <c r="C27" s="92">
        <f>Hypothèses!D78</f>
        <v>0</v>
      </c>
      <c r="D27" s="92">
        <f>Hypothèses!E78</f>
        <v>0</v>
      </c>
      <c r="E27" s="92">
        <f>Hypothèses!F78</f>
        <v>0</v>
      </c>
      <c r="F27" s="92">
        <f>Hypothèses!G78</f>
        <v>0</v>
      </c>
      <c r="G27" s="92">
        <f>Hypothèses!H78</f>
        <v>0</v>
      </c>
      <c r="H27" s="92">
        <f>Hypothèses!I78</f>
        <v>0</v>
      </c>
      <c r="I27" s="92">
        <f>Hypothèses!J78</f>
        <v>0</v>
      </c>
      <c r="J27" s="92">
        <f>Hypothèses!K78</f>
        <v>0</v>
      </c>
      <c r="K27" s="92">
        <f>Hypothèses!L78</f>
        <v>0</v>
      </c>
      <c r="L27" s="92">
        <f>Hypothèses!M78</f>
        <v>0</v>
      </c>
      <c r="M27" s="92">
        <f>Hypothèses!N78</f>
        <v>0</v>
      </c>
      <c r="N27" s="92">
        <f>Hypothèses!O78</f>
        <v>0</v>
      </c>
      <c r="O27" s="92">
        <f>Hypothèses!P78</f>
        <v>0</v>
      </c>
      <c r="P27" s="92">
        <f>Hypothèses!Q78</f>
        <v>0</v>
      </c>
      <c r="Q27" s="92">
        <f>Hypothèses!R78</f>
        <v>0</v>
      </c>
      <c r="R27" s="92">
        <f>Hypothèses!S78</f>
        <v>0</v>
      </c>
      <c r="S27" s="92">
        <f>Hypothèses!T78</f>
        <v>0</v>
      </c>
      <c r="T27" s="92">
        <f>Hypothèses!U78</f>
        <v>0</v>
      </c>
      <c r="U27" s="92">
        <f>Hypothèses!V78</f>
        <v>0</v>
      </c>
      <c r="V27" s="92">
        <f>Hypothèses!W78</f>
        <v>0</v>
      </c>
      <c r="W27" s="92">
        <f>Hypothèses!X78</f>
        <v>0</v>
      </c>
      <c r="X27" s="92">
        <f>Hypothèses!Y78</f>
        <v>0</v>
      </c>
      <c r="Y27" s="92">
        <f>Hypothèses!Z78</f>
        <v>0</v>
      </c>
      <c r="Z27" s="90">
        <f t="shared" si="1"/>
        <v>0</v>
      </c>
    </row>
    <row r="28" spans="1:26" ht="14.4" customHeight="1" outlineLevel="1">
      <c r="A28" s="40" t="s">
        <v>104</v>
      </c>
      <c r="B28" s="39" t="s">
        <v>5</v>
      </c>
      <c r="C28" s="92">
        <f>Hypothèses!D81</f>
        <v>0</v>
      </c>
      <c r="D28" s="92">
        <f>Hypothèses!E81</f>
        <v>0</v>
      </c>
      <c r="E28" s="92">
        <f>Hypothèses!F81</f>
        <v>0</v>
      </c>
      <c r="F28" s="92">
        <f>Hypothèses!G81</f>
        <v>0</v>
      </c>
      <c r="G28" s="92">
        <f>Hypothèses!H81</f>
        <v>0</v>
      </c>
      <c r="H28" s="92">
        <f>Hypothèses!I81</f>
        <v>0</v>
      </c>
      <c r="I28" s="92">
        <f>Hypothèses!J81</f>
        <v>0</v>
      </c>
      <c r="J28" s="92">
        <f>Hypothèses!K81</f>
        <v>0</v>
      </c>
      <c r="K28" s="92">
        <f>Hypothèses!L81</f>
        <v>0</v>
      </c>
      <c r="L28" s="92">
        <f>Hypothèses!M81</f>
        <v>0</v>
      </c>
      <c r="M28" s="92">
        <f>Hypothèses!N81</f>
        <v>0</v>
      </c>
      <c r="N28" s="92">
        <f>Hypothèses!O81</f>
        <v>0</v>
      </c>
      <c r="O28" s="92">
        <f>Hypothèses!P81</f>
        <v>0</v>
      </c>
      <c r="P28" s="92">
        <f>Hypothèses!Q81</f>
        <v>0</v>
      </c>
      <c r="Q28" s="92">
        <f>Hypothèses!R81</f>
        <v>0</v>
      </c>
      <c r="R28" s="92">
        <f>Hypothèses!S81</f>
        <v>0</v>
      </c>
      <c r="S28" s="92">
        <f>Hypothèses!T81</f>
        <v>0</v>
      </c>
      <c r="T28" s="92">
        <f>Hypothèses!U81</f>
        <v>0</v>
      </c>
      <c r="U28" s="92">
        <f>Hypothèses!V81</f>
        <v>0</v>
      </c>
      <c r="V28" s="92">
        <f>Hypothèses!W81</f>
        <v>0</v>
      </c>
      <c r="W28" s="92">
        <f>Hypothèses!X81</f>
        <v>0</v>
      </c>
      <c r="X28" s="92">
        <f>Hypothèses!Y81</f>
        <v>0</v>
      </c>
      <c r="Y28" s="92">
        <f>Hypothèses!Z81</f>
        <v>0</v>
      </c>
      <c r="Z28" s="90">
        <f t="shared" si="1"/>
        <v>0</v>
      </c>
    </row>
    <row r="29" spans="1:26" ht="14.4" customHeight="1" outlineLevel="1">
      <c r="A29" s="40" t="s">
        <v>107</v>
      </c>
      <c r="B29" s="39" t="s">
        <v>5</v>
      </c>
      <c r="C29" s="92">
        <f>Hypothèses!D84</f>
        <v>0</v>
      </c>
      <c r="D29" s="92">
        <f>Hypothèses!E84</f>
        <v>0</v>
      </c>
      <c r="E29" s="92">
        <f>Hypothèses!F84</f>
        <v>0</v>
      </c>
      <c r="F29" s="92">
        <f>Hypothèses!G84</f>
        <v>0</v>
      </c>
      <c r="G29" s="92">
        <f>Hypothèses!H84</f>
        <v>0</v>
      </c>
      <c r="H29" s="92">
        <f>Hypothèses!I84</f>
        <v>0</v>
      </c>
      <c r="I29" s="92">
        <f>Hypothèses!J84</f>
        <v>0</v>
      </c>
      <c r="J29" s="92">
        <f>Hypothèses!K84</f>
        <v>0</v>
      </c>
      <c r="K29" s="92">
        <f>Hypothèses!L84</f>
        <v>0</v>
      </c>
      <c r="L29" s="92">
        <f>Hypothèses!M84</f>
        <v>0</v>
      </c>
      <c r="M29" s="92">
        <f>Hypothèses!N84</f>
        <v>0</v>
      </c>
      <c r="N29" s="92">
        <f>Hypothèses!O84</f>
        <v>0</v>
      </c>
      <c r="O29" s="92">
        <f>Hypothèses!P84</f>
        <v>0</v>
      </c>
      <c r="P29" s="92">
        <f>Hypothèses!Q84</f>
        <v>0</v>
      </c>
      <c r="Q29" s="92">
        <f>Hypothèses!R84</f>
        <v>0</v>
      </c>
      <c r="R29" s="92">
        <f>Hypothèses!S84</f>
        <v>0</v>
      </c>
      <c r="S29" s="92">
        <f>Hypothèses!T84</f>
        <v>0</v>
      </c>
      <c r="T29" s="92">
        <f>Hypothèses!U84</f>
        <v>0</v>
      </c>
      <c r="U29" s="92">
        <f>Hypothèses!V84</f>
        <v>0</v>
      </c>
      <c r="V29" s="92">
        <f>Hypothèses!W84</f>
        <v>0</v>
      </c>
      <c r="W29" s="92">
        <f>Hypothèses!X84</f>
        <v>0</v>
      </c>
      <c r="X29" s="92">
        <f>Hypothèses!Y84</f>
        <v>0</v>
      </c>
      <c r="Y29" s="92">
        <f>Hypothèses!Z84</f>
        <v>0</v>
      </c>
      <c r="Z29" s="90">
        <f t="shared" si="1"/>
        <v>0</v>
      </c>
    </row>
    <row r="30" spans="1:26" ht="14.4" customHeight="1" outlineLevel="1">
      <c r="A30" s="40" t="s">
        <v>108</v>
      </c>
      <c r="B30" s="39" t="s">
        <v>5</v>
      </c>
      <c r="C30" s="92">
        <f>Hypothèses!D87</f>
        <v>0</v>
      </c>
      <c r="D30" s="92">
        <f>Hypothèses!E87</f>
        <v>0</v>
      </c>
      <c r="E30" s="92">
        <f>Hypothèses!F87</f>
        <v>0</v>
      </c>
      <c r="F30" s="92">
        <f>Hypothèses!G87</f>
        <v>0</v>
      </c>
      <c r="G30" s="92">
        <f>Hypothèses!H87</f>
        <v>0</v>
      </c>
      <c r="H30" s="92">
        <f>Hypothèses!I87</f>
        <v>0</v>
      </c>
      <c r="I30" s="92">
        <f>Hypothèses!J87</f>
        <v>0</v>
      </c>
      <c r="J30" s="92">
        <f>Hypothèses!K87</f>
        <v>0</v>
      </c>
      <c r="K30" s="92">
        <f>Hypothèses!L87</f>
        <v>0</v>
      </c>
      <c r="L30" s="92">
        <f>Hypothèses!M87</f>
        <v>0</v>
      </c>
      <c r="M30" s="92">
        <f>Hypothèses!N87</f>
        <v>0</v>
      </c>
      <c r="N30" s="92">
        <f>Hypothèses!O87</f>
        <v>0</v>
      </c>
      <c r="O30" s="92">
        <f>Hypothèses!P87</f>
        <v>0</v>
      </c>
      <c r="P30" s="92">
        <f>Hypothèses!Q87</f>
        <v>0</v>
      </c>
      <c r="Q30" s="92">
        <f>Hypothèses!R87</f>
        <v>0</v>
      </c>
      <c r="R30" s="92">
        <f>Hypothèses!S87</f>
        <v>0</v>
      </c>
      <c r="S30" s="92">
        <f>Hypothèses!T87</f>
        <v>0</v>
      </c>
      <c r="T30" s="92">
        <f>Hypothèses!U87</f>
        <v>0</v>
      </c>
      <c r="U30" s="92">
        <f>Hypothèses!V87</f>
        <v>0</v>
      </c>
      <c r="V30" s="92">
        <f>Hypothèses!W87</f>
        <v>0</v>
      </c>
      <c r="W30" s="92">
        <f>Hypothèses!X87</f>
        <v>0</v>
      </c>
      <c r="X30" s="92">
        <f>Hypothèses!Y87</f>
        <v>0</v>
      </c>
      <c r="Y30" s="92">
        <f>Hypothèses!Z87</f>
        <v>0</v>
      </c>
      <c r="Z30" s="90">
        <f t="shared" si="1"/>
        <v>0</v>
      </c>
    </row>
    <row r="31" spans="1:26" ht="14.4" customHeight="1" outlineLevel="1">
      <c r="A31" s="40" t="s">
        <v>51</v>
      </c>
      <c r="B31" s="33" t="s">
        <v>5</v>
      </c>
      <c r="C31" s="93">
        <f>Hypothèses!D93</f>
        <v>0</v>
      </c>
      <c r="D31" s="93">
        <f>Hypothèses!E93</f>
        <v>0</v>
      </c>
      <c r="E31" s="93">
        <f>Hypothèses!F93</f>
        <v>0</v>
      </c>
      <c r="F31" s="93">
        <f>Hypothèses!G93</f>
        <v>0</v>
      </c>
      <c r="G31" s="93">
        <f>Hypothèses!H93</f>
        <v>0</v>
      </c>
      <c r="H31" s="93">
        <f>Hypothèses!I93</f>
        <v>0</v>
      </c>
      <c r="I31" s="93">
        <f>Hypothèses!J93</f>
        <v>0</v>
      </c>
      <c r="J31" s="93">
        <f>Hypothèses!K93</f>
        <v>0</v>
      </c>
      <c r="K31" s="93">
        <f>Hypothèses!L93</f>
        <v>0</v>
      </c>
      <c r="L31" s="93">
        <f>Hypothèses!M93</f>
        <v>0</v>
      </c>
      <c r="M31" s="93">
        <f>Hypothèses!N93</f>
        <v>0</v>
      </c>
      <c r="N31" s="93">
        <f>Hypothèses!O93</f>
        <v>0</v>
      </c>
      <c r="O31" s="93">
        <f>Hypothèses!P93</f>
        <v>0</v>
      </c>
      <c r="P31" s="93">
        <f>Hypothèses!Q93</f>
        <v>0</v>
      </c>
      <c r="Q31" s="93">
        <f>Hypothèses!R93</f>
        <v>0</v>
      </c>
      <c r="R31" s="93">
        <f>Hypothèses!S93</f>
        <v>0</v>
      </c>
      <c r="S31" s="93">
        <f>Hypothèses!T93</f>
        <v>0</v>
      </c>
      <c r="T31" s="93">
        <f>Hypothèses!U93</f>
        <v>0</v>
      </c>
      <c r="U31" s="93">
        <f>Hypothèses!V93</f>
        <v>0</v>
      </c>
      <c r="V31" s="93">
        <f>Hypothèses!W93</f>
        <v>0</v>
      </c>
      <c r="W31" s="93">
        <f>Hypothèses!X93</f>
        <v>0</v>
      </c>
      <c r="X31" s="93">
        <f>Hypothèses!Y93</f>
        <v>0</v>
      </c>
      <c r="Y31" s="93">
        <f>Hypothèses!Z93</f>
        <v>0</v>
      </c>
      <c r="Z31" s="90">
        <f t="shared" si="1"/>
        <v>0</v>
      </c>
    </row>
    <row r="32" spans="1:26" ht="14.4" customHeight="1" outlineLevel="1">
      <c r="A32" s="28"/>
      <c r="B32" s="29"/>
      <c r="C32" s="38"/>
      <c r="D32" s="38"/>
      <c r="E32" s="38"/>
      <c r="F32" s="38"/>
      <c r="G32" s="34"/>
      <c r="H32" s="34"/>
      <c r="I32" s="34"/>
      <c r="J32" s="38"/>
      <c r="K32" s="38"/>
      <c r="L32" s="38"/>
      <c r="M32" s="38"/>
      <c r="N32" s="38"/>
      <c r="O32" s="38"/>
      <c r="P32" s="38"/>
      <c r="Q32" s="38"/>
      <c r="R32" s="38"/>
      <c r="S32" s="38"/>
      <c r="T32" s="38"/>
      <c r="U32" s="38"/>
      <c r="V32" s="38"/>
      <c r="W32" s="38"/>
      <c r="X32" s="38"/>
      <c r="Y32" s="38"/>
      <c r="Z32" s="41"/>
    </row>
    <row r="33" spans="1:26" ht="14.4" customHeight="1">
      <c r="A33" s="36" t="s">
        <v>81</v>
      </c>
      <c r="B33" s="33" t="s">
        <v>5</v>
      </c>
      <c r="C33" s="94">
        <f>Hypothèses!D100</f>
        <v>0</v>
      </c>
      <c r="D33" s="94">
        <f>Hypothèses!E100</f>
        <v>0</v>
      </c>
      <c r="E33" s="94">
        <f>Hypothèses!F100</f>
        <v>0</v>
      </c>
      <c r="F33" s="94">
        <f>Hypothèses!G100</f>
        <v>0</v>
      </c>
      <c r="G33" s="94">
        <f>Hypothèses!H100</f>
        <v>0</v>
      </c>
      <c r="H33" s="94">
        <f>Hypothèses!I100</f>
        <v>0</v>
      </c>
      <c r="I33" s="94">
        <f>Hypothèses!J100</f>
        <v>0</v>
      </c>
      <c r="J33" s="94">
        <f>Hypothèses!K100</f>
        <v>0</v>
      </c>
      <c r="K33" s="94">
        <f>Hypothèses!L100</f>
        <v>0</v>
      </c>
      <c r="L33" s="94">
        <f>Hypothèses!M100</f>
        <v>0</v>
      </c>
      <c r="M33" s="94">
        <f>Hypothèses!N100</f>
        <v>0</v>
      </c>
      <c r="N33" s="94">
        <f>Hypothèses!O100</f>
        <v>0</v>
      </c>
      <c r="O33" s="94">
        <f>Hypothèses!P100</f>
        <v>0</v>
      </c>
      <c r="P33" s="94">
        <f>Hypothèses!Q100</f>
        <v>0</v>
      </c>
      <c r="Q33" s="94">
        <f>Hypothèses!R100</f>
        <v>0</v>
      </c>
      <c r="R33" s="94">
        <f>Hypothèses!S100</f>
        <v>0</v>
      </c>
      <c r="S33" s="94">
        <f>Hypothèses!T100</f>
        <v>0</v>
      </c>
      <c r="T33" s="94">
        <f>Hypothèses!U100</f>
        <v>0</v>
      </c>
      <c r="U33" s="94">
        <f>Hypothèses!V100</f>
        <v>0</v>
      </c>
      <c r="V33" s="94">
        <f>Hypothèses!W100</f>
        <v>0</v>
      </c>
      <c r="W33" s="94">
        <f>Hypothèses!X100</f>
        <v>0</v>
      </c>
      <c r="X33" s="94">
        <f>Hypothèses!Y100</f>
        <v>0</v>
      </c>
      <c r="Y33" s="94">
        <f>Hypothèses!Z100</f>
        <v>0</v>
      </c>
      <c r="Z33" s="90">
        <f>SUM(C33:Y33)</f>
        <v>0</v>
      </c>
    </row>
    <row r="34" spans="1:26" ht="14.4" customHeight="1" outlineLevel="1">
      <c r="A34" s="28"/>
      <c r="B34" s="29"/>
      <c r="C34" s="38"/>
      <c r="D34" s="38"/>
      <c r="E34" s="38"/>
      <c r="F34" s="34"/>
      <c r="G34" s="34"/>
      <c r="H34" s="34"/>
      <c r="I34" s="34"/>
      <c r="J34" s="38"/>
      <c r="K34" s="38"/>
      <c r="L34" s="38"/>
      <c r="M34" s="38"/>
      <c r="N34" s="38"/>
      <c r="O34" s="38"/>
      <c r="P34" s="38"/>
      <c r="Q34" s="38"/>
      <c r="R34" s="38"/>
      <c r="S34" s="38"/>
      <c r="T34" s="38"/>
      <c r="U34" s="38"/>
      <c r="V34" s="38"/>
      <c r="W34" s="38"/>
      <c r="X34" s="38"/>
      <c r="Y34" s="38"/>
      <c r="Z34" s="35"/>
    </row>
    <row r="35" spans="1:26" ht="14.4" customHeight="1">
      <c r="A35" s="42" t="s">
        <v>82</v>
      </c>
      <c r="B35" s="33" t="s">
        <v>5</v>
      </c>
      <c r="C35" s="94">
        <f>Hypothèses!D103</f>
        <v>0</v>
      </c>
      <c r="D35" s="94">
        <f>Hypothèses!E103</f>
        <v>0</v>
      </c>
      <c r="E35" s="94">
        <f>Hypothèses!F103</f>
        <v>0</v>
      </c>
      <c r="F35" s="94">
        <f>Hypothèses!G103</f>
        <v>0</v>
      </c>
      <c r="G35" s="94">
        <f>Hypothèses!H103</f>
        <v>0</v>
      </c>
      <c r="H35" s="94">
        <f>Hypothèses!I103</f>
        <v>0</v>
      </c>
      <c r="I35" s="94">
        <f>Hypothèses!J103</f>
        <v>0</v>
      </c>
      <c r="J35" s="94">
        <f>Hypothèses!K103</f>
        <v>0</v>
      </c>
      <c r="K35" s="94">
        <f>Hypothèses!L103</f>
        <v>0</v>
      </c>
      <c r="L35" s="94">
        <f>Hypothèses!M103</f>
        <v>0</v>
      </c>
      <c r="M35" s="94">
        <f>Hypothèses!N103</f>
        <v>0</v>
      </c>
      <c r="N35" s="94">
        <f>Hypothèses!O103</f>
        <v>0</v>
      </c>
      <c r="O35" s="94">
        <f>Hypothèses!P103</f>
        <v>0</v>
      </c>
      <c r="P35" s="94">
        <f>Hypothèses!Q103</f>
        <v>0</v>
      </c>
      <c r="Q35" s="94">
        <f>Hypothèses!R103</f>
        <v>0</v>
      </c>
      <c r="R35" s="94">
        <f>Hypothèses!S103</f>
        <v>0</v>
      </c>
      <c r="S35" s="94">
        <f>Hypothèses!T103</f>
        <v>0</v>
      </c>
      <c r="T35" s="94">
        <f>Hypothèses!U103</f>
        <v>0</v>
      </c>
      <c r="U35" s="94">
        <f>Hypothèses!V103</f>
        <v>0</v>
      </c>
      <c r="V35" s="94">
        <f>Hypothèses!W103</f>
        <v>0</v>
      </c>
      <c r="W35" s="94">
        <f>Hypothèses!X103</f>
        <v>0</v>
      </c>
      <c r="X35" s="94">
        <f>Hypothèses!Y103</f>
        <v>0</v>
      </c>
      <c r="Y35" s="94">
        <f>Hypothèses!Z103</f>
        <v>0</v>
      </c>
      <c r="Z35" s="90">
        <f>SUM(C35:Y35)</f>
        <v>0</v>
      </c>
    </row>
    <row r="36" spans="1:26" ht="15.6" customHeight="1" outlineLevel="1">
      <c r="A36" s="43"/>
      <c r="B36" s="44"/>
      <c r="C36" s="45"/>
      <c r="D36" s="44"/>
      <c r="E36" s="46"/>
      <c r="F36" s="46"/>
      <c r="G36" s="46"/>
      <c r="H36" s="46"/>
      <c r="I36" s="46"/>
      <c r="J36" s="46"/>
      <c r="K36" s="46"/>
      <c r="L36" s="46"/>
      <c r="M36" s="46"/>
      <c r="N36" s="46"/>
      <c r="O36" s="46"/>
      <c r="P36" s="46"/>
      <c r="Q36" s="46"/>
      <c r="R36" s="46"/>
      <c r="S36" s="46"/>
      <c r="T36" s="46"/>
      <c r="U36" s="46"/>
      <c r="V36" s="46"/>
      <c r="W36" s="46"/>
      <c r="X36" s="46"/>
      <c r="Y36" s="46"/>
      <c r="Z36" s="47"/>
    </row>
    <row r="37" spans="1:26" s="51" customFormat="1" ht="14.4" customHeight="1" outlineLevel="1">
      <c r="A37" s="48" t="s">
        <v>97</v>
      </c>
      <c r="B37" s="49"/>
      <c r="C37" s="95" t="b">
        <f ca="1">IFERROR(C18=OFFSET('Amortissements-Valeur terminale'!$Z$19,C13-$C$13,0),"FAUX")</f>
        <v>1</v>
      </c>
      <c r="D37" s="95" t="b">
        <f ca="1">IFERROR(D18=OFFSET('Amortissements-Valeur terminale'!$Z$19,D13-$C$13,0),"FAUX")</f>
        <v>1</v>
      </c>
      <c r="E37" s="95" t="b">
        <f ca="1">IFERROR(E18=OFFSET('Amortissements-Valeur terminale'!$Z$19,E13-$C$13,0),"FAUX")</f>
        <v>1</v>
      </c>
      <c r="F37" s="95" t="b">
        <f ca="1">IFERROR(F18=OFFSET('Amortissements-Valeur terminale'!$Z$19,F13-$C$13,0),"FAUX")</f>
        <v>1</v>
      </c>
      <c r="G37" s="95" t="b">
        <f ca="1">IFERROR(G18=OFFSET('Amortissements-Valeur terminale'!$Z$19,G13-$C$13,0),"FAUX")</f>
        <v>1</v>
      </c>
      <c r="H37" s="95" t="b">
        <f ca="1">IFERROR(H18=OFFSET('Amortissements-Valeur terminale'!$Z$19,H13-$C$13,0),"FAUX")</f>
        <v>1</v>
      </c>
      <c r="I37" s="95" t="b">
        <f ca="1">IFERROR(I18=OFFSET('Amortissements-Valeur terminale'!$Z$19,I13-$C$13,0),"FAUX")</f>
        <v>1</v>
      </c>
      <c r="J37" s="95" t="b">
        <f ca="1">IFERROR(J18=OFFSET('Amortissements-Valeur terminale'!$Z$19,J13-$C$13,0),"FAUX")</f>
        <v>1</v>
      </c>
      <c r="K37" s="95" t="b">
        <f ca="1">IFERROR(K18=OFFSET('Amortissements-Valeur terminale'!$Z$19,K13-$C$13,0),"FAUX")</f>
        <v>1</v>
      </c>
      <c r="L37" s="95" t="b">
        <f ca="1">IFERROR(L18=OFFSET('Amortissements-Valeur terminale'!$Z$19,L13-$C$13,0),"FAUX")</f>
        <v>1</v>
      </c>
      <c r="M37" s="95" t="b">
        <f ca="1">IFERROR(M18=OFFSET('Amortissements-Valeur terminale'!$Z$19,M13-$C$13,0),"FAUX")</f>
        <v>1</v>
      </c>
      <c r="N37" s="95" t="b">
        <f ca="1">IFERROR(N18=OFFSET('Amortissements-Valeur terminale'!$Z$19,N13-$C$13,0),"FAUX")</f>
        <v>1</v>
      </c>
      <c r="O37" s="95" t="b">
        <f ca="1">IFERROR(O18=OFFSET('Amortissements-Valeur terminale'!$Z$19,O13-$C$13,0),"FAUX")</f>
        <v>1</v>
      </c>
      <c r="P37" s="95" t="b">
        <f ca="1">IFERROR(P18=OFFSET('Amortissements-Valeur terminale'!$Z$19,P13-$C$13,0),"FAUX")</f>
        <v>1</v>
      </c>
      <c r="Q37" s="95" t="b">
        <f ca="1">IFERROR(Q18=OFFSET('Amortissements-Valeur terminale'!$Z$19,Q13-$C$13,0),"FAUX")</f>
        <v>1</v>
      </c>
      <c r="R37" s="95" t="b">
        <f ca="1">IFERROR(R18=OFFSET('Amortissements-Valeur terminale'!$Z$19,R13-$C$13,0),"FAUX")</f>
        <v>1</v>
      </c>
      <c r="S37" s="95" t="b">
        <f ca="1">IFERROR(S18=OFFSET('Amortissements-Valeur terminale'!$Z$19,S13-$C$13,0),"FAUX")</f>
        <v>1</v>
      </c>
      <c r="T37" s="95" t="b">
        <f ca="1">IFERROR(T18=OFFSET('Amortissements-Valeur terminale'!$Z$19,T13-$C$13,0),"FAUX")</f>
        <v>1</v>
      </c>
      <c r="U37" s="95" t="b">
        <f ca="1">IFERROR(U18=OFFSET('Amortissements-Valeur terminale'!$Z$19,U13-$C$13,0),"FAUX")</f>
        <v>1</v>
      </c>
      <c r="V37" s="95" t="b">
        <f ca="1">IFERROR(V18=OFFSET('Amortissements-Valeur terminale'!$Z$19,V13-$C$13,0),"FAUX")</f>
        <v>1</v>
      </c>
      <c r="W37" s="95" t="b">
        <f ca="1">IFERROR(W18=OFFSET('Amortissements-Valeur terminale'!$Z$19,W13-$C$13,0),"FAUX")</f>
        <v>1</v>
      </c>
      <c r="X37" s="95" t="b">
        <f ca="1">IFERROR(X18=OFFSET('Amortissements-Valeur terminale'!$Z$19,X13-$C$13,0),"FAUX")</f>
        <v>1</v>
      </c>
      <c r="Y37" s="95" t="b">
        <f ca="1">IFERROR(Y18=OFFSET('Amortissements-Valeur terminale'!$Z$19,Y13-$C$13,0),"FAUX")</f>
        <v>1</v>
      </c>
      <c r="Z37" s="50"/>
    </row>
    <row r="38" spans="1:26" ht="14.4" outlineLevel="1">
      <c r="A38" s="43"/>
      <c r="B38" s="44"/>
      <c r="C38" s="45"/>
      <c r="D38" s="44"/>
      <c r="E38" s="46"/>
      <c r="F38" s="46"/>
      <c r="G38" s="46"/>
      <c r="H38" s="46"/>
      <c r="I38" s="46"/>
      <c r="J38" s="46"/>
      <c r="K38" s="46"/>
      <c r="L38" s="46"/>
      <c r="M38" s="46"/>
      <c r="N38" s="46"/>
      <c r="O38" s="46"/>
      <c r="P38" s="46"/>
      <c r="Q38" s="46"/>
      <c r="R38" s="46"/>
      <c r="S38" s="46"/>
      <c r="T38" s="46"/>
      <c r="U38" s="46"/>
      <c r="V38" s="46"/>
      <c r="W38" s="46"/>
      <c r="X38" s="46"/>
      <c r="Y38" s="46"/>
      <c r="Z38" s="47"/>
    </row>
    <row r="39" spans="1:26" s="54" customFormat="1" ht="14.4" customHeight="1">
      <c r="A39" s="52" t="s">
        <v>22</v>
      </c>
      <c r="B39" s="53" t="s">
        <v>5</v>
      </c>
      <c r="C39" s="96">
        <f t="shared" ref="C39:X39" si="2">IFERROR(SUM(C15,C18,C20,C33,C35),"")</f>
        <v>0</v>
      </c>
      <c r="D39" s="96">
        <f t="shared" si="2"/>
        <v>0</v>
      </c>
      <c r="E39" s="96">
        <f t="shared" si="2"/>
        <v>0</v>
      </c>
      <c r="F39" s="96">
        <f t="shared" si="2"/>
        <v>0</v>
      </c>
      <c r="G39" s="96">
        <f t="shared" si="2"/>
        <v>0</v>
      </c>
      <c r="H39" s="96">
        <f t="shared" si="2"/>
        <v>0</v>
      </c>
      <c r="I39" s="96">
        <f t="shared" si="2"/>
        <v>0</v>
      </c>
      <c r="J39" s="96">
        <f t="shared" si="2"/>
        <v>0</v>
      </c>
      <c r="K39" s="96">
        <f t="shared" si="2"/>
        <v>0</v>
      </c>
      <c r="L39" s="96">
        <f t="shared" si="2"/>
        <v>0</v>
      </c>
      <c r="M39" s="96">
        <f t="shared" si="2"/>
        <v>0</v>
      </c>
      <c r="N39" s="96">
        <f t="shared" si="2"/>
        <v>0</v>
      </c>
      <c r="O39" s="96">
        <f t="shared" si="2"/>
        <v>0</v>
      </c>
      <c r="P39" s="96">
        <f t="shared" si="2"/>
        <v>0</v>
      </c>
      <c r="Q39" s="96">
        <f t="shared" si="2"/>
        <v>0</v>
      </c>
      <c r="R39" s="96">
        <f t="shared" si="2"/>
        <v>0</v>
      </c>
      <c r="S39" s="96">
        <f t="shared" si="2"/>
        <v>0</v>
      </c>
      <c r="T39" s="96">
        <f t="shared" si="2"/>
        <v>0</v>
      </c>
      <c r="U39" s="96">
        <f t="shared" si="2"/>
        <v>0</v>
      </c>
      <c r="V39" s="96">
        <f t="shared" si="2"/>
        <v>0</v>
      </c>
      <c r="W39" s="96">
        <f t="shared" si="2"/>
        <v>0</v>
      </c>
      <c r="X39" s="96">
        <f t="shared" si="2"/>
        <v>0</v>
      </c>
      <c r="Y39" s="96">
        <f>IFERROR(SUM(Y15,Y18,Y20,Y33,Y35),"")</f>
        <v>0</v>
      </c>
      <c r="Z39" s="90">
        <f>SUM(C39:Y39)</f>
        <v>0</v>
      </c>
    </row>
    <row r="40" spans="1:26" ht="12.75" customHeight="1">
      <c r="B40" s="54"/>
      <c r="C40" s="55"/>
      <c r="D40" s="56"/>
      <c r="E40" s="56"/>
      <c r="F40" s="56"/>
      <c r="G40" s="56"/>
      <c r="H40" s="56"/>
      <c r="I40" s="56"/>
      <c r="J40" s="56"/>
      <c r="K40" s="56"/>
      <c r="L40" s="56"/>
      <c r="M40" s="56"/>
      <c r="N40" s="56"/>
      <c r="O40" s="56"/>
      <c r="P40" s="56"/>
      <c r="Q40" s="56"/>
      <c r="R40" s="56"/>
      <c r="S40" s="56"/>
      <c r="T40" s="56"/>
      <c r="U40" s="56"/>
      <c r="V40" s="56"/>
      <c r="W40" s="56"/>
      <c r="X40" s="56"/>
      <c r="Y40" s="56"/>
      <c r="Z40" s="57"/>
    </row>
    <row r="41" spans="1:26" s="54" customFormat="1" ht="14.4" customHeight="1">
      <c r="A41" s="52" t="s">
        <v>31</v>
      </c>
      <c r="B41" s="53" t="s">
        <v>5</v>
      </c>
      <c r="C41" s="97">
        <f>Hypothèses!D106</f>
        <v>0</v>
      </c>
      <c r="D41" s="97">
        <f>Hypothèses!E106</f>
        <v>0</v>
      </c>
      <c r="E41" s="97">
        <f>Hypothèses!F106</f>
        <v>0</v>
      </c>
      <c r="F41" s="97">
        <f>Hypothèses!G106</f>
        <v>0</v>
      </c>
      <c r="G41" s="97">
        <f>Hypothèses!H106</f>
        <v>0</v>
      </c>
      <c r="H41" s="97">
        <f>Hypothèses!I106</f>
        <v>0</v>
      </c>
      <c r="I41" s="97">
        <f>Hypothèses!J106</f>
        <v>0</v>
      </c>
      <c r="J41" s="97">
        <f>Hypothèses!K106</f>
        <v>0</v>
      </c>
      <c r="K41" s="97">
        <f>Hypothèses!L106</f>
        <v>0</v>
      </c>
      <c r="L41" s="97">
        <f>Hypothèses!M106</f>
        <v>0</v>
      </c>
      <c r="M41" s="97">
        <f>Hypothèses!N106</f>
        <v>0</v>
      </c>
      <c r="N41" s="97">
        <f>Hypothèses!O106</f>
        <v>0</v>
      </c>
      <c r="O41" s="97">
        <f>Hypothèses!P106</f>
        <v>0</v>
      </c>
      <c r="P41" s="97">
        <f>Hypothèses!Q106</f>
        <v>0</v>
      </c>
      <c r="Q41" s="97">
        <f>Hypothèses!R106</f>
        <v>0</v>
      </c>
      <c r="R41" s="97">
        <f>Hypothèses!S106</f>
        <v>0</v>
      </c>
      <c r="S41" s="97">
        <f>Hypothèses!T106</f>
        <v>0</v>
      </c>
      <c r="T41" s="97">
        <f>Hypothèses!U106</f>
        <v>0</v>
      </c>
      <c r="U41" s="97">
        <f>Hypothèses!V106</f>
        <v>0</v>
      </c>
      <c r="V41" s="97">
        <f>Hypothèses!W106</f>
        <v>0</v>
      </c>
      <c r="W41" s="97">
        <f>Hypothèses!X106</f>
        <v>0</v>
      </c>
      <c r="X41" s="97">
        <f>Hypothèses!Y106</f>
        <v>0</v>
      </c>
      <c r="Y41" s="97">
        <f>Hypothèses!Z106</f>
        <v>0</v>
      </c>
      <c r="Z41" s="90">
        <f>SUM(C41:Y41)</f>
        <v>0</v>
      </c>
    </row>
    <row r="42" spans="1:26" ht="14.4" customHeight="1">
      <c r="A42" s="43"/>
      <c r="B42" s="44"/>
      <c r="C42" s="55"/>
      <c r="D42" s="58"/>
      <c r="E42" s="58"/>
      <c r="F42" s="58"/>
      <c r="G42" s="58"/>
      <c r="H42" s="58"/>
      <c r="I42" s="58"/>
      <c r="J42" s="58"/>
      <c r="K42" s="58"/>
      <c r="L42" s="58"/>
      <c r="M42" s="58"/>
      <c r="N42" s="58"/>
      <c r="O42" s="58"/>
      <c r="P42" s="58"/>
      <c r="Q42" s="58"/>
      <c r="R42" s="58"/>
      <c r="S42" s="58"/>
      <c r="T42" s="58"/>
      <c r="U42" s="58"/>
      <c r="V42" s="58"/>
      <c r="W42" s="58"/>
      <c r="X42" s="58"/>
      <c r="Y42" s="58"/>
      <c r="Z42" s="59"/>
    </row>
    <row r="43" spans="1:26" s="54" customFormat="1" ht="27.6">
      <c r="A43" s="60" t="s">
        <v>121</v>
      </c>
      <c r="B43" s="53" t="s">
        <v>5</v>
      </c>
      <c r="C43" s="98">
        <f t="shared" ref="C43:Y43" si="3">C41-C39</f>
        <v>0</v>
      </c>
      <c r="D43" s="98">
        <f t="shared" si="3"/>
        <v>0</v>
      </c>
      <c r="E43" s="98">
        <f t="shared" si="3"/>
        <v>0</v>
      </c>
      <c r="F43" s="98">
        <f t="shared" si="3"/>
        <v>0</v>
      </c>
      <c r="G43" s="98">
        <f t="shared" si="3"/>
        <v>0</v>
      </c>
      <c r="H43" s="98">
        <f t="shared" si="3"/>
        <v>0</v>
      </c>
      <c r="I43" s="98">
        <f t="shared" si="3"/>
        <v>0</v>
      </c>
      <c r="J43" s="98">
        <f t="shared" si="3"/>
        <v>0</v>
      </c>
      <c r="K43" s="98">
        <f t="shared" si="3"/>
        <v>0</v>
      </c>
      <c r="L43" s="98">
        <f t="shared" si="3"/>
        <v>0</v>
      </c>
      <c r="M43" s="98">
        <f t="shared" si="3"/>
        <v>0</v>
      </c>
      <c r="N43" s="98">
        <f t="shared" si="3"/>
        <v>0</v>
      </c>
      <c r="O43" s="98">
        <f t="shared" si="3"/>
        <v>0</v>
      </c>
      <c r="P43" s="98">
        <f t="shared" si="3"/>
        <v>0</v>
      </c>
      <c r="Q43" s="98">
        <f t="shared" si="3"/>
        <v>0</v>
      </c>
      <c r="R43" s="98">
        <f t="shared" si="3"/>
        <v>0</v>
      </c>
      <c r="S43" s="98">
        <f t="shared" si="3"/>
        <v>0</v>
      </c>
      <c r="T43" s="98">
        <f t="shared" si="3"/>
        <v>0</v>
      </c>
      <c r="U43" s="98">
        <f t="shared" si="3"/>
        <v>0</v>
      </c>
      <c r="V43" s="98">
        <f t="shared" si="3"/>
        <v>0</v>
      </c>
      <c r="W43" s="98">
        <f t="shared" si="3"/>
        <v>0</v>
      </c>
      <c r="X43" s="98">
        <f t="shared" si="3"/>
        <v>0</v>
      </c>
      <c r="Y43" s="98">
        <f t="shared" si="3"/>
        <v>0</v>
      </c>
      <c r="Z43" s="90">
        <f>SUM(C43:Y43)</f>
        <v>0</v>
      </c>
    </row>
    <row r="44" spans="1:26" s="54" customFormat="1" ht="14.4" customHeight="1">
      <c r="A44" s="52" t="s">
        <v>1</v>
      </c>
      <c r="B44" s="53" t="s">
        <v>5</v>
      </c>
      <c r="C44" s="99">
        <f>Hypothèses!D112</f>
        <v>0</v>
      </c>
      <c r="D44" s="100">
        <f>Hypothèses!E112</f>
        <v>0</v>
      </c>
      <c r="E44" s="100">
        <f>Hypothèses!F112</f>
        <v>0</v>
      </c>
      <c r="F44" s="100">
        <f>Hypothèses!G112</f>
        <v>0</v>
      </c>
      <c r="G44" s="100">
        <f>Hypothèses!H112</f>
        <v>0</v>
      </c>
      <c r="H44" s="100">
        <f>Hypothèses!I112</f>
        <v>0</v>
      </c>
      <c r="I44" s="100">
        <f>Hypothèses!J112</f>
        <v>0</v>
      </c>
      <c r="J44" s="100">
        <f>Hypothèses!K112</f>
        <v>0</v>
      </c>
      <c r="K44" s="100">
        <f>Hypothèses!L112</f>
        <v>0</v>
      </c>
      <c r="L44" s="100">
        <f>Hypothèses!M112</f>
        <v>0</v>
      </c>
      <c r="M44" s="100">
        <f>Hypothèses!N112</f>
        <v>0</v>
      </c>
      <c r="N44" s="100">
        <f>Hypothèses!O112</f>
        <v>0</v>
      </c>
      <c r="O44" s="100">
        <f>Hypothèses!P112</f>
        <v>0</v>
      </c>
      <c r="P44" s="100">
        <f>Hypothèses!Q112</f>
        <v>0</v>
      </c>
      <c r="Q44" s="100">
        <f>Hypothèses!R112</f>
        <v>0</v>
      </c>
      <c r="R44" s="100">
        <f>Hypothèses!S112</f>
        <v>0</v>
      </c>
      <c r="S44" s="100">
        <f>Hypothèses!T112</f>
        <v>0</v>
      </c>
      <c r="T44" s="100">
        <f>Hypothèses!U112</f>
        <v>0</v>
      </c>
      <c r="U44" s="100">
        <f>Hypothèses!V112</f>
        <v>0</v>
      </c>
      <c r="V44" s="100">
        <f>Hypothèses!W112</f>
        <v>0</v>
      </c>
      <c r="W44" s="100">
        <f>Hypothèses!X112</f>
        <v>0</v>
      </c>
      <c r="X44" s="100">
        <f>Hypothèses!Y112</f>
        <v>0</v>
      </c>
      <c r="Y44" s="100">
        <f>Hypothèses!Z112</f>
        <v>0</v>
      </c>
      <c r="Z44" s="90">
        <f>SUM(C44:Y44)</f>
        <v>0</v>
      </c>
    </row>
    <row r="45" spans="1:26" ht="14.4" customHeight="1">
      <c r="A45" s="61" t="s">
        <v>12</v>
      </c>
      <c r="B45" s="53" t="s">
        <v>5</v>
      </c>
      <c r="C45" s="101" t="str">
        <f>IF(C13=Hypothèses!$B$17,'Amortissements-Valeur terminale'!C43,"0,00")</f>
        <v>0,00</v>
      </c>
      <c r="D45" s="101" t="str">
        <f>IF(D13=Hypothèses!$B$17,'Amortissements-Valeur terminale'!D43,"0,00")</f>
        <v>0,00</v>
      </c>
      <c r="E45" s="101" t="str">
        <f>IF(E13=Hypothèses!$B$17,'Amortissements-Valeur terminale'!E43,"0,00")</f>
        <v>0,00</v>
      </c>
      <c r="F45" s="101" t="str">
        <f>IF(F13=Hypothèses!$B$17,'Amortissements-Valeur terminale'!F43,"0,00")</f>
        <v>0,00</v>
      </c>
      <c r="G45" s="101" t="str">
        <f>IF(G13=Hypothèses!$B$17,'Amortissements-Valeur terminale'!G43,"0,00")</f>
        <v>0,00</v>
      </c>
      <c r="H45" s="101" t="str">
        <f>IF(H13=Hypothèses!$B$17,'Amortissements-Valeur terminale'!H43,"0,00")</f>
        <v>0,00</v>
      </c>
      <c r="I45" s="101" t="str">
        <f>IF(I13=Hypothèses!$B$17,'Amortissements-Valeur terminale'!I43,"0,00")</f>
        <v>0,00</v>
      </c>
      <c r="J45" s="101" t="str">
        <f>IF(J13=Hypothèses!$B$17,'Amortissements-Valeur terminale'!J43,"0,00")</f>
        <v>0,00</v>
      </c>
      <c r="K45" s="101" t="str">
        <f>IF(K13=Hypothèses!$B$17,'Amortissements-Valeur terminale'!K43,"0,00")</f>
        <v>0,00</v>
      </c>
      <c r="L45" s="101" t="str">
        <f>IF(L13=Hypothèses!$B$17,'Amortissements-Valeur terminale'!L43,"0,00")</f>
        <v>0,00</v>
      </c>
      <c r="M45" s="101" t="str">
        <f>IF(M13=Hypothèses!$B$17,'Amortissements-Valeur terminale'!M43,"0,00")</f>
        <v>0,00</v>
      </c>
      <c r="N45" s="101" t="str">
        <f>IF(N13=Hypothèses!$B$17,'Amortissements-Valeur terminale'!N43,"0,00")</f>
        <v>0,00</v>
      </c>
      <c r="O45" s="101" t="str">
        <f>IF(O13=Hypothèses!$B$17,'Amortissements-Valeur terminale'!O43,"0,00")</f>
        <v>0,00</v>
      </c>
      <c r="P45" s="101" t="str">
        <f>IF(P13=Hypothèses!$B$17,'Amortissements-Valeur terminale'!P43,"0,00")</f>
        <v>0,00</v>
      </c>
      <c r="Q45" s="101" t="str">
        <f>IF(Q13=Hypothèses!$B$17,'Amortissements-Valeur terminale'!Q43,"0,00")</f>
        <v>0,00</v>
      </c>
      <c r="R45" s="101" t="str">
        <f>IF(R13=Hypothèses!$B$17,'Amortissements-Valeur terminale'!R43,"0,00")</f>
        <v>0,00</v>
      </c>
      <c r="S45" s="101" t="str">
        <f>IF(S13=Hypothèses!$B$17,'Amortissements-Valeur terminale'!S43,"0,00")</f>
        <v>0,00</v>
      </c>
      <c r="T45" s="101" t="str">
        <f>IF(T13=Hypothèses!$B$17,'Amortissements-Valeur terminale'!T43,"0,00")</f>
        <v>0,00</v>
      </c>
      <c r="U45" s="101" t="str">
        <f>IF(U13=Hypothèses!$B$17,'Amortissements-Valeur terminale'!U43,"0,00")</f>
        <v>0,00</v>
      </c>
      <c r="V45" s="101" t="str">
        <f>IF(V13=Hypothèses!$B$17,'Amortissements-Valeur terminale'!V43,"0,00")</f>
        <v>0,00</v>
      </c>
      <c r="W45" s="101" t="str">
        <f>IF(W13=Hypothèses!$B$17,'Amortissements-Valeur terminale'!W43,"0,00")</f>
        <v>0,00</v>
      </c>
      <c r="X45" s="101" t="str">
        <f>IF(X13=Hypothèses!$B$17,'Amortissements-Valeur terminale'!X43,"0,00")</f>
        <v>0,00</v>
      </c>
      <c r="Y45" s="101" t="str">
        <f>IF(Y13=Hypothèses!$B$17,'Amortissements-Valeur terminale'!Y43,"0,00")</f>
        <v>0,00</v>
      </c>
      <c r="Z45" s="90">
        <f>SUM(C45:Y45)</f>
        <v>0</v>
      </c>
    </row>
    <row r="46" spans="1:26" ht="14.4" customHeight="1">
      <c r="A46" s="43"/>
      <c r="B46" s="44"/>
      <c r="C46" s="62"/>
      <c r="D46" s="62"/>
      <c r="E46" s="62"/>
      <c r="F46" s="62"/>
      <c r="G46" s="62"/>
      <c r="H46" s="62"/>
      <c r="I46" s="62"/>
      <c r="J46" s="62"/>
      <c r="K46" s="62"/>
      <c r="L46" s="62"/>
      <c r="M46" s="62"/>
      <c r="N46" s="62"/>
      <c r="O46" s="62"/>
      <c r="P46" s="62"/>
      <c r="Q46" s="62"/>
      <c r="R46" s="62"/>
      <c r="S46" s="62"/>
      <c r="T46" s="62"/>
      <c r="U46" s="62"/>
      <c r="V46" s="62"/>
      <c r="W46" s="62"/>
      <c r="X46" s="62"/>
      <c r="Y46" s="62"/>
      <c r="Z46" s="59"/>
    </row>
    <row r="47" spans="1:26" ht="14.4" customHeight="1">
      <c r="A47" s="63" t="s">
        <v>76</v>
      </c>
      <c r="B47" s="53" t="s">
        <v>5</v>
      </c>
      <c r="C47" s="102">
        <f>Hypothèses!D115</f>
        <v>0</v>
      </c>
      <c r="D47" s="102">
        <f>Hypothèses!E115</f>
        <v>0</v>
      </c>
      <c r="E47" s="102">
        <f>Hypothèses!F115</f>
        <v>0</v>
      </c>
      <c r="F47" s="102">
        <f>Hypothèses!G115</f>
        <v>0</v>
      </c>
      <c r="G47" s="102">
        <f>Hypothèses!H115</f>
        <v>0</v>
      </c>
      <c r="H47" s="102">
        <f>Hypothèses!I115</f>
        <v>0</v>
      </c>
      <c r="I47" s="102">
        <f>Hypothèses!J115</f>
        <v>0</v>
      </c>
      <c r="J47" s="102">
        <f>Hypothèses!K115</f>
        <v>0</v>
      </c>
      <c r="K47" s="102">
        <f>Hypothèses!L115</f>
        <v>0</v>
      </c>
      <c r="L47" s="102">
        <f>Hypothèses!M115</f>
        <v>0</v>
      </c>
      <c r="M47" s="102">
        <f>Hypothèses!N115</f>
        <v>0</v>
      </c>
      <c r="N47" s="102">
        <f>Hypothèses!O115</f>
        <v>0</v>
      </c>
      <c r="O47" s="102">
        <f>Hypothèses!P115</f>
        <v>0</v>
      </c>
      <c r="P47" s="102">
        <f>Hypothèses!Q115</f>
        <v>0</v>
      </c>
      <c r="Q47" s="102">
        <f>Hypothèses!R115</f>
        <v>0</v>
      </c>
      <c r="R47" s="102">
        <f>Hypothèses!S115</f>
        <v>0</v>
      </c>
      <c r="S47" s="102">
        <f>Hypothèses!T115</f>
        <v>0</v>
      </c>
      <c r="T47" s="102">
        <f>Hypothèses!U115</f>
        <v>0</v>
      </c>
      <c r="U47" s="102">
        <f>Hypothèses!V115</f>
        <v>0</v>
      </c>
      <c r="V47" s="102">
        <f>Hypothèses!W115</f>
        <v>0</v>
      </c>
      <c r="W47" s="102">
        <f>Hypothèses!X115</f>
        <v>0</v>
      </c>
      <c r="X47" s="102">
        <f>Hypothèses!Y115</f>
        <v>0</v>
      </c>
      <c r="Y47" s="102">
        <f>Hypothèses!Z115</f>
        <v>0</v>
      </c>
      <c r="Z47" s="90">
        <f>SUM(C47:Y47)</f>
        <v>0</v>
      </c>
    </row>
    <row r="48" spans="1:26" ht="14.4" customHeight="1">
      <c r="A48" s="64" t="s">
        <v>126</v>
      </c>
      <c r="B48" s="65" t="s">
        <v>5</v>
      </c>
      <c r="C48" s="103">
        <f>Hypothèses!D116</f>
        <v>0</v>
      </c>
      <c r="D48" s="103">
        <f>Hypothèses!E116</f>
        <v>0</v>
      </c>
      <c r="E48" s="103">
        <f>Hypothèses!F116</f>
        <v>0</v>
      </c>
      <c r="F48" s="103">
        <f>Hypothèses!G116</f>
        <v>0</v>
      </c>
      <c r="G48" s="103">
        <f>Hypothèses!H116</f>
        <v>0</v>
      </c>
      <c r="H48" s="103">
        <f>Hypothèses!I116</f>
        <v>0</v>
      </c>
      <c r="I48" s="103">
        <f>Hypothèses!J116</f>
        <v>0</v>
      </c>
      <c r="J48" s="103">
        <f>Hypothèses!K116</f>
        <v>0</v>
      </c>
      <c r="K48" s="103">
        <f>Hypothèses!L116</f>
        <v>0</v>
      </c>
      <c r="L48" s="103">
        <f>Hypothèses!M116</f>
        <v>0</v>
      </c>
      <c r="M48" s="103">
        <f>Hypothèses!N116</f>
        <v>0</v>
      </c>
      <c r="N48" s="103">
        <f>Hypothèses!O116</f>
        <v>0</v>
      </c>
      <c r="O48" s="103">
        <f>Hypothèses!P116</f>
        <v>0</v>
      </c>
      <c r="P48" s="103">
        <f>Hypothèses!Q116</f>
        <v>0</v>
      </c>
      <c r="Q48" s="103">
        <f>Hypothèses!R116</f>
        <v>0</v>
      </c>
      <c r="R48" s="103">
        <f>Hypothèses!S116</f>
        <v>0</v>
      </c>
      <c r="S48" s="103">
        <f>Hypothèses!T116</f>
        <v>0</v>
      </c>
      <c r="T48" s="103">
        <f>Hypothèses!U116</f>
        <v>0</v>
      </c>
      <c r="U48" s="103">
        <f>Hypothèses!V116</f>
        <v>0</v>
      </c>
      <c r="V48" s="103">
        <f>Hypothèses!W116</f>
        <v>0</v>
      </c>
      <c r="W48" s="103">
        <f>Hypothèses!X116</f>
        <v>0</v>
      </c>
      <c r="X48" s="103">
        <f>Hypothèses!Y116</f>
        <v>0</v>
      </c>
      <c r="Y48" s="103">
        <f>Hypothèses!Z116</f>
        <v>0</v>
      </c>
      <c r="Z48" s="90">
        <f>SUM(C48:Y48)</f>
        <v>0</v>
      </c>
    </row>
    <row r="49" spans="1:26" ht="14.4" customHeight="1">
      <c r="A49" s="64" t="s">
        <v>115</v>
      </c>
      <c r="B49" s="65" t="s">
        <v>5</v>
      </c>
      <c r="C49" s="103">
        <f>Hypothèses!D117</f>
        <v>0</v>
      </c>
      <c r="D49" s="103">
        <f>Hypothèses!E117</f>
        <v>0</v>
      </c>
      <c r="E49" s="103">
        <f>Hypothèses!F117</f>
        <v>0</v>
      </c>
      <c r="F49" s="103">
        <f>Hypothèses!G117</f>
        <v>0</v>
      </c>
      <c r="G49" s="103">
        <f>Hypothèses!H117</f>
        <v>0</v>
      </c>
      <c r="H49" s="103">
        <f>Hypothèses!I117</f>
        <v>0</v>
      </c>
      <c r="I49" s="103">
        <f>Hypothèses!J117</f>
        <v>0</v>
      </c>
      <c r="J49" s="103">
        <f>Hypothèses!K117</f>
        <v>0</v>
      </c>
      <c r="K49" s="103">
        <f>Hypothèses!L117</f>
        <v>0</v>
      </c>
      <c r="L49" s="103">
        <f>Hypothèses!M117</f>
        <v>0</v>
      </c>
      <c r="M49" s="103">
        <f>Hypothèses!N117</f>
        <v>0</v>
      </c>
      <c r="N49" s="103">
        <f>Hypothèses!O117</f>
        <v>0</v>
      </c>
      <c r="O49" s="103">
        <f>Hypothèses!P117</f>
        <v>0</v>
      </c>
      <c r="P49" s="103">
        <f>Hypothèses!Q117</f>
        <v>0</v>
      </c>
      <c r="Q49" s="103">
        <f>Hypothèses!R117</f>
        <v>0</v>
      </c>
      <c r="R49" s="103">
        <f>Hypothèses!S117</f>
        <v>0</v>
      </c>
      <c r="S49" s="103">
        <f>Hypothèses!T117</f>
        <v>0</v>
      </c>
      <c r="T49" s="103">
        <f>Hypothèses!U117</f>
        <v>0</v>
      </c>
      <c r="U49" s="103">
        <f>Hypothèses!V117</f>
        <v>0</v>
      </c>
      <c r="V49" s="103">
        <f>Hypothèses!W117</f>
        <v>0</v>
      </c>
      <c r="W49" s="103">
        <f>Hypothèses!X117</f>
        <v>0</v>
      </c>
      <c r="X49" s="103">
        <f>Hypothèses!Y117</f>
        <v>0</v>
      </c>
      <c r="Y49" s="103">
        <f>Hypothèses!Z117</f>
        <v>0</v>
      </c>
      <c r="Z49" s="90">
        <f t="shared" ref="Z49:Z50" si="4">SUM(C49:Y49)</f>
        <v>0</v>
      </c>
    </row>
    <row r="50" spans="1:26" ht="14.4" customHeight="1">
      <c r="A50" s="64" t="s">
        <v>77</v>
      </c>
      <c r="B50" s="65" t="s">
        <v>5</v>
      </c>
      <c r="C50" s="103">
        <f>Hypothèses!D118</f>
        <v>0</v>
      </c>
      <c r="D50" s="103">
        <f>Hypothèses!E118</f>
        <v>0</v>
      </c>
      <c r="E50" s="103">
        <f>Hypothèses!F118</f>
        <v>0</v>
      </c>
      <c r="F50" s="103">
        <f>Hypothèses!G118</f>
        <v>0</v>
      </c>
      <c r="G50" s="103">
        <f>Hypothèses!H118</f>
        <v>0</v>
      </c>
      <c r="H50" s="103">
        <f>Hypothèses!I118</f>
        <v>0</v>
      </c>
      <c r="I50" s="103">
        <f>Hypothèses!J118</f>
        <v>0</v>
      </c>
      <c r="J50" s="103">
        <f>Hypothèses!K118</f>
        <v>0</v>
      </c>
      <c r="K50" s="103">
        <f>Hypothèses!L118</f>
        <v>0</v>
      </c>
      <c r="L50" s="103">
        <f>Hypothèses!M118</f>
        <v>0</v>
      </c>
      <c r="M50" s="103">
        <f>Hypothèses!N118</f>
        <v>0</v>
      </c>
      <c r="N50" s="103">
        <f>Hypothèses!O118</f>
        <v>0</v>
      </c>
      <c r="O50" s="103">
        <f>Hypothèses!P118</f>
        <v>0</v>
      </c>
      <c r="P50" s="103">
        <f>Hypothèses!Q118</f>
        <v>0</v>
      </c>
      <c r="Q50" s="103">
        <f>Hypothèses!R118</f>
        <v>0</v>
      </c>
      <c r="R50" s="103">
        <f>Hypothèses!S118</f>
        <v>0</v>
      </c>
      <c r="S50" s="103">
        <f>Hypothèses!T118</f>
        <v>0</v>
      </c>
      <c r="T50" s="103">
        <f>Hypothèses!U118</f>
        <v>0</v>
      </c>
      <c r="U50" s="103">
        <f>Hypothèses!V118</f>
        <v>0</v>
      </c>
      <c r="V50" s="103">
        <f>Hypothèses!W118</f>
        <v>0</v>
      </c>
      <c r="W50" s="103">
        <f>Hypothèses!X118</f>
        <v>0</v>
      </c>
      <c r="X50" s="103">
        <f>Hypothèses!Y118</f>
        <v>0</v>
      </c>
      <c r="Y50" s="103">
        <f>Hypothèses!Z118</f>
        <v>0</v>
      </c>
      <c r="Z50" s="90">
        <f t="shared" si="4"/>
        <v>0</v>
      </c>
    </row>
    <row r="51" spans="1:26" ht="14.4" customHeight="1">
      <c r="A51" s="66"/>
      <c r="B51" s="67"/>
      <c r="C51" s="62"/>
      <c r="D51" s="62"/>
      <c r="E51" s="62"/>
      <c r="F51" s="62"/>
      <c r="G51" s="62"/>
      <c r="H51" s="62"/>
      <c r="I51" s="62"/>
      <c r="J51" s="62"/>
      <c r="K51" s="62"/>
      <c r="L51" s="62"/>
      <c r="M51" s="62"/>
      <c r="N51" s="62"/>
      <c r="O51" s="62"/>
      <c r="P51" s="62"/>
      <c r="Q51" s="62"/>
      <c r="R51" s="62"/>
      <c r="S51" s="62"/>
      <c r="T51" s="62"/>
      <c r="U51" s="62"/>
      <c r="V51" s="62"/>
      <c r="W51" s="62"/>
      <c r="X51" s="62"/>
      <c r="Y51" s="62"/>
      <c r="Z51" s="59"/>
    </row>
    <row r="52" spans="1:26" s="54" customFormat="1" ht="14.4" customHeight="1">
      <c r="A52" s="52" t="s">
        <v>23</v>
      </c>
      <c r="B52" s="53" t="s">
        <v>5</v>
      </c>
      <c r="C52" s="102">
        <f>IFERROR(C43+C18-C17-C44+C45,"")</f>
        <v>0</v>
      </c>
      <c r="D52" s="102">
        <f t="shared" ref="D52:Y52" si="5">IFERROR(D43+D18-D17-D44+D45,"")</f>
        <v>0</v>
      </c>
      <c r="E52" s="102">
        <f t="shared" si="5"/>
        <v>0</v>
      </c>
      <c r="F52" s="102">
        <f t="shared" si="5"/>
        <v>0</v>
      </c>
      <c r="G52" s="102">
        <f t="shared" si="5"/>
        <v>0</v>
      </c>
      <c r="H52" s="102">
        <f t="shared" si="5"/>
        <v>0</v>
      </c>
      <c r="I52" s="102">
        <f t="shared" si="5"/>
        <v>0</v>
      </c>
      <c r="J52" s="102">
        <f t="shared" si="5"/>
        <v>0</v>
      </c>
      <c r="K52" s="102">
        <f t="shared" si="5"/>
        <v>0</v>
      </c>
      <c r="L52" s="102">
        <f t="shared" si="5"/>
        <v>0</v>
      </c>
      <c r="M52" s="102">
        <f t="shared" si="5"/>
        <v>0</v>
      </c>
      <c r="N52" s="102">
        <f t="shared" si="5"/>
        <v>0</v>
      </c>
      <c r="O52" s="102">
        <f t="shared" si="5"/>
        <v>0</v>
      </c>
      <c r="P52" s="102">
        <f t="shared" si="5"/>
        <v>0</v>
      </c>
      <c r="Q52" s="102">
        <f t="shared" si="5"/>
        <v>0</v>
      </c>
      <c r="R52" s="102">
        <f t="shared" si="5"/>
        <v>0</v>
      </c>
      <c r="S52" s="102">
        <f t="shared" si="5"/>
        <v>0</v>
      </c>
      <c r="T52" s="102">
        <f t="shared" si="5"/>
        <v>0</v>
      </c>
      <c r="U52" s="102">
        <f t="shared" si="5"/>
        <v>0</v>
      </c>
      <c r="V52" s="102">
        <f t="shared" si="5"/>
        <v>0</v>
      </c>
      <c r="W52" s="102">
        <f t="shared" si="5"/>
        <v>0</v>
      </c>
      <c r="X52" s="102">
        <f t="shared" si="5"/>
        <v>0</v>
      </c>
      <c r="Y52" s="102">
        <f t="shared" si="5"/>
        <v>0</v>
      </c>
      <c r="Z52" s="90">
        <f>SUM(C52:Y52)</f>
        <v>0</v>
      </c>
    </row>
    <row r="53" spans="1:26" s="54" customFormat="1" ht="14.4" customHeight="1">
      <c r="A53" s="52" t="s">
        <v>109</v>
      </c>
      <c r="B53" s="53" t="s">
        <v>5</v>
      </c>
      <c r="C53" s="102">
        <f t="shared" ref="C53:Y53" si="6">IFERROR(C52+C47,"")</f>
        <v>0</v>
      </c>
      <c r="D53" s="102">
        <f t="shared" si="6"/>
        <v>0</v>
      </c>
      <c r="E53" s="102">
        <f t="shared" si="6"/>
        <v>0</v>
      </c>
      <c r="F53" s="102">
        <f t="shared" si="6"/>
        <v>0</v>
      </c>
      <c r="G53" s="102">
        <f t="shared" si="6"/>
        <v>0</v>
      </c>
      <c r="H53" s="102">
        <f t="shared" si="6"/>
        <v>0</v>
      </c>
      <c r="I53" s="102">
        <f t="shared" si="6"/>
        <v>0</v>
      </c>
      <c r="J53" s="102">
        <f t="shared" si="6"/>
        <v>0</v>
      </c>
      <c r="K53" s="102">
        <f t="shared" si="6"/>
        <v>0</v>
      </c>
      <c r="L53" s="102">
        <f t="shared" si="6"/>
        <v>0</v>
      </c>
      <c r="M53" s="102">
        <f t="shared" si="6"/>
        <v>0</v>
      </c>
      <c r="N53" s="102">
        <f t="shared" si="6"/>
        <v>0</v>
      </c>
      <c r="O53" s="102">
        <f t="shared" si="6"/>
        <v>0</v>
      </c>
      <c r="P53" s="102">
        <f t="shared" si="6"/>
        <v>0</v>
      </c>
      <c r="Q53" s="102">
        <f t="shared" si="6"/>
        <v>0</v>
      </c>
      <c r="R53" s="102">
        <f t="shared" si="6"/>
        <v>0</v>
      </c>
      <c r="S53" s="102">
        <f t="shared" si="6"/>
        <v>0</v>
      </c>
      <c r="T53" s="102">
        <f t="shared" si="6"/>
        <v>0</v>
      </c>
      <c r="U53" s="102">
        <f t="shared" si="6"/>
        <v>0</v>
      </c>
      <c r="V53" s="102">
        <f t="shared" si="6"/>
        <v>0</v>
      </c>
      <c r="W53" s="102">
        <f t="shared" si="6"/>
        <v>0</v>
      </c>
      <c r="X53" s="102">
        <f t="shared" si="6"/>
        <v>0</v>
      </c>
      <c r="Y53" s="102">
        <f t="shared" si="6"/>
        <v>0</v>
      </c>
      <c r="Z53" s="90">
        <f>SUM(C53:Y53)</f>
        <v>0</v>
      </c>
    </row>
    <row r="54" spans="1:26" s="54" customFormat="1" ht="14.4" customHeight="1">
      <c r="A54" s="52" t="s">
        <v>110</v>
      </c>
      <c r="B54" s="53" t="s">
        <v>5</v>
      </c>
      <c r="C54" s="102">
        <f>IF(C13&lt;Hypothèses!$B$11,0,IF(C13&gt;Hypothèses!$B$17,0,C53/(1+Hypothèses!$B$10)^(C13-Hypothèses!$B$11)))</f>
        <v>0</v>
      </c>
      <c r="D54" s="102">
        <f>IF(D13&lt;Hypothèses!$B$11,0,IF(D13&gt;Hypothèses!$B$17,0,D53/(1+Hypothèses!$B$10)^(D13-Hypothèses!$B$11)))</f>
        <v>0</v>
      </c>
      <c r="E54" s="102">
        <f>IF(E13&lt;Hypothèses!$B$11,0,IF(E13&gt;Hypothèses!$B$17,0,E53/(1+Hypothèses!$B$10)^(E13-Hypothèses!$B$11)))</f>
        <v>0</v>
      </c>
      <c r="F54" s="102">
        <f>IF(F13&lt;Hypothèses!$B$11,0,IF(F13&gt;Hypothèses!$B$17,0,F53/(1+Hypothèses!$B$10)^(F13-Hypothèses!$B$11)))</f>
        <v>0</v>
      </c>
      <c r="G54" s="102">
        <f>IF(G13&lt;Hypothèses!$B$11,0,IF(G13&gt;Hypothèses!$B$17,0,G53/(1+Hypothèses!$B$10)^(G13-Hypothèses!$B$11)))</f>
        <v>0</v>
      </c>
      <c r="H54" s="102">
        <f>IF(H13&lt;Hypothèses!$B$11,0,IF(H13&gt;Hypothèses!$B$17,0,H53/(1+Hypothèses!$B$10)^(H13-Hypothèses!$B$11)))</f>
        <v>0</v>
      </c>
      <c r="I54" s="102">
        <f>IF(I13&lt;Hypothèses!$B$11,0,IF(I13&gt;Hypothèses!$B$17,0,I53/(1+Hypothèses!$B$10)^(I13-Hypothèses!$B$11)))</f>
        <v>0</v>
      </c>
      <c r="J54" s="102">
        <f>IF(J13&lt;Hypothèses!$B$11,0,IF(J13&gt;Hypothèses!$B$17,0,J53/(1+Hypothèses!$B$10)^(J13-Hypothèses!$B$11)))</f>
        <v>0</v>
      </c>
      <c r="K54" s="102">
        <f>IF(K13&lt;Hypothèses!$B$11,0,IF(K13&gt;Hypothèses!$B$17,0,K53/(1+Hypothèses!$B$10)^(K13-Hypothèses!$B$11)))</f>
        <v>0</v>
      </c>
      <c r="L54" s="102">
        <f>IF(L13&lt;Hypothèses!$B$11,0,IF(L13&gt;Hypothèses!$B$17,0,L53/(1+Hypothèses!$B$10)^(L13-Hypothèses!$B$11)))</f>
        <v>0</v>
      </c>
      <c r="M54" s="102">
        <f>IF(M13&lt;Hypothèses!$B$11,0,IF(M13&gt;Hypothèses!$B$17,0,M53/(1+Hypothèses!$B$10)^(M13-Hypothèses!$B$11)))</f>
        <v>0</v>
      </c>
      <c r="N54" s="102">
        <f>IF(N13&lt;Hypothèses!$B$11,0,IF(N13&gt;Hypothèses!$B$17,0,N53/(1+Hypothèses!$B$10)^(N13-Hypothèses!$B$11)))</f>
        <v>0</v>
      </c>
      <c r="O54" s="102">
        <f>IF(O13&lt;Hypothèses!$B$11,0,IF(O13&gt;Hypothèses!$B$17,0,O53/(1+Hypothèses!$B$10)^(O13-Hypothèses!$B$11)))</f>
        <v>0</v>
      </c>
      <c r="P54" s="102">
        <f>IF(P13&lt;Hypothèses!$B$11,0,IF(P13&gt;Hypothèses!$B$17,0,P53/(1+Hypothèses!$B$10)^(P13-Hypothèses!$B$11)))</f>
        <v>0</v>
      </c>
      <c r="Q54" s="102">
        <f>IF(Q13&lt;Hypothèses!$B$11,0,IF(Q13&gt;Hypothèses!$B$17,0,Q53/(1+Hypothèses!$B$10)^(Q13-Hypothèses!$B$11)))</f>
        <v>0</v>
      </c>
      <c r="R54" s="102">
        <f>IF(R13&lt;Hypothèses!$B$11,0,IF(R13&gt;Hypothèses!$B$17,0,R53/(1+Hypothèses!$B$10)^(R13-Hypothèses!$B$11)))</f>
        <v>0</v>
      </c>
      <c r="S54" s="102">
        <f>IF(S13&lt;Hypothèses!$B$11,0,IF(S13&gt;Hypothèses!$B$17,0,S53/(1+Hypothèses!$B$10)^(S13-Hypothèses!$B$11)))</f>
        <v>0</v>
      </c>
      <c r="T54" s="102">
        <f>IF(T13&lt;Hypothèses!$B$11,0,IF(T13&gt;Hypothèses!$B$17,0,T53/(1+Hypothèses!$B$10)^(T13-Hypothèses!$B$11)))</f>
        <v>0</v>
      </c>
      <c r="U54" s="102">
        <f>IF(U13&lt;Hypothèses!$B$11,0,IF(U13&gt;Hypothèses!$B$17,0,U53/(1+Hypothèses!$B$10)^(U13-Hypothèses!$B$11)))</f>
        <v>0</v>
      </c>
      <c r="V54" s="102">
        <f>IF(V13&lt;Hypothèses!$B$11,0,IF(V13&gt;Hypothèses!$B$17,0,V53/(1+Hypothèses!$B$10)^(V13-Hypothèses!$B$11)))</f>
        <v>0</v>
      </c>
      <c r="W54" s="102">
        <f>IF(W13&lt;Hypothèses!$B$11,0,IF(W13&gt;Hypothèses!$B$17,0,W53/(1+Hypothèses!$B$10)^(W13-Hypothèses!$B$11)))</f>
        <v>0</v>
      </c>
      <c r="X54" s="102">
        <f>IF(X13&lt;Hypothèses!$B$11,0,IF(X13&gt;Hypothèses!$B$17,0,X53/(1+Hypothèses!$B$10)^(X13-Hypothèses!$B$11)))</f>
        <v>0</v>
      </c>
      <c r="Y54" s="102">
        <f>IF(Y13&lt;Hypothèses!$B$11,0,IF(Y13&gt;Hypothèses!$B$17,0,Y53/(1+Hypothèses!$B$10)^(Y13-Hypothèses!$B$11)))</f>
        <v>0</v>
      </c>
      <c r="Z54" s="90">
        <f>SUM(C54:Y54)</f>
        <v>0</v>
      </c>
    </row>
    <row r="55" spans="1:26" s="54" customFormat="1" ht="14.4" customHeight="1">
      <c r="A55" s="52" t="s">
        <v>111</v>
      </c>
      <c r="B55" s="53" t="s">
        <v>5</v>
      </c>
      <c r="C55" s="102">
        <f>SUM($C$54:C54)</f>
        <v>0</v>
      </c>
      <c r="D55" s="102">
        <f>SUM($C$54:D54)</f>
        <v>0</v>
      </c>
      <c r="E55" s="102">
        <f>SUM($C$54:E54)</f>
        <v>0</v>
      </c>
      <c r="F55" s="102">
        <f>SUM($C$54:F54)</f>
        <v>0</v>
      </c>
      <c r="G55" s="102">
        <f>SUM($C$54:G54)</f>
        <v>0</v>
      </c>
      <c r="H55" s="102">
        <f>SUM($C$54:H54)</f>
        <v>0</v>
      </c>
      <c r="I55" s="102">
        <f>SUM($C$54:I54)</f>
        <v>0</v>
      </c>
      <c r="J55" s="102">
        <f>SUM($C$54:J54)</f>
        <v>0</v>
      </c>
      <c r="K55" s="102">
        <f>SUM($C$54:K54)</f>
        <v>0</v>
      </c>
      <c r="L55" s="102">
        <f>SUM($C$54:L54)</f>
        <v>0</v>
      </c>
      <c r="M55" s="102">
        <f>SUM($C$54:M54)</f>
        <v>0</v>
      </c>
      <c r="N55" s="102">
        <f>SUM($C$54:N54)</f>
        <v>0</v>
      </c>
      <c r="O55" s="102">
        <f>SUM($C$54:O54)</f>
        <v>0</v>
      </c>
      <c r="P55" s="102">
        <f>SUM($C$54:P54)</f>
        <v>0</v>
      </c>
      <c r="Q55" s="102">
        <f>SUM($C$54:Q54)</f>
        <v>0</v>
      </c>
      <c r="R55" s="102">
        <f>SUM($C$54:R54)</f>
        <v>0</v>
      </c>
      <c r="S55" s="102">
        <f>SUM($C$54:S54)</f>
        <v>0</v>
      </c>
      <c r="T55" s="102">
        <f>SUM($C$54:T54)</f>
        <v>0</v>
      </c>
      <c r="U55" s="102">
        <f>SUM($C$54:U54)</f>
        <v>0</v>
      </c>
      <c r="V55" s="102">
        <f>SUM($C$54:V54)</f>
        <v>0</v>
      </c>
      <c r="W55" s="102">
        <f>SUM($C$54:W54)</f>
        <v>0</v>
      </c>
      <c r="X55" s="102">
        <f>SUM($C$54:X54)</f>
        <v>0</v>
      </c>
      <c r="Y55" s="102">
        <f>SUM($C$54:Y54)</f>
        <v>0</v>
      </c>
      <c r="Z55" s="90">
        <f>Y55</f>
        <v>0</v>
      </c>
    </row>
    <row r="56" spans="1:26" ht="14.4" customHeight="1">
      <c r="A56" s="61"/>
      <c r="B56" s="68"/>
      <c r="C56" s="69"/>
      <c r="D56" s="70"/>
      <c r="E56" s="70"/>
      <c r="F56" s="70"/>
      <c r="G56" s="70"/>
      <c r="H56" s="70"/>
      <c r="I56" s="70"/>
      <c r="J56" s="70"/>
      <c r="K56" s="70"/>
      <c r="L56" s="70"/>
      <c r="M56" s="70"/>
      <c r="N56" s="70"/>
      <c r="O56" s="70"/>
      <c r="P56" s="70"/>
      <c r="Q56" s="70"/>
      <c r="R56" s="70"/>
      <c r="S56" s="70"/>
      <c r="T56" s="70"/>
      <c r="U56" s="70"/>
      <c r="V56" s="70"/>
      <c r="W56" s="70"/>
      <c r="X56" s="70"/>
      <c r="Y56" s="70"/>
      <c r="Z56" s="71"/>
    </row>
    <row r="57" spans="1:26" ht="14.4" customHeight="1">
      <c r="A57" s="61" t="s">
        <v>172</v>
      </c>
      <c r="B57" s="53" t="s">
        <v>5</v>
      </c>
      <c r="C57" s="104">
        <f>Y55</f>
        <v>0</v>
      </c>
      <c r="D57" s="70"/>
      <c r="E57" s="70"/>
      <c r="F57" s="70"/>
      <c r="G57" s="70"/>
      <c r="H57" s="70"/>
      <c r="I57" s="70"/>
      <c r="J57" s="70"/>
      <c r="K57" s="70"/>
      <c r="L57" s="70"/>
      <c r="M57" s="70"/>
      <c r="N57" s="70"/>
      <c r="O57" s="70"/>
      <c r="P57" s="70"/>
      <c r="Q57" s="70"/>
      <c r="R57" s="70"/>
      <c r="S57" s="70"/>
      <c r="T57" s="70"/>
      <c r="U57" s="70"/>
      <c r="V57" s="70"/>
      <c r="W57" s="70"/>
      <c r="X57" s="70"/>
      <c r="Y57" s="70"/>
      <c r="Z57" s="71"/>
    </row>
    <row r="58" spans="1:26" s="7" customFormat="1">
      <c r="C58" s="72"/>
      <c r="D58" s="73"/>
      <c r="E58" s="74"/>
      <c r="F58" s="74"/>
      <c r="G58" s="74"/>
      <c r="H58" s="74"/>
      <c r="I58" s="74"/>
      <c r="J58" s="74"/>
      <c r="K58" s="74"/>
      <c r="L58" s="74"/>
      <c r="M58" s="74"/>
      <c r="N58" s="74"/>
      <c r="O58" s="74"/>
      <c r="P58" s="74"/>
      <c r="Q58" s="74"/>
      <c r="R58" s="74"/>
      <c r="S58" s="74"/>
      <c r="X58" s="75"/>
      <c r="Y58" s="74"/>
      <c r="Z58" s="76"/>
    </row>
    <row r="59" spans="1:26">
      <c r="B59" s="77"/>
      <c r="C59" s="78"/>
      <c r="D59" s="78"/>
      <c r="E59" s="78"/>
      <c r="F59" s="78"/>
      <c r="G59" s="78"/>
      <c r="H59" s="78"/>
      <c r="I59" s="78"/>
      <c r="J59" s="78"/>
      <c r="K59" s="78"/>
      <c r="L59" s="78"/>
    </row>
  </sheetData>
  <sheetProtection sheet="1" objects="1" scenarios="1"/>
  <mergeCells count="5">
    <mergeCell ref="D4:I4"/>
    <mergeCell ref="E2:I2"/>
    <mergeCell ref="E3:I3"/>
    <mergeCell ref="D2:D3"/>
    <mergeCell ref="A10:A12"/>
  </mergeCells>
  <conditionalFormatting sqref="C37:Y37">
    <cfRule type="beginsWith" dxfId="1" priority="2" operator="beginsWith" text="VRAI">
      <formula>LEFT(C37,LEN("VRAI"))="VRAI"</formula>
    </cfRule>
    <cfRule type="beginsWith" dxfId="0" priority="4" operator="beginsWith" text="FAUX">
      <formula>LEFT(C37,LEN("FAUX"))="FAUX"</formula>
    </cfRule>
  </conditionalFormatting>
  <pageMargins left="0.25" right="0.25" top="0.75" bottom="0.75" header="0.3" footer="0.3"/>
  <pageSetup paperSize="8" scale="29" orientation="portrait" r:id="rId1"/>
  <ignoredErrors>
    <ignoredError sqref="C14:Q14 C16:E16 C32:E32 C34:E34 C19:Q19 J34:Q34 I16:Q16 I32:Q3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BZ122"/>
  <sheetViews>
    <sheetView showGridLines="0" tabSelected="1" topLeftCell="A52" zoomScale="55" zoomScaleNormal="55" workbookViewId="0">
      <pane xSplit="3" topLeftCell="D1" activePane="topRight" state="frozen"/>
      <selection pane="topRight" activeCell="D62" sqref="D62"/>
    </sheetView>
  </sheetViews>
  <sheetFormatPr baseColWidth="10" defaultColWidth="11.5546875" defaultRowHeight="13.8"/>
  <cols>
    <col min="1" max="1" width="76.44140625" style="105" customWidth="1"/>
    <col min="2" max="2" width="17.77734375" style="105" customWidth="1"/>
    <col min="3" max="3" width="64.5546875" style="105" customWidth="1"/>
    <col min="4" max="4" width="14" style="105" customWidth="1"/>
    <col min="5" max="5" width="19.5546875" style="105" customWidth="1"/>
    <col min="6" max="28" width="11.44140625" style="105"/>
    <col min="29" max="16384" width="11.5546875" style="43"/>
  </cols>
  <sheetData>
    <row r="1" spans="1:27" ht="14.4" thickBot="1"/>
    <row r="2" spans="1:27" s="105" customFormat="1" ht="14.55" customHeight="1">
      <c r="A2" s="374" t="s">
        <v>9</v>
      </c>
      <c r="B2" s="382" t="s">
        <v>129</v>
      </c>
      <c r="C2" s="382"/>
    </row>
    <row r="3" spans="1:27" s="105" customFormat="1" ht="17.399999999999999" customHeight="1">
      <c r="A3" s="374"/>
      <c r="B3" s="383" t="s">
        <v>128</v>
      </c>
      <c r="C3" s="383"/>
    </row>
    <row r="4" spans="1:27" s="106" customFormat="1" ht="18" customHeight="1" thickBot="1">
      <c r="A4" s="367" t="s">
        <v>134</v>
      </c>
      <c r="B4" s="367"/>
      <c r="C4" s="367"/>
    </row>
    <row r="5" spans="1:27" s="105" customFormat="1"/>
    <row r="6" spans="1:27" s="105" customFormat="1" ht="22.8">
      <c r="A6" s="386" t="s">
        <v>137</v>
      </c>
      <c r="B6" s="386"/>
      <c r="C6" s="386"/>
      <c r="E6" s="107"/>
      <c r="F6" s="107"/>
      <c r="G6" s="107"/>
      <c r="H6" s="107"/>
      <c r="I6" s="107"/>
      <c r="J6" s="107"/>
      <c r="K6" s="107"/>
      <c r="L6" s="107"/>
      <c r="M6" s="107"/>
      <c r="N6" s="107"/>
      <c r="O6" s="107"/>
      <c r="P6" s="107"/>
      <c r="Q6" s="107"/>
      <c r="R6" s="107"/>
      <c r="S6" s="107"/>
      <c r="T6" s="107"/>
      <c r="U6" s="107"/>
      <c r="V6" s="107"/>
      <c r="W6" s="107"/>
      <c r="X6" s="107"/>
      <c r="Y6" s="107"/>
      <c r="Z6" s="107"/>
    </row>
    <row r="7" spans="1:27" s="105" customFormat="1" ht="73.05" customHeight="1">
      <c r="A7" s="385" t="s">
        <v>138</v>
      </c>
      <c r="B7" s="385"/>
      <c r="C7" s="385"/>
      <c r="D7" s="108"/>
      <c r="E7" s="107"/>
      <c r="F7" s="107"/>
      <c r="G7" s="107"/>
      <c r="H7" s="107"/>
      <c r="I7" s="107"/>
      <c r="J7" s="107"/>
      <c r="K7" s="107"/>
      <c r="L7" s="107"/>
      <c r="M7" s="107"/>
      <c r="N7" s="107"/>
      <c r="O7" s="107"/>
      <c r="P7" s="107"/>
      <c r="Q7" s="107"/>
      <c r="R7" s="107"/>
      <c r="S7" s="107"/>
      <c r="T7" s="107"/>
      <c r="U7" s="107"/>
      <c r="V7" s="107"/>
      <c r="W7" s="107"/>
      <c r="X7" s="107"/>
      <c r="Y7" s="107"/>
      <c r="Z7" s="107"/>
    </row>
    <row r="8" spans="1:27" ht="19.95" customHeight="1">
      <c r="E8" s="107"/>
      <c r="F8" s="107"/>
      <c r="G8" s="107"/>
      <c r="H8" s="107"/>
      <c r="I8" s="107"/>
      <c r="J8" s="107"/>
      <c r="K8" s="107"/>
      <c r="L8" s="107"/>
      <c r="M8" s="107"/>
    </row>
    <row r="9" spans="1:27" s="112" customFormat="1" ht="17.399999999999999">
      <c r="A9" s="109" t="s">
        <v>30</v>
      </c>
      <c r="B9" s="110" t="s">
        <v>11</v>
      </c>
      <c r="C9" s="111" t="s">
        <v>150</v>
      </c>
      <c r="E9" s="107"/>
      <c r="F9" s="107"/>
      <c r="G9" s="107"/>
      <c r="H9" s="107"/>
      <c r="I9" s="107"/>
      <c r="J9" s="107"/>
      <c r="K9" s="107"/>
      <c r="L9" s="107"/>
      <c r="M9" s="107"/>
      <c r="V9" s="105"/>
      <c r="W9" s="105"/>
      <c r="X9" s="105"/>
      <c r="Y9" s="105"/>
      <c r="Z9" s="105"/>
      <c r="AA9" s="105"/>
    </row>
    <row r="10" spans="1:27" s="112" customFormat="1" ht="17.399999999999999">
      <c r="A10" s="113" t="s">
        <v>113</v>
      </c>
      <c r="B10" s="243">
        <v>0.12</v>
      </c>
      <c r="C10" s="114" t="s">
        <v>153</v>
      </c>
      <c r="E10" s="107"/>
      <c r="F10" s="107"/>
      <c r="G10" s="107"/>
      <c r="H10" s="107"/>
      <c r="I10" s="107"/>
      <c r="J10" s="107"/>
      <c r="K10" s="107"/>
      <c r="L10" s="107"/>
      <c r="M10" s="107"/>
      <c r="V10" s="105"/>
      <c r="W10" s="105"/>
      <c r="X10" s="105"/>
      <c r="Y10" s="105"/>
      <c r="Z10" s="105"/>
      <c r="AA10" s="105"/>
    </row>
    <row r="11" spans="1:27" s="105" customFormat="1" ht="72">
      <c r="A11" s="113" t="s">
        <v>24</v>
      </c>
      <c r="B11" s="115"/>
      <c r="C11" s="116" t="s">
        <v>154</v>
      </c>
      <c r="E11" s="107"/>
      <c r="G11" s="107"/>
      <c r="H11" s="107"/>
      <c r="I11" s="107"/>
      <c r="J11" s="107"/>
      <c r="K11" s="107"/>
      <c r="L11" s="107"/>
      <c r="M11" s="107"/>
    </row>
    <row r="12" spans="1:27" s="105" customFormat="1" ht="14.4">
      <c r="A12" s="113" t="s">
        <v>28</v>
      </c>
      <c r="B12" s="115"/>
      <c r="C12" s="114" t="s">
        <v>162</v>
      </c>
      <c r="J12" s="107"/>
    </row>
    <row r="13" spans="1:27" s="105" customFormat="1" ht="14.4">
      <c r="A13" s="113" t="s">
        <v>29</v>
      </c>
      <c r="B13" s="115"/>
      <c r="C13" s="114" t="s">
        <v>162</v>
      </c>
      <c r="J13" s="107"/>
    </row>
    <row r="14" spans="1:27" s="105" customFormat="1" ht="14.4">
      <c r="A14" s="113" t="s">
        <v>25</v>
      </c>
      <c r="B14" s="115"/>
      <c r="C14" s="114" t="s">
        <v>162</v>
      </c>
      <c r="J14" s="107"/>
    </row>
    <row r="15" spans="1:27" s="105" customFormat="1" ht="14.4">
      <c r="A15" s="113" t="s">
        <v>26</v>
      </c>
      <c r="B15" s="115"/>
      <c r="C15" s="114" t="s">
        <v>162</v>
      </c>
      <c r="J15" s="107"/>
    </row>
    <row r="16" spans="1:27" s="105" customFormat="1" ht="14.4">
      <c r="A16" s="113" t="s">
        <v>59</v>
      </c>
      <c r="B16" s="115"/>
      <c r="C16" s="114" t="s">
        <v>162</v>
      </c>
      <c r="J16" s="107"/>
    </row>
    <row r="17" spans="1:26" s="105" customFormat="1" ht="86.4">
      <c r="A17" s="117" t="s">
        <v>27</v>
      </c>
      <c r="B17" s="236" t="str">
        <f>IF(B16=0,"-",B16+14)</f>
        <v>-</v>
      </c>
      <c r="C17" s="118" t="s">
        <v>165</v>
      </c>
      <c r="J17" s="107"/>
    </row>
    <row r="18" spans="1:26" s="105" customFormat="1" ht="19.95" customHeight="1">
      <c r="J18" s="107"/>
    </row>
    <row r="19" spans="1:26" s="105" customFormat="1" ht="18.75" customHeight="1">
      <c r="A19" s="119" t="s">
        <v>17</v>
      </c>
      <c r="B19" s="120" t="s">
        <v>10</v>
      </c>
      <c r="C19" s="121" t="s">
        <v>58</v>
      </c>
      <c r="D19" s="120">
        <v>2023</v>
      </c>
      <c r="E19" s="120">
        <v>2024</v>
      </c>
      <c r="F19" s="120">
        <v>2025</v>
      </c>
      <c r="G19" s="120">
        <v>2026</v>
      </c>
      <c r="H19" s="120">
        <v>2027</v>
      </c>
      <c r="I19" s="120">
        <v>2028</v>
      </c>
      <c r="J19" s="120">
        <v>2029</v>
      </c>
      <c r="K19" s="120">
        <v>2030</v>
      </c>
      <c r="L19" s="120">
        <v>2031</v>
      </c>
      <c r="M19" s="120">
        <v>2032</v>
      </c>
      <c r="N19" s="120">
        <v>2033</v>
      </c>
      <c r="O19" s="120">
        <v>2034</v>
      </c>
      <c r="P19" s="120">
        <v>2035</v>
      </c>
      <c r="Q19" s="120">
        <v>2036</v>
      </c>
      <c r="R19" s="120">
        <v>2037</v>
      </c>
      <c r="S19" s="120">
        <v>2038</v>
      </c>
      <c r="T19" s="120">
        <v>2039</v>
      </c>
      <c r="U19" s="120">
        <v>2040</v>
      </c>
      <c r="V19" s="120">
        <v>2041</v>
      </c>
      <c r="W19" s="120">
        <v>2042</v>
      </c>
      <c r="X19" s="120">
        <v>2043</v>
      </c>
      <c r="Y19" s="120">
        <v>2044</v>
      </c>
      <c r="Z19" s="122">
        <v>2045</v>
      </c>
    </row>
    <row r="20" spans="1:26" s="105" customFormat="1" ht="33" customHeight="1">
      <c r="A20" s="123" t="s">
        <v>17</v>
      </c>
      <c r="B20" s="124" t="s">
        <v>5</v>
      </c>
      <c r="C20" s="125" t="s">
        <v>8</v>
      </c>
      <c r="D20" s="237">
        <f t="shared" ref="D20:Z20" si="0">D21+D22+D23</f>
        <v>0</v>
      </c>
      <c r="E20" s="237">
        <f t="shared" si="0"/>
        <v>0</v>
      </c>
      <c r="F20" s="237">
        <f t="shared" ref="F20:W20" si="1">F21+F22+F23</f>
        <v>0</v>
      </c>
      <c r="G20" s="237">
        <f t="shared" si="1"/>
        <v>0</v>
      </c>
      <c r="H20" s="237">
        <f t="shared" si="1"/>
        <v>0</v>
      </c>
      <c r="I20" s="237">
        <f t="shared" si="1"/>
        <v>0</v>
      </c>
      <c r="J20" s="237">
        <f t="shared" si="1"/>
        <v>0</v>
      </c>
      <c r="K20" s="237">
        <f t="shared" si="1"/>
        <v>0</v>
      </c>
      <c r="L20" s="237">
        <f t="shared" si="1"/>
        <v>0</v>
      </c>
      <c r="M20" s="237">
        <f t="shared" si="1"/>
        <v>0</v>
      </c>
      <c r="N20" s="237">
        <f t="shared" si="1"/>
        <v>0</v>
      </c>
      <c r="O20" s="237">
        <f t="shared" si="1"/>
        <v>0</v>
      </c>
      <c r="P20" s="237">
        <f t="shared" si="1"/>
        <v>0</v>
      </c>
      <c r="Q20" s="237">
        <f t="shared" si="1"/>
        <v>0</v>
      </c>
      <c r="R20" s="237">
        <f t="shared" si="1"/>
        <v>0</v>
      </c>
      <c r="S20" s="237">
        <f t="shared" si="1"/>
        <v>0</v>
      </c>
      <c r="T20" s="237">
        <f t="shared" si="1"/>
        <v>0</v>
      </c>
      <c r="U20" s="237">
        <f t="shared" si="1"/>
        <v>0</v>
      </c>
      <c r="V20" s="237">
        <f t="shared" si="1"/>
        <v>0</v>
      </c>
      <c r="W20" s="237">
        <f t="shared" si="1"/>
        <v>0</v>
      </c>
      <c r="X20" s="237">
        <f t="shared" si="0"/>
        <v>0</v>
      </c>
      <c r="Y20" s="237">
        <f t="shared" si="0"/>
        <v>0</v>
      </c>
      <c r="Z20" s="238">
        <f t="shared" si="0"/>
        <v>0</v>
      </c>
    </row>
    <row r="21" spans="1:26" s="105" customFormat="1" ht="18.75" customHeight="1">
      <c r="A21" s="126" t="s">
        <v>33</v>
      </c>
      <c r="B21" s="127" t="s">
        <v>5</v>
      </c>
      <c r="C21" s="128"/>
      <c r="D21" s="129"/>
      <c r="E21" s="129"/>
      <c r="F21" s="129"/>
      <c r="G21" s="129"/>
      <c r="H21" s="129"/>
      <c r="I21" s="130"/>
      <c r="J21" s="130"/>
      <c r="K21" s="130"/>
      <c r="L21" s="130"/>
      <c r="M21" s="130"/>
      <c r="N21" s="130"/>
      <c r="O21" s="130"/>
      <c r="P21" s="130"/>
      <c r="Q21" s="130"/>
      <c r="R21" s="130"/>
      <c r="S21" s="130"/>
      <c r="T21" s="130"/>
      <c r="U21" s="130"/>
      <c r="V21" s="130"/>
      <c r="W21" s="130"/>
      <c r="X21" s="130"/>
      <c r="Y21" s="130"/>
      <c r="Z21" s="131"/>
    </row>
    <row r="22" spans="1:26" s="105" customFormat="1" ht="18.75" customHeight="1">
      <c r="A22" s="132" t="s">
        <v>34</v>
      </c>
      <c r="B22" s="124" t="s">
        <v>5</v>
      </c>
      <c r="C22" s="133"/>
      <c r="D22" s="134"/>
      <c r="E22" s="134"/>
      <c r="F22" s="134"/>
      <c r="G22" s="134"/>
      <c r="H22" s="134"/>
      <c r="I22" s="135"/>
      <c r="J22" s="135"/>
      <c r="K22" s="135"/>
      <c r="L22" s="135"/>
      <c r="M22" s="135"/>
      <c r="N22" s="135"/>
      <c r="O22" s="135"/>
      <c r="P22" s="135"/>
      <c r="Q22" s="135"/>
      <c r="R22" s="135"/>
      <c r="S22" s="135"/>
      <c r="T22" s="135"/>
      <c r="U22" s="135"/>
      <c r="V22" s="135"/>
      <c r="W22" s="135"/>
      <c r="X22" s="135"/>
      <c r="Y22" s="135"/>
      <c r="Z22" s="136"/>
    </row>
    <row r="23" spans="1:26" s="105" customFormat="1" ht="18.75" customHeight="1">
      <c r="A23" s="137" t="s">
        <v>35</v>
      </c>
      <c r="B23" s="124" t="s">
        <v>5</v>
      </c>
      <c r="C23" s="138"/>
      <c r="D23" s="135"/>
      <c r="E23" s="135"/>
      <c r="F23" s="135"/>
      <c r="G23" s="135"/>
      <c r="H23" s="135"/>
      <c r="I23" s="135"/>
      <c r="J23" s="135"/>
      <c r="K23" s="135"/>
      <c r="L23" s="135"/>
      <c r="M23" s="135"/>
      <c r="N23" s="135"/>
      <c r="O23" s="135"/>
      <c r="P23" s="135"/>
      <c r="Q23" s="135"/>
      <c r="R23" s="135"/>
      <c r="S23" s="135"/>
      <c r="T23" s="135"/>
      <c r="U23" s="135"/>
      <c r="V23" s="135"/>
      <c r="W23" s="135"/>
      <c r="X23" s="135"/>
      <c r="Y23" s="135"/>
      <c r="Z23" s="136"/>
    </row>
    <row r="24" spans="1:26" s="105" customFormat="1" ht="14.4">
      <c r="A24" s="139" t="s">
        <v>57</v>
      </c>
      <c r="B24" s="124" t="s">
        <v>5</v>
      </c>
      <c r="C24" s="133"/>
      <c r="D24" s="134"/>
      <c r="E24" s="134"/>
      <c r="F24" s="135"/>
      <c r="G24" s="135"/>
      <c r="H24" s="135"/>
      <c r="I24" s="135"/>
      <c r="J24" s="135"/>
      <c r="K24" s="135"/>
      <c r="L24" s="135"/>
      <c r="M24" s="135"/>
      <c r="N24" s="135"/>
      <c r="O24" s="135"/>
      <c r="P24" s="135"/>
      <c r="Q24" s="135"/>
      <c r="R24" s="135"/>
      <c r="S24" s="135"/>
      <c r="T24" s="135"/>
      <c r="U24" s="135"/>
      <c r="V24" s="135"/>
      <c r="W24" s="135"/>
      <c r="X24" s="135"/>
      <c r="Y24" s="135"/>
      <c r="Z24" s="136"/>
    </row>
    <row r="25" spans="1:26" s="105" customFormat="1">
      <c r="A25" s="107"/>
      <c r="B25" s="107"/>
      <c r="C25" s="107"/>
      <c r="D25" s="140"/>
      <c r="E25" s="140"/>
      <c r="F25" s="140"/>
      <c r="G25" s="140"/>
      <c r="H25" s="140"/>
      <c r="I25" s="127"/>
      <c r="J25" s="127"/>
      <c r="K25" s="127"/>
      <c r="L25" s="127"/>
      <c r="M25" s="127"/>
      <c r="N25" s="127"/>
      <c r="O25" s="127"/>
      <c r="P25" s="127"/>
      <c r="Q25" s="127"/>
      <c r="R25" s="127"/>
      <c r="S25" s="127"/>
      <c r="T25" s="127"/>
      <c r="U25" s="127"/>
      <c r="V25" s="127"/>
      <c r="W25" s="127"/>
      <c r="X25" s="127"/>
      <c r="Y25" s="127"/>
      <c r="Z25" s="127"/>
    </row>
    <row r="26" spans="1:26" s="105" customFormat="1" ht="18.75" customHeight="1">
      <c r="A26" s="119" t="s">
        <v>78</v>
      </c>
      <c r="B26" s="120" t="s">
        <v>10</v>
      </c>
      <c r="C26" s="121" t="s">
        <v>58</v>
      </c>
      <c r="D26" s="120">
        <v>2023</v>
      </c>
      <c r="E26" s="120">
        <v>2024</v>
      </c>
      <c r="F26" s="120">
        <v>2025</v>
      </c>
      <c r="G26" s="120">
        <v>2026</v>
      </c>
      <c r="H26" s="120">
        <v>2027</v>
      </c>
      <c r="I26" s="120">
        <v>2028</v>
      </c>
      <c r="J26" s="120">
        <v>2029</v>
      </c>
      <c r="K26" s="120">
        <v>2030</v>
      </c>
      <c r="L26" s="120">
        <v>2031</v>
      </c>
      <c r="M26" s="120">
        <v>2032</v>
      </c>
      <c r="N26" s="120">
        <v>2033</v>
      </c>
      <c r="O26" s="120">
        <v>2034</v>
      </c>
      <c r="P26" s="120">
        <v>2035</v>
      </c>
      <c r="Q26" s="120">
        <v>2036</v>
      </c>
      <c r="R26" s="120">
        <v>2037</v>
      </c>
      <c r="S26" s="120">
        <v>2038</v>
      </c>
      <c r="T26" s="120">
        <v>2039</v>
      </c>
      <c r="U26" s="120">
        <v>2040</v>
      </c>
      <c r="V26" s="120">
        <v>2041</v>
      </c>
      <c r="W26" s="120">
        <v>2042</v>
      </c>
      <c r="X26" s="120">
        <v>2043</v>
      </c>
      <c r="Y26" s="120">
        <v>2044</v>
      </c>
      <c r="Z26" s="122">
        <v>2045</v>
      </c>
    </row>
    <row r="27" spans="1:26" s="105" customFormat="1" ht="18.75" customHeight="1">
      <c r="A27" s="141" t="s">
        <v>78</v>
      </c>
      <c r="B27" s="142" t="s">
        <v>5</v>
      </c>
      <c r="C27" s="143" t="s">
        <v>8</v>
      </c>
      <c r="D27" s="239">
        <f t="shared" ref="D27:Y27" si="2">D28+D32+D36</f>
        <v>0</v>
      </c>
      <c r="E27" s="239">
        <f t="shared" si="2"/>
        <v>0</v>
      </c>
      <c r="F27" s="239">
        <f t="shared" si="2"/>
        <v>0</v>
      </c>
      <c r="G27" s="239">
        <f t="shared" si="2"/>
        <v>0</v>
      </c>
      <c r="H27" s="239">
        <f t="shared" si="2"/>
        <v>0</v>
      </c>
      <c r="I27" s="239">
        <f t="shared" si="2"/>
        <v>0</v>
      </c>
      <c r="J27" s="239">
        <f t="shared" si="2"/>
        <v>0</v>
      </c>
      <c r="K27" s="239">
        <f t="shared" si="2"/>
        <v>0</v>
      </c>
      <c r="L27" s="239">
        <f t="shared" si="2"/>
        <v>0</v>
      </c>
      <c r="M27" s="239">
        <f t="shared" si="2"/>
        <v>0</v>
      </c>
      <c r="N27" s="239">
        <f t="shared" si="2"/>
        <v>0</v>
      </c>
      <c r="O27" s="239">
        <f t="shared" si="2"/>
        <v>0</v>
      </c>
      <c r="P27" s="239">
        <f t="shared" si="2"/>
        <v>0</v>
      </c>
      <c r="Q27" s="239">
        <f t="shared" si="2"/>
        <v>0</v>
      </c>
      <c r="R27" s="239">
        <f t="shared" si="2"/>
        <v>0</v>
      </c>
      <c r="S27" s="239">
        <f t="shared" si="2"/>
        <v>0</v>
      </c>
      <c r="T27" s="239">
        <f t="shared" si="2"/>
        <v>0</v>
      </c>
      <c r="U27" s="239">
        <f t="shared" si="2"/>
        <v>0</v>
      </c>
      <c r="V27" s="239">
        <f t="shared" si="2"/>
        <v>0</v>
      </c>
      <c r="W27" s="239">
        <f t="shared" si="2"/>
        <v>0</v>
      </c>
      <c r="X27" s="239">
        <f t="shared" si="2"/>
        <v>0</v>
      </c>
      <c r="Y27" s="239">
        <f t="shared" si="2"/>
        <v>0</v>
      </c>
      <c r="Z27" s="240">
        <f>Z28+Z32+Z36</f>
        <v>0</v>
      </c>
    </row>
    <row r="28" spans="1:26" s="105" customFormat="1" ht="18.75" customHeight="1">
      <c r="A28" s="144" t="s">
        <v>2</v>
      </c>
      <c r="B28" s="145" t="s">
        <v>5</v>
      </c>
      <c r="C28" s="146"/>
      <c r="D28" s="241">
        <f t="shared" ref="D28:Z28" si="3">D29+D30+D31</f>
        <v>0</v>
      </c>
      <c r="E28" s="241">
        <f t="shared" si="3"/>
        <v>0</v>
      </c>
      <c r="F28" s="241">
        <f t="shared" si="3"/>
        <v>0</v>
      </c>
      <c r="G28" s="241">
        <f t="shared" si="3"/>
        <v>0</v>
      </c>
      <c r="H28" s="241">
        <f t="shared" si="3"/>
        <v>0</v>
      </c>
      <c r="I28" s="241">
        <f t="shared" si="3"/>
        <v>0</v>
      </c>
      <c r="J28" s="241">
        <f t="shared" si="3"/>
        <v>0</v>
      </c>
      <c r="K28" s="241">
        <f t="shared" si="3"/>
        <v>0</v>
      </c>
      <c r="L28" s="241">
        <f t="shared" si="3"/>
        <v>0</v>
      </c>
      <c r="M28" s="241">
        <f t="shared" si="3"/>
        <v>0</v>
      </c>
      <c r="N28" s="241">
        <f t="shared" si="3"/>
        <v>0</v>
      </c>
      <c r="O28" s="241">
        <f t="shared" si="3"/>
        <v>0</v>
      </c>
      <c r="P28" s="241">
        <f t="shared" si="3"/>
        <v>0</v>
      </c>
      <c r="Q28" s="241">
        <f t="shared" si="3"/>
        <v>0</v>
      </c>
      <c r="R28" s="241">
        <f t="shared" si="3"/>
        <v>0</v>
      </c>
      <c r="S28" s="241">
        <f t="shared" si="3"/>
        <v>0</v>
      </c>
      <c r="T28" s="241">
        <f t="shared" si="3"/>
        <v>0</v>
      </c>
      <c r="U28" s="241">
        <f>U29+U30+U31</f>
        <v>0</v>
      </c>
      <c r="V28" s="241">
        <f t="shared" si="3"/>
        <v>0</v>
      </c>
      <c r="W28" s="241">
        <f t="shared" si="3"/>
        <v>0</v>
      </c>
      <c r="X28" s="241">
        <f t="shared" si="3"/>
        <v>0</v>
      </c>
      <c r="Y28" s="241">
        <f t="shared" si="3"/>
        <v>0</v>
      </c>
      <c r="Z28" s="242">
        <f t="shared" si="3"/>
        <v>0</v>
      </c>
    </row>
    <row r="29" spans="1:26" s="105" customFormat="1" ht="18.75" customHeight="1">
      <c r="A29" s="147" t="s">
        <v>37</v>
      </c>
      <c r="B29" s="127" t="s">
        <v>5</v>
      </c>
      <c r="C29" s="148"/>
      <c r="D29" s="130"/>
      <c r="E29" s="130"/>
      <c r="F29" s="130"/>
      <c r="G29" s="130"/>
      <c r="H29" s="130"/>
      <c r="I29" s="130"/>
      <c r="J29" s="130"/>
      <c r="K29" s="130"/>
      <c r="L29" s="130"/>
      <c r="M29" s="130"/>
      <c r="N29" s="130"/>
      <c r="O29" s="130"/>
      <c r="P29" s="130"/>
      <c r="Q29" s="130"/>
      <c r="R29" s="130"/>
      <c r="S29" s="130"/>
      <c r="T29" s="130"/>
      <c r="U29" s="130"/>
      <c r="V29" s="130"/>
      <c r="W29" s="130"/>
      <c r="X29" s="130"/>
      <c r="Y29" s="130"/>
      <c r="Z29" s="131"/>
    </row>
    <row r="30" spans="1:26" s="105" customFormat="1" ht="18.75" customHeight="1">
      <c r="A30" s="147" t="s">
        <v>38</v>
      </c>
      <c r="B30" s="127" t="s">
        <v>5</v>
      </c>
      <c r="C30" s="148"/>
      <c r="D30" s="130"/>
      <c r="E30" s="130"/>
      <c r="F30" s="130"/>
      <c r="G30" s="130"/>
      <c r="H30" s="130"/>
      <c r="I30" s="130"/>
      <c r="J30" s="130"/>
      <c r="K30" s="130"/>
      <c r="L30" s="130"/>
      <c r="M30" s="130"/>
      <c r="N30" s="130"/>
      <c r="O30" s="130"/>
      <c r="P30" s="130"/>
      <c r="Q30" s="130"/>
      <c r="R30" s="130"/>
      <c r="S30" s="130"/>
      <c r="T30" s="130"/>
      <c r="U30" s="130"/>
      <c r="V30" s="130"/>
      <c r="W30" s="130"/>
      <c r="X30" s="130"/>
      <c r="Y30" s="130"/>
      <c r="Z30" s="131"/>
    </row>
    <row r="31" spans="1:26" s="105" customFormat="1" ht="18.75" customHeight="1">
      <c r="A31" s="147" t="s">
        <v>39</v>
      </c>
      <c r="B31" s="127" t="s">
        <v>5</v>
      </c>
      <c r="C31" s="148"/>
      <c r="D31" s="130"/>
      <c r="E31" s="130"/>
      <c r="F31" s="130"/>
      <c r="G31" s="130"/>
      <c r="H31" s="130"/>
      <c r="I31" s="130"/>
      <c r="J31" s="130"/>
      <c r="K31" s="130"/>
      <c r="L31" s="130"/>
      <c r="M31" s="130"/>
      <c r="N31" s="130"/>
      <c r="O31" s="130"/>
      <c r="P31" s="130"/>
      <c r="Q31" s="130"/>
      <c r="R31" s="130"/>
      <c r="S31" s="130"/>
      <c r="T31" s="130"/>
      <c r="U31" s="130"/>
      <c r="V31" s="130"/>
      <c r="W31" s="130"/>
      <c r="X31" s="130"/>
      <c r="Y31" s="130"/>
      <c r="Z31" s="131"/>
    </row>
    <row r="32" spans="1:26" s="105" customFormat="1" ht="18.75" customHeight="1">
      <c r="A32" s="144" t="s">
        <v>3</v>
      </c>
      <c r="B32" s="145" t="s">
        <v>5</v>
      </c>
      <c r="C32" s="146"/>
      <c r="D32" s="241">
        <f t="shared" ref="D32:Z32" si="4">D33+D34+D35</f>
        <v>0</v>
      </c>
      <c r="E32" s="241">
        <f t="shared" si="4"/>
        <v>0</v>
      </c>
      <c r="F32" s="241">
        <f t="shared" si="4"/>
        <v>0</v>
      </c>
      <c r="G32" s="241">
        <f t="shared" si="4"/>
        <v>0</v>
      </c>
      <c r="H32" s="241">
        <f t="shared" si="4"/>
        <v>0</v>
      </c>
      <c r="I32" s="241">
        <f t="shared" si="4"/>
        <v>0</v>
      </c>
      <c r="J32" s="241">
        <f t="shared" si="4"/>
        <v>0</v>
      </c>
      <c r="K32" s="241">
        <f t="shared" si="4"/>
        <v>0</v>
      </c>
      <c r="L32" s="241">
        <f t="shared" si="4"/>
        <v>0</v>
      </c>
      <c r="M32" s="241">
        <f t="shared" si="4"/>
        <v>0</v>
      </c>
      <c r="N32" s="241">
        <f t="shared" si="4"/>
        <v>0</v>
      </c>
      <c r="O32" s="241">
        <f t="shared" si="4"/>
        <v>0</v>
      </c>
      <c r="P32" s="241">
        <f t="shared" si="4"/>
        <v>0</v>
      </c>
      <c r="Q32" s="241">
        <f t="shared" si="4"/>
        <v>0</v>
      </c>
      <c r="R32" s="241">
        <f t="shared" si="4"/>
        <v>0</v>
      </c>
      <c r="S32" s="241">
        <f t="shared" si="4"/>
        <v>0</v>
      </c>
      <c r="T32" s="241">
        <f t="shared" si="4"/>
        <v>0</v>
      </c>
      <c r="U32" s="241">
        <f t="shared" si="4"/>
        <v>0</v>
      </c>
      <c r="V32" s="241">
        <f t="shared" si="4"/>
        <v>0</v>
      </c>
      <c r="W32" s="241">
        <f t="shared" si="4"/>
        <v>0</v>
      </c>
      <c r="X32" s="241">
        <f t="shared" si="4"/>
        <v>0</v>
      </c>
      <c r="Y32" s="241">
        <f t="shared" si="4"/>
        <v>0</v>
      </c>
      <c r="Z32" s="242">
        <f t="shared" si="4"/>
        <v>0</v>
      </c>
    </row>
    <row r="33" spans="1:78">
      <c r="A33" s="147" t="s">
        <v>40</v>
      </c>
      <c r="B33" s="127" t="s">
        <v>5</v>
      </c>
      <c r="C33" s="148"/>
      <c r="D33" s="129"/>
      <c r="E33" s="129"/>
      <c r="F33" s="129"/>
      <c r="G33" s="129"/>
      <c r="H33" s="129"/>
      <c r="I33" s="129"/>
      <c r="J33" s="129"/>
      <c r="K33" s="129"/>
      <c r="L33" s="129"/>
      <c r="M33" s="129"/>
      <c r="N33" s="129"/>
      <c r="O33" s="129"/>
      <c r="P33" s="129"/>
      <c r="Q33" s="129"/>
      <c r="R33" s="129"/>
      <c r="S33" s="129"/>
      <c r="T33" s="129"/>
      <c r="U33" s="129"/>
      <c r="V33" s="129"/>
      <c r="W33" s="129"/>
      <c r="X33" s="129"/>
      <c r="Y33" s="129"/>
      <c r="Z33" s="149"/>
    </row>
    <row r="34" spans="1:78">
      <c r="A34" s="147" t="s">
        <v>41</v>
      </c>
      <c r="B34" s="127" t="s">
        <v>5</v>
      </c>
      <c r="C34" s="148"/>
      <c r="D34" s="129"/>
      <c r="E34" s="129"/>
      <c r="F34" s="129"/>
      <c r="G34" s="129"/>
      <c r="H34" s="129"/>
      <c r="I34" s="129"/>
      <c r="J34" s="129"/>
      <c r="K34" s="129"/>
      <c r="L34" s="129"/>
      <c r="M34" s="129"/>
      <c r="N34" s="129"/>
      <c r="O34" s="129"/>
      <c r="P34" s="129"/>
      <c r="Q34" s="129"/>
      <c r="R34" s="129"/>
      <c r="S34" s="129"/>
      <c r="T34" s="129"/>
      <c r="U34" s="129"/>
      <c r="V34" s="129"/>
      <c r="W34" s="129"/>
      <c r="X34" s="129"/>
      <c r="Y34" s="129"/>
      <c r="Z34" s="149"/>
    </row>
    <row r="35" spans="1:78">
      <c r="A35" s="147" t="s">
        <v>42</v>
      </c>
      <c r="B35" s="127" t="s">
        <v>5</v>
      </c>
      <c r="C35" s="148"/>
      <c r="D35" s="129"/>
      <c r="E35" s="129"/>
      <c r="F35" s="129"/>
      <c r="G35" s="129"/>
      <c r="H35" s="129"/>
      <c r="I35" s="129"/>
      <c r="J35" s="129"/>
      <c r="K35" s="129"/>
      <c r="L35" s="129"/>
      <c r="M35" s="129"/>
      <c r="N35" s="129"/>
      <c r="O35" s="129"/>
      <c r="P35" s="129"/>
      <c r="Q35" s="129"/>
      <c r="R35" s="129"/>
      <c r="S35" s="129"/>
      <c r="T35" s="129"/>
      <c r="U35" s="129"/>
      <c r="V35" s="129"/>
      <c r="W35" s="129"/>
      <c r="X35" s="129"/>
      <c r="Y35" s="129"/>
      <c r="Z35" s="149"/>
    </row>
    <row r="36" spans="1:78" s="105" customFormat="1">
      <c r="A36" s="144" t="s">
        <v>4</v>
      </c>
      <c r="B36" s="145" t="s">
        <v>5</v>
      </c>
      <c r="C36" s="146"/>
      <c r="D36" s="241">
        <f t="shared" ref="D36:Z36" si="5">D37+D38+D39</f>
        <v>0</v>
      </c>
      <c r="E36" s="241">
        <f t="shared" si="5"/>
        <v>0</v>
      </c>
      <c r="F36" s="241">
        <f t="shared" si="5"/>
        <v>0</v>
      </c>
      <c r="G36" s="241">
        <f t="shared" si="5"/>
        <v>0</v>
      </c>
      <c r="H36" s="241">
        <f t="shared" si="5"/>
        <v>0</v>
      </c>
      <c r="I36" s="241">
        <f t="shared" si="5"/>
        <v>0</v>
      </c>
      <c r="J36" s="241">
        <f t="shared" si="5"/>
        <v>0</v>
      </c>
      <c r="K36" s="241">
        <f t="shared" si="5"/>
        <v>0</v>
      </c>
      <c r="L36" s="241">
        <f t="shared" si="5"/>
        <v>0</v>
      </c>
      <c r="M36" s="241">
        <f t="shared" si="5"/>
        <v>0</v>
      </c>
      <c r="N36" s="241">
        <f t="shared" si="5"/>
        <v>0</v>
      </c>
      <c r="O36" s="241">
        <f t="shared" si="5"/>
        <v>0</v>
      </c>
      <c r="P36" s="241">
        <f t="shared" si="5"/>
        <v>0</v>
      </c>
      <c r="Q36" s="241">
        <f t="shared" si="5"/>
        <v>0</v>
      </c>
      <c r="R36" s="241">
        <f t="shared" si="5"/>
        <v>0</v>
      </c>
      <c r="S36" s="241">
        <f t="shared" si="5"/>
        <v>0</v>
      </c>
      <c r="T36" s="241">
        <f t="shared" si="5"/>
        <v>0</v>
      </c>
      <c r="U36" s="241">
        <f t="shared" si="5"/>
        <v>0</v>
      </c>
      <c r="V36" s="241">
        <f t="shared" si="5"/>
        <v>0</v>
      </c>
      <c r="W36" s="241">
        <f t="shared" si="5"/>
        <v>0</v>
      </c>
      <c r="X36" s="241">
        <f t="shared" si="5"/>
        <v>0</v>
      </c>
      <c r="Y36" s="241">
        <f t="shared" si="5"/>
        <v>0</v>
      </c>
      <c r="Z36" s="242">
        <f t="shared" si="5"/>
        <v>0</v>
      </c>
    </row>
    <row r="37" spans="1:78" s="105" customFormat="1">
      <c r="A37" s="147" t="s">
        <v>43</v>
      </c>
      <c r="B37" s="127" t="s">
        <v>5</v>
      </c>
      <c r="C37" s="148"/>
      <c r="D37" s="129"/>
      <c r="E37" s="129"/>
      <c r="F37" s="129"/>
      <c r="G37" s="129"/>
      <c r="H37" s="129"/>
      <c r="I37" s="129"/>
      <c r="J37" s="129"/>
      <c r="K37" s="129"/>
      <c r="L37" s="129"/>
      <c r="M37" s="129"/>
      <c r="N37" s="129"/>
      <c r="O37" s="129"/>
      <c r="P37" s="129"/>
      <c r="Q37" s="129"/>
      <c r="R37" s="129"/>
      <c r="S37" s="129"/>
      <c r="T37" s="129"/>
      <c r="U37" s="129"/>
      <c r="V37" s="129"/>
      <c r="W37" s="129"/>
      <c r="X37" s="129"/>
      <c r="Y37" s="129"/>
      <c r="Z37" s="149"/>
    </row>
    <row r="38" spans="1:78" s="105" customFormat="1">
      <c r="A38" s="147" t="s">
        <v>44</v>
      </c>
      <c r="B38" s="127" t="s">
        <v>5</v>
      </c>
      <c r="C38" s="148"/>
      <c r="D38" s="129"/>
      <c r="E38" s="129"/>
      <c r="F38" s="129"/>
      <c r="G38" s="129"/>
      <c r="H38" s="129"/>
      <c r="I38" s="129"/>
      <c r="J38" s="129"/>
      <c r="K38" s="129"/>
      <c r="L38" s="129"/>
      <c r="M38" s="129"/>
      <c r="N38" s="129"/>
      <c r="O38" s="129"/>
      <c r="P38" s="129"/>
      <c r="Q38" s="129"/>
      <c r="R38" s="129"/>
      <c r="S38" s="129"/>
      <c r="T38" s="129"/>
      <c r="U38" s="129"/>
      <c r="V38" s="129"/>
      <c r="W38" s="129"/>
      <c r="X38" s="129"/>
      <c r="Y38" s="129"/>
      <c r="Z38" s="149"/>
    </row>
    <row r="39" spans="1:78" s="105" customFormat="1">
      <c r="A39" s="147" t="s">
        <v>45</v>
      </c>
      <c r="B39" s="127" t="s">
        <v>5</v>
      </c>
      <c r="C39" s="148"/>
      <c r="D39" s="129"/>
      <c r="E39" s="129"/>
      <c r="F39" s="129"/>
      <c r="G39" s="129"/>
      <c r="H39" s="129"/>
      <c r="I39" s="129"/>
      <c r="J39" s="129"/>
      <c r="K39" s="129"/>
      <c r="L39" s="129"/>
      <c r="M39" s="129"/>
      <c r="N39" s="129"/>
      <c r="O39" s="129"/>
      <c r="P39" s="129"/>
      <c r="Q39" s="129"/>
      <c r="R39" s="129"/>
      <c r="S39" s="129"/>
      <c r="T39" s="129"/>
      <c r="U39" s="129"/>
      <c r="V39" s="129"/>
      <c r="W39" s="129"/>
      <c r="X39" s="129"/>
      <c r="Y39" s="129"/>
      <c r="Z39" s="149"/>
    </row>
    <row r="40" spans="1:78" s="105" customFormat="1" ht="14.4">
      <c r="A40" s="150" t="s">
        <v>36</v>
      </c>
      <c r="B40" s="151" t="s">
        <v>5</v>
      </c>
      <c r="C40" s="138"/>
      <c r="D40" s="134"/>
      <c r="E40" s="134"/>
      <c r="F40" s="134"/>
      <c r="G40" s="134"/>
      <c r="H40" s="134"/>
      <c r="I40" s="134"/>
      <c r="J40" s="134"/>
      <c r="K40" s="134"/>
      <c r="L40" s="134"/>
      <c r="M40" s="134"/>
      <c r="N40" s="134"/>
      <c r="O40" s="134"/>
      <c r="P40" s="134"/>
      <c r="Q40" s="134"/>
      <c r="R40" s="134"/>
      <c r="S40" s="134"/>
      <c r="T40" s="134"/>
      <c r="U40" s="134"/>
      <c r="V40" s="134"/>
      <c r="W40" s="134"/>
      <c r="X40" s="134"/>
      <c r="Y40" s="134"/>
      <c r="Z40" s="152"/>
    </row>
    <row r="41" spans="1:78" s="105" customFormat="1">
      <c r="A41" s="107"/>
      <c r="B41" s="153"/>
      <c r="C41" s="107"/>
      <c r="D41" s="107"/>
      <c r="E41" s="107"/>
      <c r="F41" s="107"/>
      <c r="G41" s="107"/>
      <c r="H41" s="107"/>
    </row>
    <row r="42" spans="1:78">
      <c r="A42" s="380" t="s">
        <v>146</v>
      </c>
      <c r="B42" s="380"/>
      <c r="C42" s="380"/>
      <c r="D42" s="380"/>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1:78" ht="286.5" customHeight="1">
      <c r="A43" s="384" t="s">
        <v>169</v>
      </c>
      <c r="B43" s="384"/>
      <c r="C43" s="384"/>
      <c r="D43" s="384"/>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1:78" s="155" customFormat="1" ht="40.049999999999997" customHeight="1">
      <c r="A44" s="381" t="s">
        <v>148</v>
      </c>
      <c r="B44" s="379" t="s">
        <v>73</v>
      </c>
      <c r="C44" s="379" t="s">
        <v>145</v>
      </c>
      <c r="D44" s="37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ht="40.049999999999997" customHeight="1">
      <c r="A45" s="381"/>
      <c r="B45" s="379"/>
      <c r="C45" s="156" t="s">
        <v>71</v>
      </c>
      <c r="D45" s="154" t="s">
        <v>10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1:78">
      <c r="A46" s="157" t="s">
        <v>46</v>
      </c>
      <c r="B46" s="158"/>
      <c r="C46" s="159"/>
      <c r="D46" s="157" t="s">
        <v>69</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c r="A47" s="160" t="s">
        <v>60</v>
      </c>
      <c r="B47" s="161"/>
      <c r="C47" s="162"/>
      <c r="D47" s="160" t="s">
        <v>70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c r="A48" s="160" t="s">
        <v>61</v>
      </c>
      <c r="B48" s="161"/>
      <c r="C48" s="162"/>
      <c r="D48" s="160" t="s">
        <v>70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c r="A49" s="160" t="s">
        <v>62</v>
      </c>
      <c r="B49" s="161"/>
      <c r="C49" s="162"/>
      <c r="D49" s="160" t="s">
        <v>70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s="155" customFormat="1" ht="14.4">
      <c r="A50" s="160" t="s">
        <v>63</v>
      </c>
      <c r="B50" s="161"/>
      <c r="C50" s="162"/>
      <c r="D50" s="160" t="s">
        <v>70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c r="A51" s="160" t="s">
        <v>65</v>
      </c>
      <c r="B51" s="161"/>
      <c r="C51" s="162"/>
      <c r="D51" s="160" t="s">
        <v>70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c r="A52" s="160" t="s">
        <v>64</v>
      </c>
      <c r="B52" s="161"/>
      <c r="C52" s="162"/>
      <c r="D52" s="160" t="s">
        <v>70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c r="A53" s="163" t="s">
        <v>66</v>
      </c>
      <c r="B53" s="161"/>
      <c r="C53" s="162"/>
      <c r="D53" s="16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c r="A54" s="163" t="s">
        <v>67</v>
      </c>
      <c r="B54" s="161"/>
      <c r="C54" s="162"/>
      <c r="D54" s="16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c r="A55" s="163" t="s">
        <v>68</v>
      </c>
      <c r="B55" s="161"/>
      <c r="C55" s="162"/>
      <c r="D55" s="16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s="170" customFormat="1">
      <c r="A56" s="164"/>
      <c r="B56" s="165"/>
      <c r="C56" s="166"/>
      <c r="D56" s="167"/>
      <c r="E56" s="168"/>
      <c r="F56" s="168"/>
      <c r="G56" s="168"/>
      <c r="H56" s="168"/>
      <c r="I56" s="168"/>
      <c r="J56" s="168"/>
      <c r="K56" s="168"/>
      <c r="L56" s="168"/>
      <c r="M56" s="168"/>
      <c r="N56" s="168"/>
      <c r="O56" s="168"/>
      <c r="P56" s="168"/>
      <c r="Q56" s="168"/>
      <c r="R56" s="168"/>
      <c r="S56" s="168"/>
      <c r="T56" s="168"/>
      <c r="U56" s="168"/>
      <c r="V56" s="168"/>
      <c r="W56" s="168"/>
      <c r="X56" s="168"/>
      <c r="Y56" s="168"/>
      <c r="Z56" s="168"/>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row>
    <row r="57" spans="1:78">
      <c r="A57" s="171"/>
      <c r="B57" s="127"/>
      <c r="C57" s="172"/>
      <c r="D57" s="173"/>
      <c r="E57" s="174"/>
      <c r="F57" s="174"/>
      <c r="G57" s="174"/>
      <c r="H57" s="174"/>
      <c r="I57" s="174"/>
      <c r="J57" s="174"/>
      <c r="K57" s="174"/>
      <c r="L57" s="174"/>
      <c r="M57" s="174"/>
      <c r="N57" s="174"/>
      <c r="O57" s="174"/>
      <c r="P57" s="174"/>
      <c r="Q57" s="174"/>
      <c r="R57" s="174"/>
      <c r="S57" s="174"/>
      <c r="T57" s="174"/>
      <c r="U57" s="174"/>
      <c r="V57" s="174"/>
      <c r="W57" s="174"/>
      <c r="X57" s="174"/>
      <c r="Y57" s="174"/>
      <c r="Z57" s="174"/>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row>
    <row r="58" spans="1:78">
      <c r="A58" s="119" t="s">
        <v>79</v>
      </c>
      <c r="B58" s="120" t="s">
        <v>10</v>
      </c>
      <c r="C58" s="121" t="s">
        <v>58</v>
      </c>
      <c r="D58" s="120">
        <v>2023</v>
      </c>
      <c r="E58" s="120">
        <v>2024</v>
      </c>
      <c r="F58" s="120">
        <v>2025</v>
      </c>
      <c r="G58" s="120">
        <v>2026</v>
      </c>
      <c r="H58" s="120">
        <v>2027</v>
      </c>
      <c r="I58" s="120">
        <v>2028</v>
      </c>
      <c r="J58" s="120">
        <v>2029</v>
      </c>
      <c r="K58" s="120">
        <v>2030</v>
      </c>
      <c r="L58" s="120">
        <v>2031</v>
      </c>
      <c r="M58" s="120">
        <v>2032</v>
      </c>
      <c r="N58" s="120">
        <v>2033</v>
      </c>
      <c r="O58" s="120">
        <v>2034</v>
      </c>
      <c r="P58" s="120">
        <v>2035</v>
      </c>
      <c r="Q58" s="120">
        <v>2036</v>
      </c>
      <c r="R58" s="120">
        <v>2037</v>
      </c>
      <c r="S58" s="120">
        <v>2038</v>
      </c>
      <c r="T58" s="120">
        <v>2039</v>
      </c>
      <c r="U58" s="120">
        <v>2040</v>
      </c>
      <c r="V58" s="120">
        <v>2041</v>
      </c>
      <c r="W58" s="120">
        <v>2042</v>
      </c>
      <c r="X58" s="120">
        <v>2043</v>
      </c>
      <c r="Y58" s="120">
        <v>2044</v>
      </c>
      <c r="Z58" s="122">
        <v>2045</v>
      </c>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row>
    <row r="59" spans="1:78">
      <c r="A59" s="175" t="s">
        <v>72</v>
      </c>
      <c r="B59" s="125" t="s">
        <v>5</v>
      </c>
      <c r="C59" s="176" t="s">
        <v>8</v>
      </c>
      <c r="D59" s="244">
        <f>SUM(D60,D63,D66,D69,D72,D75,D78,D81,D84,D87)</f>
        <v>0</v>
      </c>
      <c r="E59" s="244">
        <f t="shared" ref="E59:O59" si="6">SUM(E60,E63,E66,E69,E72,E75,E78,E81,E84,E87)</f>
        <v>0</v>
      </c>
      <c r="F59" s="244">
        <f t="shared" si="6"/>
        <v>0</v>
      </c>
      <c r="G59" s="244">
        <f t="shared" si="6"/>
        <v>0</v>
      </c>
      <c r="H59" s="244">
        <f t="shared" si="6"/>
        <v>0</v>
      </c>
      <c r="I59" s="244">
        <f t="shared" si="6"/>
        <v>0</v>
      </c>
      <c r="J59" s="244">
        <f t="shared" si="6"/>
        <v>0</v>
      </c>
      <c r="K59" s="244">
        <f t="shared" si="6"/>
        <v>0</v>
      </c>
      <c r="L59" s="244">
        <f t="shared" si="6"/>
        <v>0</v>
      </c>
      <c r="M59" s="244">
        <f t="shared" si="6"/>
        <v>0</v>
      </c>
      <c r="N59" s="244">
        <f t="shared" si="6"/>
        <v>0</v>
      </c>
      <c r="O59" s="244">
        <f t="shared" si="6"/>
        <v>0</v>
      </c>
      <c r="P59" s="244">
        <f t="shared" ref="P59:Z59" si="7">SUM(P60,P63,P66,P69,P72,P75,P78,P81,P84,P87)</f>
        <v>0</v>
      </c>
      <c r="Q59" s="244">
        <f t="shared" si="7"/>
        <v>0</v>
      </c>
      <c r="R59" s="244">
        <f t="shared" si="7"/>
        <v>0</v>
      </c>
      <c r="S59" s="244">
        <f t="shared" si="7"/>
        <v>0</v>
      </c>
      <c r="T59" s="244">
        <f t="shared" si="7"/>
        <v>0</v>
      </c>
      <c r="U59" s="244">
        <f t="shared" si="7"/>
        <v>0</v>
      </c>
      <c r="V59" s="244">
        <f t="shared" si="7"/>
        <v>0</v>
      </c>
      <c r="W59" s="244">
        <f t="shared" si="7"/>
        <v>0</v>
      </c>
      <c r="X59" s="244">
        <f t="shared" si="7"/>
        <v>0</v>
      </c>
      <c r="Y59" s="244">
        <f t="shared" si="7"/>
        <v>0</v>
      </c>
      <c r="Z59" s="245">
        <f t="shared" si="7"/>
        <v>0</v>
      </c>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row>
    <row r="60" spans="1:78">
      <c r="A60" s="177" t="s">
        <v>46</v>
      </c>
      <c r="B60" s="127" t="s">
        <v>5</v>
      </c>
      <c r="C60" s="178" t="s">
        <v>8</v>
      </c>
      <c r="D60" s="246">
        <f t="shared" ref="D60:Z60" si="8">D61*D62/10^6</f>
        <v>0</v>
      </c>
      <c r="E60" s="246">
        <f t="shared" si="8"/>
        <v>0</v>
      </c>
      <c r="F60" s="246">
        <f t="shared" si="8"/>
        <v>0</v>
      </c>
      <c r="G60" s="246">
        <f t="shared" si="8"/>
        <v>0</v>
      </c>
      <c r="H60" s="246">
        <f t="shared" si="8"/>
        <v>0</v>
      </c>
      <c r="I60" s="246">
        <f t="shared" si="8"/>
        <v>0</v>
      </c>
      <c r="J60" s="246">
        <f t="shared" si="8"/>
        <v>0</v>
      </c>
      <c r="K60" s="246">
        <f t="shared" si="8"/>
        <v>0</v>
      </c>
      <c r="L60" s="246">
        <f t="shared" si="8"/>
        <v>0</v>
      </c>
      <c r="M60" s="246">
        <f t="shared" si="8"/>
        <v>0</v>
      </c>
      <c r="N60" s="246">
        <f t="shared" si="8"/>
        <v>0</v>
      </c>
      <c r="O60" s="246">
        <f t="shared" si="8"/>
        <v>0</v>
      </c>
      <c r="P60" s="246">
        <f t="shared" si="8"/>
        <v>0</v>
      </c>
      <c r="Q60" s="246">
        <f t="shared" si="8"/>
        <v>0</v>
      </c>
      <c r="R60" s="246">
        <f t="shared" si="8"/>
        <v>0</v>
      </c>
      <c r="S60" s="246">
        <f t="shared" si="8"/>
        <v>0</v>
      </c>
      <c r="T60" s="246">
        <f t="shared" si="8"/>
        <v>0</v>
      </c>
      <c r="U60" s="246">
        <f t="shared" si="8"/>
        <v>0</v>
      </c>
      <c r="V60" s="246">
        <f t="shared" si="8"/>
        <v>0</v>
      </c>
      <c r="W60" s="246">
        <f t="shared" si="8"/>
        <v>0</v>
      </c>
      <c r="X60" s="246">
        <f t="shared" si="8"/>
        <v>0</v>
      </c>
      <c r="Y60" s="246">
        <f t="shared" si="8"/>
        <v>0</v>
      </c>
      <c r="Z60" s="247">
        <f t="shared" si="8"/>
        <v>0</v>
      </c>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row>
    <row r="61" spans="1:78" ht="14.4">
      <c r="A61" s="177" t="s">
        <v>20</v>
      </c>
      <c r="B61" s="181" t="s">
        <v>139</v>
      </c>
      <c r="C61" s="182"/>
      <c r="D61" s="183"/>
      <c r="E61" s="183"/>
      <c r="F61" s="183"/>
      <c r="G61" s="183"/>
      <c r="H61" s="183"/>
      <c r="I61" s="183"/>
      <c r="J61" s="183"/>
      <c r="K61" s="184"/>
      <c r="L61" s="184"/>
      <c r="M61" s="184"/>
      <c r="N61" s="184"/>
      <c r="O61" s="184"/>
      <c r="P61" s="184"/>
      <c r="Q61" s="184"/>
      <c r="R61" s="184"/>
      <c r="S61" s="184"/>
      <c r="T61" s="184"/>
      <c r="U61" s="184"/>
      <c r="V61" s="184"/>
      <c r="W61" s="184"/>
      <c r="X61" s="184"/>
      <c r="Y61" s="184"/>
      <c r="Z61" s="18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row>
    <row r="62" spans="1:78" ht="28.8">
      <c r="A62" s="177" t="s">
        <v>21</v>
      </c>
      <c r="B62" s="127" t="s">
        <v>69</v>
      </c>
      <c r="C62" s="186" t="s">
        <v>158</v>
      </c>
      <c r="D62" s="248">
        <f>IFERROR(C46*(1+Data!$D$5)*(1+Data!$E$5)*(1+Data!$F$5)*(1+Data!$G$5)+Data!$C$5,"-")</f>
        <v>17</v>
      </c>
      <c r="E62" s="246">
        <f>IFERROR(D62*(1+Data!$H$5),"-")</f>
        <v>17.594999999999999</v>
      </c>
      <c r="F62" s="246">
        <f>IFERROR(E62*(1+Data!$I$5),"-")</f>
        <v>18.210824999999996</v>
      </c>
      <c r="G62" s="246">
        <f>IFERROR(F62*(1+Data!$J$5),"-")</f>
        <v>18.775360574999993</v>
      </c>
      <c r="H62" s="246">
        <f>IFERROR(G62*(1+Data!$J$5),"-")</f>
        <v>19.357396752824993</v>
      </c>
      <c r="I62" s="246">
        <f>IFERROR(H62*(1+Data!$J$5),"-")</f>
        <v>19.957476052162566</v>
      </c>
      <c r="J62" s="246">
        <f>IFERROR(I62*(1+Data!$J$5),"-")</f>
        <v>20.576157809779602</v>
      </c>
      <c r="K62" s="246">
        <f>IFERROR(J62*(1+Data!$J$5),"-")</f>
        <v>21.214018701882768</v>
      </c>
      <c r="L62" s="246">
        <f>IFERROR(K62*(1+Data!$K$5),"-")</f>
        <v>21.659513094622305</v>
      </c>
      <c r="M62" s="246">
        <f>IFERROR(L62*(1+Data!$K$5),"-")</f>
        <v>22.114362869609373</v>
      </c>
      <c r="N62" s="246">
        <f>IFERROR(M62*(1+Data!$K$5),"-")</f>
        <v>22.578764489871169</v>
      </c>
      <c r="O62" s="246">
        <f>IFERROR(N62*(1+Data!$K$5),"-")</f>
        <v>23.052918544158462</v>
      </c>
      <c r="P62" s="246">
        <f>IFERROR(O62*(1+Data!$K$5),"-")</f>
        <v>23.537029833585787</v>
      </c>
      <c r="Q62" s="246">
        <f>IFERROR(P62*(1+Data!$L$5),"-")</f>
        <v>24.031307460091085</v>
      </c>
      <c r="R62" s="246">
        <f>IFERROR(Q62*(1+Data!$L$5),"-")</f>
        <v>24.535964916752995</v>
      </c>
      <c r="S62" s="246">
        <f>IFERROR(R62*(1+Data!$L$5),"-")</f>
        <v>25.051220180004805</v>
      </c>
      <c r="T62" s="246">
        <f>IFERROR(S62*(1+Data!$L$5),"-")</f>
        <v>25.577295803784903</v>
      </c>
      <c r="U62" s="246">
        <f>IFERROR(T62*(1+Data!$L$5),"-")</f>
        <v>26.114419015664385</v>
      </c>
      <c r="V62" s="246">
        <f>IFERROR(U62*(1+Data!$M$5),"-")</f>
        <v>26.662821814993336</v>
      </c>
      <c r="W62" s="246">
        <f>IFERROR(V62*(1+Data!$M$5),"-")</f>
        <v>27.222741073108192</v>
      </c>
      <c r="X62" s="246">
        <f>IFERROR(W62*(1+Data!$M$5),"-")</f>
        <v>27.794418635643463</v>
      </c>
      <c r="Y62" s="246">
        <f>IFERROR(X62*(1+Data!$M$5),"-")</f>
        <v>28.378101426991975</v>
      </c>
      <c r="Z62" s="247">
        <f>IFERROR(Y62*(1+Data!$M$5),"-")</f>
        <v>28.974041556958802</v>
      </c>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row>
    <row r="63" spans="1:78">
      <c r="A63" s="188" t="s">
        <v>60</v>
      </c>
      <c r="B63" s="145" t="s">
        <v>5</v>
      </c>
      <c r="C63" s="189" t="s">
        <v>8</v>
      </c>
      <c r="D63" s="246">
        <f t="shared" ref="D63:Z63" si="9">D64*D65/10^6</f>
        <v>0</v>
      </c>
      <c r="E63" s="246">
        <f t="shared" si="9"/>
        <v>0</v>
      </c>
      <c r="F63" s="246">
        <f t="shared" si="9"/>
        <v>0</v>
      </c>
      <c r="G63" s="246">
        <f t="shared" si="9"/>
        <v>0</v>
      </c>
      <c r="H63" s="246">
        <f t="shared" si="9"/>
        <v>0</v>
      </c>
      <c r="I63" s="246">
        <f t="shared" si="9"/>
        <v>0</v>
      </c>
      <c r="J63" s="246">
        <f t="shared" si="9"/>
        <v>0</v>
      </c>
      <c r="K63" s="246">
        <f t="shared" si="9"/>
        <v>0</v>
      </c>
      <c r="L63" s="246">
        <f t="shared" si="9"/>
        <v>0</v>
      </c>
      <c r="M63" s="246">
        <f t="shared" si="9"/>
        <v>0</v>
      </c>
      <c r="N63" s="246">
        <f t="shared" si="9"/>
        <v>0</v>
      </c>
      <c r="O63" s="246">
        <f t="shared" si="9"/>
        <v>0</v>
      </c>
      <c r="P63" s="246">
        <f t="shared" si="9"/>
        <v>0</v>
      </c>
      <c r="Q63" s="246">
        <f t="shared" si="9"/>
        <v>0</v>
      </c>
      <c r="R63" s="246">
        <f t="shared" si="9"/>
        <v>0</v>
      </c>
      <c r="S63" s="246">
        <f t="shared" si="9"/>
        <v>0</v>
      </c>
      <c r="T63" s="246">
        <f t="shared" si="9"/>
        <v>0</v>
      </c>
      <c r="U63" s="246">
        <f t="shared" si="9"/>
        <v>0</v>
      </c>
      <c r="V63" s="246">
        <f t="shared" si="9"/>
        <v>0</v>
      </c>
      <c r="W63" s="246">
        <f t="shared" si="9"/>
        <v>0</v>
      </c>
      <c r="X63" s="246">
        <f t="shared" si="9"/>
        <v>0</v>
      </c>
      <c r="Y63" s="246">
        <f t="shared" si="9"/>
        <v>0</v>
      </c>
      <c r="Z63" s="247">
        <f t="shared" si="9"/>
        <v>0</v>
      </c>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row>
    <row r="64" spans="1:78" ht="14.4">
      <c r="A64" s="177" t="s">
        <v>20</v>
      </c>
      <c r="B64" s="127" t="s">
        <v>141</v>
      </c>
      <c r="C64" s="182"/>
      <c r="D64" s="183"/>
      <c r="E64" s="183"/>
      <c r="F64" s="183"/>
      <c r="G64" s="183"/>
      <c r="H64" s="183"/>
      <c r="I64" s="183"/>
      <c r="J64" s="183"/>
      <c r="K64" s="184"/>
      <c r="L64" s="184"/>
      <c r="M64" s="184"/>
      <c r="N64" s="184"/>
      <c r="O64" s="184"/>
      <c r="P64" s="184"/>
      <c r="Q64" s="184"/>
      <c r="R64" s="184"/>
      <c r="S64" s="184"/>
      <c r="T64" s="184"/>
      <c r="U64" s="184"/>
      <c r="V64" s="184"/>
      <c r="W64" s="184"/>
      <c r="X64" s="184"/>
      <c r="Y64" s="184"/>
      <c r="Z64" s="18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row>
    <row r="65" spans="1:78" ht="28.8">
      <c r="A65" s="190" t="s">
        <v>21</v>
      </c>
      <c r="B65" s="191" t="s">
        <v>70</v>
      </c>
      <c r="C65" s="186" t="s">
        <v>158</v>
      </c>
      <c r="D65" s="192">
        <f>IFERROR(C47*(1+Data!$D$6)*(1+Data!$E$6)*(1+Data!$F$6)*(1+Data!$G$6)+Data!$C$6,"-")</f>
        <v>78</v>
      </c>
      <c r="E65" s="193">
        <f>IFERROR(D65*(1+Data!$H$6),"-")</f>
        <v>48.36</v>
      </c>
      <c r="F65" s="193">
        <f>IFERROR(E65*(1+Data!$I$6),"-")</f>
        <v>44.636279999999999</v>
      </c>
      <c r="G65" s="193">
        <f>IFERROR(F65*(1+Data!$J$6),"-")</f>
        <v>44.145280919999998</v>
      </c>
      <c r="H65" s="193">
        <f>IFERROR(G65*(1+Data!$J$6),"-")</f>
        <v>43.659682829879998</v>
      </c>
      <c r="I65" s="193">
        <f>IFERROR(H65*(1+Data!$J$6),"-")</f>
        <v>43.179426318751318</v>
      </c>
      <c r="J65" s="193">
        <f>IFERROR(I65*(1+Data!$J$6),"-")</f>
        <v>42.704452629245054</v>
      </c>
      <c r="K65" s="193">
        <f>IFERROR(J65*(1+Data!$J$6),"-")</f>
        <v>42.234703650323361</v>
      </c>
      <c r="L65" s="193">
        <f>IFERROR(K65*(1+Data!$K$6),"-")</f>
        <v>43.079397723329826</v>
      </c>
      <c r="M65" s="193">
        <f>IFERROR(L65*(1+Data!$K$6),"-")</f>
        <v>43.940985677796427</v>
      </c>
      <c r="N65" s="193">
        <f>IFERROR(M65*(1+Data!$K$6),"-")</f>
        <v>44.819805391352354</v>
      </c>
      <c r="O65" s="193">
        <f>IFERROR(N65*(1+Data!$K$6),"-")</f>
        <v>45.716201499179398</v>
      </c>
      <c r="P65" s="193">
        <f>IFERROR(O65*(1+Data!$K$6),"-")</f>
        <v>46.630525529162988</v>
      </c>
      <c r="Q65" s="193">
        <f>IFERROR(P65*(1+Data!$L$6),"-")</f>
        <v>47.563136039746247</v>
      </c>
      <c r="R65" s="193">
        <f>IFERROR(Q65*(1+Data!$L$6),"-")</f>
        <v>48.51439876054117</v>
      </c>
      <c r="S65" s="193">
        <f>IFERROR(R65*(1+Data!$L$6),"-")</f>
        <v>49.484686735751993</v>
      </c>
      <c r="T65" s="193">
        <f>IFERROR(S65*(1+Data!$L$6),"-")</f>
        <v>50.474380470467032</v>
      </c>
      <c r="U65" s="193">
        <f>IFERROR(T65*(1+Data!$L$6),"-")</f>
        <v>51.483868079876373</v>
      </c>
      <c r="V65" s="193">
        <f>IFERROR(U65*(1+Data!$M$6),"-")</f>
        <v>52.513545441473902</v>
      </c>
      <c r="W65" s="193">
        <f>IFERROR(V65*(1+Data!$M$6),"-")</f>
        <v>53.563816350303384</v>
      </c>
      <c r="X65" s="193">
        <f>IFERROR(W65*(1+Data!$M$6),"-")</f>
        <v>54.635092677309451</v>
      </c>
      <c r="Y65" s="193">
        <f>IFERROR(X65*(1+Data!$M$6),"-")</f>
        <v>55.72779453085564</v>
      </c>
      <c r="Z65" s="194">
        <f>IFERROR(Y65*(1+Data!$M$6),"-")</f>
        <v>56.842350421472752</v>
      </c>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row>
    <row r="66" spans="1:78">
      <c r="A66" s="250" t="s">
        <v>61</v>
      </c>
      <c r="B66" s="251" t="s">
        <v>5</v>
      </c>
      <c r="C66" s="252" t="s">
        <v>8</v>
      </c>
      <c r="D66" s="253">
        <f t="shared" ref="D66:Z66" si="10">D67*D68/10^6</f>
        <v>0</v>
      </c>
      <c r="E66" s="253">
        <f t="shared" si="10"/>
        <v>0</v>
      </c>
      <c r="F66" s="253">
        <f t="shared" si="10"/>
        <v>0</v>
      </c>
      <c r="G66" s="253">
        <f t="shared" si="10"/>
        <v>0</v>
      </c>
      <c r="H66" s="253">
        <f t="shared" si="10"/>
        <v>0</v>
      </c>
      <c r="I66" s="253">
        <f t="shared" si="10"/>
        <v>0</v>
      </c>
      <c r="J66" s="253">
        <f t="shared" si="10"/>
        <v>0</v>
      </c>
      <c r="K66" s="253">
        <f t="shared" si="10"/>
        <v>0</v>
      </c>
      <c r="L66" s="253">
        <f t="shared" si="10"/>
        <v>0</v>
      </c>
      <c r="M66" s="253">
        <f t="shared" si="10"/>
        <v>0</v>
      </c>
      <c r="N66" s="253">
        <f t="shared" si="10"/>
        <v>0</v>
      </c>
      <c r="O66" s="253">
        <f t="shared" si="10"/>
        <v>0</v>
      </c>
      <c r="P66" s="253">
        <f t="shared" si="10"/>
        <v>0</v>
      </c>
      <c r="Q66" s="253">
        <f t="shared" si="10"/>
        <v>0</v>
      </c>
      <c r="R66" s="253">
        <f t="shared" si="10"/>
        <v>0</v>
      </c>
      <c r="S66" s="253">
        <f t="shared" si="10"/>
        <v>0</v>
      </c>
      <c r="T66" s="253">
        <f t="shared" si="10"/>
        <v>0</v>
      </c>
      <c r="U66" s="253">
        <f t="shared" si="10"/>
        <v>0</v>
      </c>
      <c r="V66" s="253">
        <f t="shared" si="10"/>
        <v>0</v>
      </c>
      <c r="W66" s="253">
        <f t="shared" si="10"/>
        <v>0</v>
      </c>
      <c r="X66" s="253">
        <f t="shared" si="10"/>
        <v>0</v>
      </c>
      <c r="Y66" s="253">
        <f t="shared" si="10"/>
        <v>0</v>
      </c>
      <c r="Z66" s="254">
        <f t="shared" si="10"/>
        <v>0</v>
      </c>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row>
    <row r="67" spans="1:78" ht="14.4">
      <c r="A67" s="177" t="s">
        <v>20</v>
      </c>
      <c r="B67" s="127" t="s">
        <v>141</v>
      </c>
      <c r="C67" s="182"/>
      <c r="D67" s="183"/>
      <c r="E67" s="183"/>
      <c r="F67" s="183"/>
      <c r="G67" s="183"/>
      <c r="H67" s="183"/>
      <c r="I67" s="183"/>
      <c r="J67" s="183"/>
      <c r="K67" s="184"/>
      <c r="L67" s="184"/>
      <c r="M67" s="184"/>
      <c r="N67" s="184"/>
      <c r="O67" s="184"/>
      <c r="P67" s="184"/>
      <c r="Q67" s="184"/>
      <c r="R67" s="184"/>
      <c r="S67" s="184"/>
      <c r="T67" s="184"/>
      <c r="U67" s="184"/>
      <c r="V67" s="184"/>
      <c r="W67" s="184"/>
      <c r="X67" s="184"/>
      <c r="Y67" s="184"/>
      <c r="Z67" s="18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row>
    <row r="68" spans="1:78" ht="28.8">
      <c r="A68" s="190" t="s">
        <v>21</v>
      </c>
      <c r="B68" s="191" t="s">
        <v>70</v>
      </c>
      <c r="C68" s="255" t="s">
        <v>158</v>
      </c>
      <c r="D68" s="192">
        <f>IFERROR(C48*(1+Data!$D$6)*(1+Data!$E$6)*(1+Data!$F$6)*(1+Data!$G$6)+Data!$C$6,"-")</f>
        <v>78</v>
      </c>
      <c r="E68" s="193">
        <f>IFERROR(D68*(1+Data!$H$6),"-")</f>
        <v>48.36</v>
      </c>
      <c r="F68" s="193">
        <f>IFERROR(E68*(1+Data!$I$6),"-")</f>
        <v>44.636279999999999</v>
      </c>
      <c r="G68" s="193">
        <f>IFERROR(F68*(1+Data!$J$6),"-")</f>
        <v>44.145280919999998</v>
      </c>
      <c r="H68" s="193">
        <f>IFERROR(G68*(1+Data!$J$6),"-")</f>
        <v>43.659682829879998</v>
      </c>
      <c r="I68" s="193">
        <f>IFERROR(H68*(1+Data!$J$6),"-")</f>
        <v>43.179426318751318</v>
      </c>
      <c r="J68" s="193">
        <f>IFERROR(I68*(1+Data!$J$6),"-")</f>
        <v>42.704452629245054</v>
      </c>
      <c r="K68" s="193">
        <f>IFERROR(J68*(1+Data!$J$6),"-")</f>
        <v>42.234703650323361</v>
      </c>
      <c r="L68" s="193">
        <f>IFERROR(K68*(1+Data!$K$6),"-")</f>
        <v>43.079397723329826</v>
      </c>
      <c r="M68" s="193">
        <f>IFERROR(L68*(1+Data!$K$6),"-")</f>
        <v>43.940985677796427</v>
      </c>
      <c r="N68" s="193">
        <f>IFERROR(M68*(1+Data!$K$6),"-")</f>
        <v>44.819805391352354</v>
      </c>
      <c r="O68" s="193">
        <f>IFERROR(N68*(1+Data!$K$6),"-")</f>
        <v>45.716201499179398</v>
      </c>
      <c r="P68" s="193">
        <f>IFERROR(O68*(1+Data!$K$6),"-")</f>
        <v>46.630525529162988</v>
      </c>
      <c r="Q68" s="193">
        <f>IFERROR(P68*(1+Data!$L$6),"-")</f>
        <v>47.563136039746247</v>
      </c>
      <c r="R68" s="193">
        <f>IFERROR(Q68*(1+Data!$L$6),"-")</f>
        <v>48.51439876054117</v>
      </c>
      <c r="S68" s="193">
        <f>IFERROR(R68*(1+Data!$L$6),"-")</f>
        <v>49.484686735751993</v>
      </c>
      <c r="T68" s="193">
        <f>IFERROR(S68*(1+Data!$L$6),"-")</f>
        <v>50.474380470467032</v>
      </c>
      <c r="U68" s="193">
        <f>IFERROR(T68*(1+Data!$L$6),"-")</f>
        <v>51.483868079876373</v>
      </c>
      <c r="V68" s="193">
        <f>IFERROR(U68*(1+Data!$M$6),"-")</f>
        <v>52.513545441473902</v>
      </c>
      <c r="W68" s="193">
        <f>IFERROR(V68*(1+Data!$M$6),"-")</f>
        <v>53.563816350303384</v>
      </c>
      <c r="X68" s="193">
        <f>IFERROR(W68*(1+Data!$M$6),"-")</f>
        <v>54.635092677309451</v>
      </c>
      <c r="Y68" s="193">
        <f>IFERROR(X68*(1+Data!$M$6),"-")</f>
        <v>55.72779453085564</v>
      </c>
      <c r="Z68" s="194">
        <f>IFERROR(Y68*(1+Data!$M$6),"-")</f>
        <v>56.842350421472752</v>
      </c>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row>
    <row r="69" spans="1:78">
      <c r="A69" s="250" t="s">
        <v>62</v>
      </c>
      <c r="B69" s="251" t="s">
        <v>5</v>
      </c>
      <c r="C69" s="252" t="s">
        <v>8</v>
      </c>
      <c r="D69" s="253">
        <f t="shared" ref="D69:Z69" si="11">D70*D71/10^6</f>
        <v>0</v>
      </c>
      <c r="E69" s="253">
        <f t="shared" si="11"/>
        <v>0</v>
      </c>
      <c r="F69" s="253">
        <f t="shared" si="11"/>
        <v>0</v>
      </c>
      <c r="G69" s="253">
        <f t="shared" si="11"/>
        <v>0</v>
      </c>
      <c r="H69" s="253">
        <f t="shared" si="11"/>
        <v>0</v>
      </c>
      <c r="I69" s="253">
        <f t="shared" si="11"/>
        <v>0</v>
      </c>
      <c r="J69" s="253">
        <f t="shared" si="11"/>
        <v>0</v>
      </c>
      <c r="K69" s="253">
        <f t="shared" si="11"/>
        <v>0</v>
      </c>
      <c r="L69" s="253">
        <f t="shared" si="11"/>
        <v>0</v>
      </c>
      <c r="M69" s="253">
        <f t="shared" si="11"/>
        <v>0</v>
      </c>
      <c r="N69" s="253">
        <f t="shared" si="11"/>
        <v>0</v>
      </c>
      <c r="O69" s="253">
        <f t="shared" si="11"/>
        <v>0</v>
      </c>
      <c r="P69" s="253">
        <f t="shared" si="11"/>
        <v>0</v>
      </c>
      <c r="Q69" s="253">
        <f t="shared" si="11"/>
        <v>0</v>
      </c>
      <c r="R69" s="253">
        <f t="shared" si="11"/>
        <v>0</v>
      </c>
      <c r="S69" s="253">
        <f t="shared" si="11"/>
        <v>0</v>
      </c>
      <c r="T69" s="253">
        <f t="shared" si="11"/>
        <v>0</v>
      </c>
      <c r="U69" s="253">
        <f t="shared" si="11"/>
        <v>0</v>
      </c>
      <c r="V69" s="253">
        <f t="shared" si="11"/>
        <v>0</v>
      </c>
      <c r="W69" s="253">
        <f t="shared" si="11"/>
        <v>0</v>
      </c>
      <c r="X69" s="253">
        <f t="shared" si="11"/>
        <v>0</v>
      </c>
      <c r="Y69" s="253">
        <f t="shared" si="11"/>
        <v>0</v>
      </c>
      <c r="Z69" s="254">
        <f t="shared" si="11"/>
        <v>0</v>
      </c>
    </row>
    <row r="70" spans="1:78" ht="14.4">
      <c r="A70" s="177" t="s">
        <v>20</v>
      </c>
      <c r="B70" s="127" t="s">
        <v>141</v>
      </c>
      <c r="C70" s="182"/>
      <c r="D70" s="183"/>
      <c r="E70" s="183"/>
      <c r="F70" s="183"/>
      <c r="G70" s="183"/>
      <c r="H70" s="183"/>
      <c r="I70" s="183"/>
      <c r="J70" s="183"/>
      <c r="K70" s="184"/>
      <c r="L70" s="184"/>
      <c r="M70" s="184"/>
      <c r="N70" s="184"/>
      <c r="O70" s="184"/>
      <c r="P70" s="184"/>
      <c r="Q70" s="184"/>
      <c r="R70" s="184"/>
      <c r="S70" s="184"/>
      <c r="T70" s="184"/>
      <c r="U70" s="184"/>
      <c r="V70" s="184"/>
      <c r="W70" s="184"/>
      <c r="X70" s="184"/>
      <c r="Y70" s="184"/>
      <c r="Z70" s="18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row>
    <row r="71" spans="1:78" ht="28.8">
      <c r="A71" s="190" t="s">
        <v>21</v>
      </c>
      <c r="B71" s="191" t="s">
        <v>70</v>
      </c>
      <c r="C71" s="255" t="s">
        <v>158</v>
      </c>
      <c r="D71" s="192">
        <f>IFERROR(C49*(1+Data!$D$7)*(1+Data!$E$7)*(1+Data!$F$7)*(1+Data!$G$7)+Data!$C$7,"-")</f>
        <v>24</v>
      </c>
      <c r="E71" s="193">
        <f>IFERROR(D71*(1+Data!$H$7),"-")</f>
        <v>24.48</v>
      </c>
      <c r="F71" s="193">
        <f>IFERROR(E71*(1+Data!$I$7),"-")</f>
        <v>24.9696</v>
      </c>
      <c r="G71" s="193">
        <f>IFERROR(F71*(1+Data!$J$7),"-")</f>
        <v>25.468992</v>
      </c>
      <c r="H71" s="193">
        <f>IFERROR(G71*(1+Data!$J$7),"-")</f>
        <v>25.978371840000001</v>
      </c>
      <c r="I71" s="193">
        <f>IFERROR(H71*(1+Data!$J$7),"-")</f>
        <v>26.4979392768</v>
      </c>
      <c r="J71" s="193">
        <f>IFERROR(I71*(1+Data!$J$7),"-")</f>
        <v>27.027898062336</v>
      </c>
      <c r="K71" s="193">
        <f>IFERROR(J71*(1+Data!$J$7),"-")</f>
        <v>27.568456023582719</v>
      </c>
      <c r="L71" s="193">
        <f>IFERROR(K71*(1+Data!$K$7),"-")</f>
        <v>28.119825144054374</v>
      </c>
      <c r="M71" s="193">
        <f>IFERROR(L71*(1+Data!$K$7),"-")</f>
        <v>28.682221646935464</v>
      </c>
      <c r="N71" s="193">
        <f>IFERROR(M71*(1+Data!$K$7),"-")</f>
        <v>29.255866079874174</v>
      </c>
      <c r="O71" s="193">
        <f>IFERROR(N71*(1+Data!$K$7),"-")</f>
        <v>29.840983401471657</v>
      </c>
      <c r="P71" s="193">
        <f>IFERROR(O71*(1+Data!$K$7),"-")</f>
        <v>30.43780306950109</v>
      </c>
      <c r="Q71" s="193">
        <f>IFERROR(P71*(1+Data!$L$7),"-")</f>
        <v>31.411812767725127</v>
      </c>
      <c r="R71" s="193">
        <f>IFERROR(Q71*(1+Data!$L$7),"-")</f>
        <v>32.41699077629233</v>
      </c>
      <c r="S71" s="193">
        <f>IFERROR(R71*(1+Data!$L$7),"-")</f>
        <v>33.454334481133685</v>
      </c>
      <c r="T71" s="193">
        <f>IFERROR(S71*(1+Data!$L$7),"-")</f>
        <v>34.524873184529966</v>
      </c>
      <c r="U71" s="193">
        <f>IFERROR(T71*(1+Data!$L$7),"-")</f>
        <v>35.629669126434926</v>
      </c>
      <c r="V71" s="193">
        <f>IFERROR(U71*(1+Data!$M$7),"-")</f>
        <v>36.912337214986586</v>
      </c>
      <c r="W71" s="193">
        <f>IFERROR(V71*(1+Data!$M$7),"-")</f>
        <v>38.241181354726102</v>
      </c>
      <c r="X71" s="193">
        <f>IFERROR(W71*(1+Data!$M$7),"-")</f>
        <v>39.617863883496241</v>
      </c>
      <c r="Y71" s="193">
        <f>IFERROR(X71*(1+Data!$M$7),"-")</f>
        <v>41.044106983302107</v>
      </c>
      <c r="Z71" s="194">
        <f>IFERROR(Y71*(1+Data!$M$7),"-")</f>
        <v>42.521694834700988</v>
      </c>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row>
    <row r="72" spans="1:78">
      <c r="A72" s="250" t="s">
        <v>63</v>
      </c>
      <c r="B72" s="251" t="s">
        <v>5</v>
      </c>
      <c r="C72" s="252" t="s">
        <v>8</v>
      </c>
      <c r="D72" s="253">
        <f t="shared" ref="D72:Z72" si="12">D73*D74/10^6</f>
        <v>0</v>
      </c>
      <c r="E72" s="253">
        <f t="shared" si="12"/>
        <v>0</v>
      </c>
      <c r="F72" s="253">
        <f t="shared" si="12"/>
        <v>0</v>
      </c>
      <c r="G72" s="253">
        <f t="shared" si="12"/>
        <v>0</v>
      </c>
      <c r="H72" s="253">
        <f t="shared" si="12"/>
        <v>0</v>
      </c>
      <c r="I72" s="253">
        <f t="shared" si="12"/>
        <v>0</v>
      </c>
      <c r="J72" s="253">
        <f t="shared" si="12"/>
        <v>0</v>
      </c>
      <c r="K72" s="253">
        <f t="shared" si="12"/>
        <v>0</v>
      </c>
      <c r="L72" s="253">
        <f t="shared" si="12"/>
        <v>0</v>
      </c>
      <c r="M72" s="253">
        <f t="shared" si="12"/>
        <v>0</v>
      </c>
      <c r="N72" s="253">
        <f t="shared" si="12"/>
        <v>0</v>
      </c>
      <c r="O72" s="253">
        <f t="shared" si="12"/>
        <v>0</v>
      </c>
      <c r="P72" s="253">
        <f t="shared" si="12"/>
        <v>0</v>
      </c>
      <c r="Q72" s="253">
        <f t="shared" si="12"/>
        <v>0</v>
      </c>
      <c r="R72" s="253">
        <f t="shared" si="12"/>
        <v>0</v>
      </c>
      <c r="S72" s="253">
        <f t="shared" si="12"/>
        <v>0</v>
      </c>
      <c r="T72" s="253">
        <f t="shared" si="12"/>
        <v>0</v>
      </c>
      <c r="U72" s="253">
        <f t="shared" si="12"/>
        <v>0</v>
      </c>
      <c r="V72" s="253">
        <f t="shared" si="12"/>
        <v>0</v>
      </c>
      <c r="W72" s="253">
        <f t="shared" si="12"/>
        <v>0</v>
      </c>
      <c r="X72" s="253">
        <f t="shared" si="12"/>
        <v>0</v>
      </c>
      <c r="Y72" s="253">
        <f t="shared" si="12"/>
        <v>0</v>
      </c>
      <c r="Z72" s="254">
        <f t="shared" si="12"/>
        <v>0</v>
      </c>
    </row>
    <row r="73" spans="1:78" ht="14.4">
      <c r="A73" s="177" t="s">
        <v>20</v>
      </c>
      <c r="B73" s="127" t="s">
        <v>141</v>
      </c>
      <c r="C73" s="182"/>
      <c r="D73" s="183"/>
      <c r="E73" s="183"/>
      <c r="F73" s="183"/>
      <c r="G73" s="183"/>
      <c r="H73" s="183"/>
      <c r="I73" s="183"/>
      <c r="J73" s="183"/>
      <c r="K73" s="184"/>
      <c r="L73" s="184"/>
      <c r="M73" s="184"/>
      <c r="N73" s="184"/>
      <c r="O73" s="184"/>
      <c r="P73" s="184"/>
      <c r="Q73" s="184"/>
      <c r="R73" s="184"/>
      <c r="S73" s="184"/>
      <c r="T73" s="184"/>
      <c r="U73" s="184"/>
      <c r="V73" s="184"/>
      <c r="W73" s="184"/>
      <c r="X73" s="184"/>
      <c r="Y73" s="184"/>
      <c r="Z73" s="18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row>
    <row r="74" spans="1:78" ht="28.8">
      <c r="A74" s="190" t="s">
        <v>21</v>
      </c>
      <c r="B74" s="191" t="s">
        <v>70</v>
      </c>
      <c r="C74" s="255" t="s">
        <v>158</v>
      </c>
      <c r="D74" s="192">
        <f>IFERROR(C50*(1+Data!$D$7)*(1+Data!$E$7)*(1+Data!$F$7)*(1+Data!$G$7)+Data!$C$7,"-")</f>
        <v>24</v>
      </c>
      <c r="E74" s="193">
        <f>IFERROR(D74*(1+Data!$H$7),"-")</f>
        <v>24.48</v>
      </c>
      <c r="F74" s="193">
        <f>IFERROR(E74*(1+Data!$I$7),"-")</f>
        <v>24.9696</v>
      </c>
      <c r="G74" s="193">
        <f>IFERROR(F74*(1+Data!$J$7),"-")</f>
        <v>25.468992</v>
      </c>
      <c r="H74" s="193">
        <f>IFERROR(G74*(1+Data!$J$7),"-")</f>
        <v>25.978371840000001</v>
      </c>
      <c r="I74" s="193">
        <f>IFERROR(H74*(1+Data!$J$7),"-")</f>
        <v>26.4979392768</v>
      </c>
      <c r="J74" s="193">
        <f>IFERROR(I74*(1+Data!$J$7),"-")</f>
        <v>27.027898062336</v>
      </c>
      <c r="K74" s="193">
        <f>IFERROR(J74*(1+Data!$J$7),"-")</f>
        <v>27.568456023582719</v>
      </c>
      <c r="L74" s="193">
        <f>IFERROR(K74*(1+Data!$K$7),"-")</f>
        <v>28.119825144054374</v>
      </c>
      <c r="M74" s="193">
        <f>IFERROR(L74*(1+Data!$K$7),"-")</f>
        <v>28.682221646935464</v>
      </c>
      <c r="N74" s="193">
        <f>IFERROR(M74*(1+Data!$K$7),"-")</f>
        <v>29.255866079874174</v>
      </c>
      <c r="O74" s="193">
        <f>IFERROR(N74*(1+Data!$K$7),"-")</f>
        <v>29.840983401471657</v>
      </c>
      <c r="P74" s="193">
        <f>IFERROR(O74*(1+Data!$K$7),"-")</f>
        <v>30.43780306950109</v>
      </c>
      <c r="Q74" s="193">
        <f>IFERROR(P74*(1+Data!$L$7),"-")</f>
        <v>31.411812767725127</v>
      </c>
      <c r="R74" s="193">
        <f>IFERROR(Q74*(1+Data!$L$7),"-")</f>
        <v>32.41699077629233</v>
      </c>
      <c r="S74" s="193">
        <f>IFERROR(R74*(1+Data!$L$7),"-")</f>
        <v>33.454334481133685</v>
      </c>
      <c r="T74" s="193">
        <f>IFERROR(S74*(1+Data!$L$7),"-")</f>
        <v>34.524873184529966</v>
      </c>
      <c r="U74" s="193">
        <f>IFERROR(T74*(1+Data!$L$7),"-")</f>
        <v>35.629669126434926</v>
      </c>
      <c r="V74" s="193">
        <f>IFERROR(U74*(1+Data!$M$7),"-")</f>
        <v>36.912337214986586</v>
      </c>
      <c r="W74" s="193">
        <f>IFERROR(V74*(1+Data!$M$7),"-")</f>
        <v>38.241181354726102</v>
      </c>
      <c r="X74" s="193">
        <f>IFERROR(W74*(1+Data!$M$7),"-")</f>
        <v>39.617863883496241</v>
      </c>
      <c r="Y74" s="193">
        <f>IFERROR(X74*(1+Data!$M$7),"-")</f>
        <v>41.044106983302107</v>
      </c>
      <c r="Z74" s="194">
        <f>IFERROR(Y74*(1+Data!$M$7),"-")</f>
        <v>42.521694834700988</v>
      </c>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row>
    <row r="75" spans="1:78">
      <c r="A75" s="250" t="s">
        <v>65</v>
      </c>
      <c r="B75" s="251" t="s">
        <v>5</v>
      </c>
      <c r="C75" s="252" t="s">
        <v>8</v>
      </c>
      <c r="D75" s="253">
        <f t="shared" ref="D75:Z75" si="13">D76*D77/10^6</f>
        <v>0</v>
      </c>
      <c r="E75" s="253">
        <f t="shared" si="13"/>
        <v>0</v>
      </c>
      <c r="F75" s="253">
        <f t="shared" si="13"/>
        <v>0</v>
      </c>
      <c r="G75" s="253">
        <f t="shared" si="13"/>
        <v>0</v>
      </c>
      <c r="H75" s="253">
        <f t="shared" si="13"/>
        <v>0</v>
      </c>
      <c r="I75" s="253">
        <f t="shared" si="13"/>
        <v>0</v>
      </c>
      <c r="J75" s="253">
        <f t="shared" si="13"/>
        <v>0</v>
      </c>
      <c r="K75" s="253">
        <f t="shared" si="13"/>
        <v>0</v>
      </c>
      <c r="L75" s="253">
        <f t="shared" si="13"/>
        <v>0</v>
      </c>
      <c r="M75" s="253">
        <f t="shared" si="13"/>
        <v>0</v>
      </c>
      <c r="N75" s="253">
        <f t="shared" si="13"/>
        <v>0</v>
      </c>
      <c r="O75" s="253">
        <f t="shared" si="13"/>
        <v>0</v>
      </c>
      <c r="P75" s="253">
        <f t="shared" si="13"/>
        <v>0</v>
      </c>
      <c r="Q75" s="253">
        <f t="shared" si="13"/>
        <v>0</v>
      </c>
      <c r="R75" s="253">
        <f t="shared" si="13"/>
        <v>0</v>
      </c>
      <c r="S75" s="253">
        <f t="shared" si="13"/>
        <v>0</v>
      </c>
      <c r="T75" s="253">
        <f t="shared" si="13"/>
        <v>0</v>
      </c>
      <c r="U75" s="253">
        <f t="shared" si="13"/>
        <v>0</v>
      </c>
      <c r="V75" s="253">
        <f t="shared" si="13"/>
        <v>0</v>
      </c>
      <c r="W75" s="253">
        <f t="shared" si="13"/>
        <v>0</v>
      </c>
      <c r="X75" s="253">
        <f t="shared" si="13"/>
        <v>0</v>
      </c>
      <c r="Y75" s="253">
        <f t="shared" si="13"/>
        <v>0</v>
      </c>
      <c r="Z75" s="254">
        <f t="shared" si="13"/>
        <v>0</v>
      </c>
    </row>
    <row r="76" spans="1:78" s="105" customFormat="1" ht="14.4">
      <c r="A76" s="177" t="s">
        <v>20</v>
      </c>
      <c r="B76" s="127" t="s">
        <v>141</v>
      </c>
      <c r="C76" s="182"/>
      <c r="D76" s="183"/>
      <c r="E76" s="183"/>
      <c r="F76" s="183"/>
      <c r="G76" s="183"/>
      <c r="H76" s="183"/>
      <c r="I76" s="183"/>
      <c r="J76" s="183"/>
      <c r="K76" s="184"/>
      <c r="L76" s="184"/>
      <c r="M76" s="184"/>
      <c r="N76" s="184"/>
      <c r="O76" s="184"/>
      <c r="P76" s="184"/>
      <c r="Q76" s="184"/>
      <c r="R76" s="184"/>
      <c r="S76" s="184"/>
      <c r="T76" s="184"/>
      <c r="U76" s="184"/>
      <c r="V76" s="184"/>
      <c r="W76" s="184"/>
      <c r="X76" s="184"/>
      <c r="Y76" s="184"/>
      <c r="Z76" s="185"/>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row>
    <row r="77" spans="1:78" ht="28.8">
      <c r="A77" s="190" t="s">
        <v>21</v>
      </c>
      <c r="B77" s="191" t="s">
        <v>70</v>
      </c>
      <c r="C77" s="255" t="s">
        <v>158</v>
      </c>
      <c r="D77" s="192">
        <f>IFERROR(C51*(1+Data!$D$8)*(1+Data!$E$8)*(1+Data!$F$8)*(1+Data!$G$8)+Data!$C$8,"-")</f>
        <v>9</v>
      </c>
      <c r="E77" s="193">
        <f>IFERROR(D77*(1+Data!$H$8),"-")</f>
        <v>6.9930000000000003</v>
      </c>
      <c r="F77" s="193">
        <f>IFERROR(E77*(1+Data!$I$8),"-")</f>
        <v>6.909084</v>
      </c>
      <c r="G77" s="193">
        <f>IFERROR(F77*(1+Data!$J$8),"-")</f>
        <v>7.0472656799999998</v>
      </c>
      <c r="H77" s="193">
        <f>IFERROR(G77*(1+Data!$J$8),"-")</f>
        <v>7.1882109936000003</v>
      </c>
      <c r="I77" s="193">
        <f>IFERROR(H77*(1+Data!$J$8),"-")</f>
        <v>7.331975213472</v>
      </c>
      <c r="J77" s="193">
        <f>IFERROR(I77*(1+Data!$J$8),"-")</f>
        <v>7.4786147177414399</v>
      </c>
      <c r="K77" s="193">
        <f>IFERROR(J77*(1+Data!$J$8),"-")</f>
        <v>7.6281870120962685</v>
      </c>
      <c r="L77" s="193">
        <f>IFERROR(K77*(1+Data!$K$8),"-")</f>
        <v>7.7807507523381938</v>
      </c>
      <c r="M77" s="193">
        <f>IFERROR(L77*(1+Data!$K$8),"-")</f>
        <v>7.9363657673849577</v>
      </c>
      <c r="N77" s="193">
        <f>IFERROR(M77*(1+Data!$K$8),"-")</f>
        <v>8.0950930827326566</v>
      </c>
      <c r="O77" s="193">
        <f>IFERROR(N77*(1+Data!$K$8),"-")</f>
        <v>8.2569949443873103</v>
      </c>
      <c r="P77" s="193">
        <f>IFERROR(O77*(1+Data!$K$8),"-")</f>
        <v>8.4221348432750567</v>
      </c>
      <c r="Q77" s="193">
        <f>IFERROR(P77*(1+Data!$L$8),"-")</f>
        <v>8.7000652931031333</v>
      </c>
      <c r="R77" s="193">
        <f>IFERROR(Q77*(1+Data!$L$8),"-")</f>
        <v>8.9871674477755352</v>
      </c>
      <c r="S77" s="193">
        <f>IFERROR(R77*(1+Data!$L$8),"-")</f>
        <v>9.2837439735521272</v>
      </c>
      <c r="T77" s="193">
        <f>IFERROR(S77*(1+Data!$L$8),"-")</f>
        <v>9.5901075246793468</v>
      </c>
      <c r="U77" s="193">
        <f>IFERROR(T77*(1+Data!$L$8),"-")</f>
        <v>9.9065810729937649</v>
      </c>
      <c r="V77" s="193">
        <f>IFERROR(U77*(1+Data!$M$8),"-")</f>
        <v>10.223591667329565</v>
      </c>
      <c r="W77" s="193">
        <f>IFERROR(V77*(1+Data!$M$8),"-")</f>
        <v>10.550746600684111</v>
      </c>
      <c r="X77" s="193">
        <f>IFERROR(W77*(1+Data!$M$8),"-")</f>
        <v>10.888370491906002</v>
      </c>
      <c r="Y77" s="193">
        <f>IFERROR(X77*(1+Data!$M$8),"-")</f>
        <v>11.236798347646994</v>
      </c>
      <c r="Z77" s="194">
        <f>IFERROR(Y77*(1+Data!$M$8),"-")</f>
        <v>11.596375894771699</v>
      </c>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row>
    <row r="78" spans="1:78">
      <c r="A78" s="250" t="s">
        <v>64</v>
      </c>
      <c r="B78" s="251" t="s">
        <v>5</v>
      </c>
      <c r="C78" s="252" t="s">
        <v>8</v>
      </c>
      <c r="D78" s="253">
        <f t="shared" ref="D78:Z78" si="14">D79*D80/10^6</f>
        <v>0</v>
      </c>
      <c r="E78" s="253">
        <f t="shared" si="14"/>
        <v>0</v>
      </c>
      <c r="F78" s="253">
        <f t="shared" si="14"/>
        <v>0</v>
      </c>
      <c r="G78" s="253">
        <f t="shared" si="14"/>
        <v>0</v>
      </c>
      <c r="H78" s="253">
        <f t="shared" si="14"/>
        <v>0</v>
      </c>
      <c r="I78" s="253">
        <f t="shared" si="14"/>
        <v>0</v>
      </c>
      <c r="J78" s="253">
        <f t="shared" si="14"/>
        <v>0</v>
      </c>
      <c r="K78" s="253">
        <f t="shared" si="14"/>
        <v>0</v>
      </c>
      <c r="L78" s="253">
        <f t="shared" si="14"/>
        <v>0</v>
      </c>
      <c r="M78" s="253">
        <f t="shared" si="14"/>
        <v>0</v>
      </c>
      <c r="N78" s="253">
        <f t="shared" si="14"/>
        <v>0</v>
      </c>
      <c r="O78" s="253">
        <f t="shared" si="14"/>
        <v>0</v>
      </c>
      <c r="P78" s="253">
        <f t="shared" si="14"/>
        <v>0</v>
      </c>
      <c r="Q78" s="253">
        <f t="shared" si="14"/>
        <v>0</v>
      </c>
      <c r="R78" s="253">
        <f t="shared" si="14"/>
        <v>0</v>
      </c>
      <c r="S78" s="253">
        <f t="shared" si="14"/>
        <v>0</v>
      </c>
      <c r="T78" s="253">
        <f t="shared" si="14"/>
        <v>0</v>
      </c>
      <c r="U78" s="253">
        <f t="shared" si="14"/>
        <v>0</v>
      </c>
      <c r="V78" s="253">
        <f t="shared" si="14"/>
        <v>0</v>
      </c>
      <c r="W78" s="253">
        <f t="shared" si="14"/>
        <v>0</v>
      </c>
      <c r="X78" s="253">
        <f t="shared" si="14"/>
        <v>0</v>
      </c>
      <c r="Y78" s="253">
        <f t="shared" si="14"/>
        <v>0</v>
      </c>
      <c r="Z78" s="254">
        <f t="shared" si="14"/>
        <v>0</v>
      </c>
    </row>
    <row r="79" spans="1:78" s="105" customFormat="1" ht="14.4">
      <c r="A79" s="177" t="s">
        <v>20</v>
      </c>
      <c r="B79" s="127" t="s">
        <v>141</v>
      </c>
      <c r="C79" s="182"/>
      <c r="D79" s="183"/>
      <c r="E79" s="183"/>
      <c r="F79" s="183"/>
      <c r="G79" s="183"/>
      <c r="H79" s="183"/>
      <c r="I79" s="183"/>
      <c r="J79" s="183"/>
      <c r="K79" s="184"/>
      <c r="L79" s="184"/>
      <c r="M79" s="184"/>
      <c r="N79" s="184"/>
      <c r="O79" s="184"/>
      <c r="P79" s="184"/>
      <c r="Q79" s="184"/>
      <c r="R79" s="184"/>
      <c r="S79" s="184"/>
      <c r="T79" s="184"/>
      <c r="U79" s="184"/>
      <c r="V79" s="184"/>
      <c r="W79" s="184"/>
      <c r="X79" s="184"/>
      <c r="Y79" s="184"/>
      <c r="Z79" s="185"/>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row>
    <row r="80" spans="1:78" ht="28.8">
      <c r="A80" s="190" t="s">
        <v>21</v>
      </c>
      <c r="B80" s="191" t="s">
        <v>70</v>
      </c>
      <c r="C80" s="255" t="s">
        <v>158</v>
      </c>
      <c r="D80" s="192">
        <f>IFERROR(C52*(1+Data!$D$8)*(1+Data!$E$8)*(1+Data!$F$8)*(1+Data!$G$8)+Data!$C$8,"-")</f>
        <v>9</v>
      </c>
      <c r="E80" s="193">
        <f>IFERROR(D80*(1+Data!$H$8),"-")</f>
        <v>6.9930000000000003</v>
      </c>
      <c r="F80" s="193">
        <f>IFERROR(E80*(1+Data!$I$8),"-")</f>
        <v>6.909084</v>
      </c>
      <c r="G80" s="193">
        <f>IFERROR(F80*(1+Data!$J$8),"-")</f>
        <v>7.0472656799999998</v>
      </c>
      <c r="H80" s="193">
        <f>IFERROR(G80*(1+Data!$J$8),"-")</f>
        <v>7.1882109936000003</v>
      </c>
      <c r="I80" s="193">
        <f>IFERROR(H80*(1+Data!$J$8),"-")</f>
        <v>7.331975213472</v>
      </c>
      <c r="J80" s="193">
        <f>IFERROR(I80*(1+Data!$J$8),"-")</f>
        <v>7.4786147177414399</v>
      </c>
      <c r="K80" s="193">
        <f>IFERROR(J80*(1+Data!$J$8),"-")</f>
        <v>7.6281870120962685</v>
      </c>
      <c r="L80" s="193">
        <f>IFERROR(K80*(1+Data!$K$8),"-")</f>
        <v>7.7807507523381938</v>
      </c>
      <c r="M80" s="193">
        <f>IFERROR(L80*(1+Data!$K$8),"-")</f>
        <v>7.9363657673849577</v>
      </c>
      <c r="N80" s="193">
        <f>IFERROR(M80*(1+Data!$K$8),"-")</f>
        <v>8.0950930827326566</v>
      </c>
      <c r="O80" s="193">
        <f>IFERROR(N80*(1+Data!$K$8),"-")</f>
        <v>8.2569949443873103</v>
      </c>
      <c r="P80" s="193">
        <f>IFERROR(O80*(1+Data!$K$8),"-")</f>
        <v>8.4221348432750567</v>
      </c>
      <c r="Q80" s="193">
        <f>IFERROR(P80*(1+Data!$L$8),"-")</f>
        <v>8.7000652931031333</v>
      </c>
      <c r="R80" s="193">
        <f>IFERROR(Q80*(1+Data!$L$8),"-")</f>
        <v>8.9871674477755352</v>
      </c>
      <c r="S80" s="193">
        <f>IFERROR(R80*(1+Data!$L$8),"-")</f>
        <v>9.2837439735521272</v>
      </c>
      <c r="T80" s="193">
        <f>IFERROR(S80*(1+Data!$L$8),"-")</f>
        <v>9.5901075246793468</v>
      </c>
      <c r="U80" s="193">
        <f>IFERROR(T80*(1+Data!$L$8),"-")</f>
        <v>9.9065810729937649</v>
      </c>
      <c r="V80" s="193">
        <f>IFERROR(U80*(1+Data!$M$8),"-")</f>
        <v>10.223591667329565</v>
      </c>
      <c r="W80" s="193">
        <f>IFERROR(V80*(1+Data!$M$8),"-")</f>
        <v>10.550746600684111</v>
      </c>
      <c r="X80" s="193">
        <f>IFERROR(W80*(1+Data!$M$8),"-")</f>
        <v>10.888370491906002</v>
      </c>
      <c r="Y80" s="193">
        <f>IFERROR(X80*(1+Data!$M$8),"-")</f>
        <v>11.236798347646994</v>
      </c>
      <c r="Z80" s="194">
        <f>IFERROR(Y80*(1+Data!$M$8),"-")</f>
        <v>11.596375894771699</v>
      </c>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row>
    <row r="81" spans="1:78">
      <c r="A81" s="250" t="s">
        <v>66</v>
      </c>
      <c r="B81" s="251" t="s">
        <v>5</v>
      </c>
      <c r="C81" s="252" t="s">
        <v>8</v>
      </c>
      <c r="D81" s="253">
        <f t="shared" ref="D81:Z81" si="15">D82*D83/10^6</f>
        <v>0</v>
      </c>
      <c r="E81" s="253">
        <f t="shared" si="15"/>
        <v>0</v>
      </c>
      <c r="F81" s="253">
        <f t="shared" si="15"/>
        <v>0</v>
      </c>
      <c r="G81" s="253">
        <f t="shared" si="15"/>
        <v>0</v>
      </c>
      <c r="H81" s="253">
        <f t="shared" si="15"/>
        <v>0</v>
      </c>
      <c r="I81" s="253">
        <f t="shared" si="15"/>
        <v>0</v>
      </c>
      <c r="J81" s="253">
        <f t="shared" si="15"/>
        <v>0</v>
      </c>
      <c r="K81" s="253">
        <f t="shared" si="15"/>
        <v>0</v>
      </c>
      <c r="L81" s="253">
        <f t="shared" si="15"/>
        <v>0</v>
      </c>
      <c r="M81" s="253">
        <f t="shared" si="15"/>
        <v>0</v>
      </c>
      <c r="N81" s="253">
        <f t="shared" si="15"/>
        <v>0</v>
      </c>
      <c r="O81" s="253">
        <f t="shared" si="15"/>
        <v>0</v>
      </c>
      <c r="P81" s="253">
        <f t="shared" si="15"/>
        <v>0</v>
      </c>
      <c r="Q81" s="253">
        <f t="shared" si="15"/>
        <v>0</v>
      </c>
      <c r="R81" s="253">
        <f t="shared" si="15"/>
        <v>0</v>
      </c>
      <c r="S81" s="253">
        <f t="shared" si="15"/>
        <v>0</v>
      </c>
      <c r="T81" s="253">
        <f t="shared" si="15"/>
        <v>0</v>
      </c>
      <c r="U81" s="253">
        <f t="shared" si="15"/>
        <v>0</v>
      </c>
      <c r="V81" s="253">
        <f t="shared" si="15"/>
        <v>0</v>
      </c>
      <c r="W81" s="253">
        <f t="shared" si="15"/>
        <v>0</v>
      </c>
      <c r="X81" s="253">
        <f t="shared" si="15"/>
        <v>0</v>
      </c>
      <c r="Y81" s="253">
        <f t="shared" si="15"/>
        <v>0</v>
      </c>
      <c r="Z81" s="254">
        <f t="shared" si="15"/>
        <v>0</v>
      </c>
    </row>
    <row r="82" spans="1:78">
      <c r="A82" s="177" t="s">
        <v>20</v>
      </c>
      <c r="B82" s="195"/>
      <c r="C82" s="196"/>
      <c r="D82" s="183"/>
      <c r="E82" s="183"/>
      <c r="F82" s="183"/>
      <c r="G82" s="183"/>
      <c r="H82" s="183"/>
      <c r="I82" s="183"/>
      <c r="J82" s="183"/>
      <c r="K82" s="184"/>
      <c r="L82" s="184"/>
      <c r="M82" s="184"/>
      <c r="N82" s="184"/>
      <c r="O82" s="184"/>
      <c r="P82" s="184"/>
      <c r="Q82" s="184"/>
      <c r="R82" s="184"/>
      <c r="S82" s="184"/>
      <c r="T82" s="184"/>
      <c r="U82" s="184"/>
      <c r="V82" s="184"/>
      <c r="W82" s="184"/>
      <c r="X82" s="184"/>
      <c r="Y82" s="184"/>
      <c r="Z82" s="185"/>
    </row>
    <row r="83" spans="1:78" ht="28.8">
      <c r="A83" s="190" t="s">
        <v>21</v>
      </c>
      <c r="B83" s="256"/>
      <c r="C83" s="257" t="s">
        <v>158</v>
      </c>
      <c r="D83" s="192">
        <f>IFERROR(C53*(1+Data!$D$9)*(1+Data!$E$9)*(1+Data!$F$9)*(1+Data!$G$9),"-")</f>
        <v>0</v>
      </c>
      <c r="E83" s="193">
        <f>IFERROR(D83*(1+Data!$H$9),"-")</f>
        <v>0</v>
      </c>
      <c r="F83" s="193">
        <f>IFERROR(E83*(1+Data!$I$9),"-")</f>
        <v>0</v>
      </c>
      <c r="G83" s="193">
        <f>IFERROR(F83*(1+Data!$J$9),"-")</f>
        <v>0</v>
      </c>
      <c r="H83" s="193">
        <f>IFERROR(G83*(1+Data!$J$9),"-")</f>
        <v>0</v>
      </c>
      <c r="I83" s="193">
        <f>IFERROR(H83*(1+Data!$J$9),"-")</f>
        <v>0</v>
      </c>
      <c r="J83" s="193">
        <f>IFERROR(I83*(1+Data!$J$9),"-")</f>
        <v>0</v>
      </c>
      <c r="K83" s="193">
        <f>IFERROR(J83*(1+Data!$J$9),"-")</f>
        <v>0</v>
      </c>
      <c r="L83" s="193">
        <f>IFERROR(K83*(1+Data!$K$9),"-")</f>
        <v>0</v>
      </c>
      <c r="M83" s="193">
        <f>IFERROR(L83*(1+Data!$K$9),"-")</f>
        <v>0</v>
      </c>
      <c r="N83" s="193">
        <f>IFERROR(M83*(1+Data!$K$9),"-")</f>
        <v>0</v>
      </c>
      <c r="O83" s="193">
        <f>IFERROR(N83*(1+Data!$K$9),"-")</f>
        <v>0</v>
      </c>
      <c r="P83" s="193">
        <f>IFERROR(O83*(1+Data!$K$9),"-")</f>
        <v>0</v>
      </c>
      <c r="Q83" s="193">
        <f>IFERROR(P83*(1+Data!$L$9),"-")</f>
        <v>0</v>
      </c>
      <c r="R83" s="193">
        <f>IFERROR(Q83*(1+Data!$L$9),"-")</f>
        <v>0</v>
      </c>
      <c r="S83" s="193">
        <f>IFERROR(R83*(1+Data!$L$9),"-")</f>
        <v>0</v>
      </c>
      <c r="T83" s="193">
        <f>IFERROR(S83*(1+Data!$L$9),"-")</f>
        <v>0</v>
      </c>
      <c r="U83" s="193">
        <f>IFERROR(T83*(1+Data!$L$9),"-")</f>
        <v>0</v>
      </c>
      <c r="V83" s="193">
        <f>IFERROR(U83*(1+Data!$M$9),"-")</f>
        <v>0</v>
      </c>
      <c r="W83" s="193">
        <f>IFERROR(V83*(1+Data!$M$9),"-")</f>
        <v>0</v>
      </c>
      <c r="X83" s="193">
        <f>IFERROR(W83*(1+Data!$M$9),"-")</f>
        <v>0</v>
      </c>
      <c r="Y83" s="193">
        <f>IFERROR(X83*(1+Data!$M$9),"-")</f>
        <v>0</v>
      </c>
      <c r="Z83" s="194">
        <f>IFERROR(Y83*(1+Data!$M$9),"-")</f>
        <v>0</v>
      </c>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row>
    <row r="84" spans="1:78" s="105" customFormat="1">
      <c r="A84" s="250" t="s">
        <v>67</v>
      </c>
      <c r="B84" s="251" t="s">
        <v>5</v>
      </c>
      <c r="C84" s="252" t="s">
        <v>8</v>
      </c>
      <c r="D84" s="253">
        <f t="shared" ref="D84:Z84" si="16">D85*D86/10^6</f>
        <v>0</v>
      </c>
      <c r="E84" s="253">
        <f t="shared" si="16"/>
        <v>0</v>
      </c>
      <c r="F84" s="253">
        <f t="shared" si="16"/>
        <v>0</v>
      </c>
      <c r="G84" s="253">
        <f t="shared" si="16"/>
        <v>0</v>
      </c>
      <c r="H84" s="253">
        <f t="shared" si="16"/>
        <v>0</v>
      </c>
      <c r="I84" s="253">
        <f t="shared" si="16"/>
        <v>0</v>
      </c>
      <c r="J84" s="253">
        <f t="shared" si="16"/>
        <v>0</v>
      </c>
      <c r="K84" s="253">
        <f t="shared" si="16"/>
        <v>0</v>
      </c>
      <c r="L84" s="253">
        <f t="shared" si="16"/>
        <v>0</v>
      </c>
      <c r="M84" s="253">
        <f t="shared" si="16"/>
        <v>0</v>
      </c>
      <c r="N84" s="253">
        <f t="shared" si="16"/>
        <v>0</v>
      </c>
      <c r="O84" s="253">
        <f t="shared" si="16"/>
        <v>0</v>
      </c>
      <c r="P84" s="253">
        <f t="shared" si="16"/>
        <v>0</v>
      </c>
      <c r="Q84" s="253">
        <f t="shared" si="16"/>
        <v>0</v>
      </c>
      <c r="R84" s="253">
        <f t="shared" si="16"/>
        <v>0</v>
      </c>
      <c r="S84" s="253">
        <f t="shared" si="16"/>
        <v>0</v>
      </c>
      <c r="T84" s="253">
        <f t="shared" si="16"/>
        <v>0</v>
      </c>
      <c r="U84" s="253">
        <f t="shared" si="16"/>
        <v>0</v>
      </c>
      <c r="V84" s="253">
        <f t="shared" si="16"/>
        <v>0</v>
      </c>
      <c r="W84" s="253">
        <f t="shared" si="16"/>
        <v>0</v>
      </c>
      <c r="X84" s="253">
        <f t="shared" si="16"/>
        <v>0</v>
      </c>
      <c r="Y84" s="253">
        <f t="shared" si="16"/>
        <v>0</v>
      </c>
      <c r="Z84" s="254">
        <f t="shared" si="16"/>
        <v>0</v>
      </c>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row>
    <row r="85" spans="1:78">
      <c r="A85" s="177" t="s">
        <v>20</v>
      </c>
      <c r="B85" s="195"/>
      <c r="C85" s="196"/>
      <c r="D85" s="183"/>
      <c r="E85" s="183"/>
      <c r="F85" s="183"/>
      <c r="G85" s="183"/>
      <c r="H85" s="183"/>
      <c r="I85" s="183"/>
      <c r="J85" s="183"/>
      <c r="K85" s="184"/>
      <c r="L85" s="184"/>
      <c r="M85" s="184"/>
      <c r="N85" s="184"/>
      <c r="O85" s="184"/>
      <c r="P85" s="184"/>
      <c r="Q85" s="184"/>
      <c r="R85" s="184"/>
      <c r="S85" s="184"/>
      <c r="T85" s="184"/>
      <c r="U85" s="184"/>
      <c r="V85" s="184"/>
      <c r="W85" s="184"/>
      <c r="X85" s="184"/>
      <c r="Y85" s="184"/>
      <c r="Z85" s="185"/>
    </row>
    <row r="86" spans="1:78" ht="28.8">
      <c r="A86" s="190" t="s">
        <v>21</v>
      </c>
      <c r="B86" s="256"/>
      <c r="C86" s="257" t="s">
        <v>158</v>
      </c>
      <c r="D86" s="192">
        <f>IFERROR(C54*(1+Data!$D$9)*(1+Data!$E$9)*(1+Data!$F$9)*(1+Data!$G$9),"-")</f>
        <v>0</v>
      </c>
      <c r="E86" s="193">
        <f>IFERROR(D86*(1+Data!$H$9),"-")</f>
        <v>0</v>
      </c>
      <c r="F86" s="193">
        <f>IFERROR(E86*(1+Data!$I$9),"-")</f>
        <v>0</v>
      </c>
      <c r="G86" s="193">
        <f>IFERROR(F86*(1+Data!$J$9),"-")</f>
        <v>0</v>
      </c>
      <c r="H86" s="193">
        <f>IFERROR(G86*(1+Data!$J$9),"-")</f>
        <v>0</v>
      </c>
      <c r="I86" s="193">
        <f>IFERROR(H86*(1+Data!$J$9),"-")</f>
        <v>0</v>
      </c>
      <c r="J86" s="193">
        <f>IFERROR(I86*(1+Data!$J$9),"-")</f>
        <v>0</v>
      </c>
      <c r="K86" s="193">
        <f>IFERROR(J86*(1+Data!$J$9),"-")</f>
        <v>0</v>
      </c>
      <c r="L86" s="193">
        <f>IFERROR(K86*(1+Data!$K$9),"-")</f>
        <v>0</v>
      </c>
      <c r="M86" s="193">
        <f>IFERROR(L86*(1+Data!$K$9),"-")</f>
        <v>0</v>
      </c>
      <c r="N86" s="193">
        <f>IFERROR(M86*(1+Data!$K$9),"-")</f>
        <v>0</v>
      </c>
      <c r="O86" s="193">
        <f>IFERROR(N86*(1+Data!$K$9),"-")</f>
        <v>0</v>
      </c>
      <c r="P86" s="193">
        <f>IFERROR(O86*(1+Data!$K$9),"-")</f>
        <v>0</v>
      </c>
      <c r="Q86" s="193">
        <f>IFERROR(P86*(1+Data!$L$9),"-")</f>
        <v>0</v>
      </c>
      <c r="R86" s="193">
        <f>IFERROR(Q86*(1+Data!$L$9),"-")</f>
        <v>0</v>
      </c>
      <c r="S86" s="193">
        <f>IFERROR(R86*(1+Data!$L$9),"-")</f>
        <v>0</v>
      </c>
      <c r="T86" s="193">
        <f>IFERROR(S86*(1+Data!$L$9),"-")</f>
        <v>0</v>
      </c>
      <c r="U86" s="193">
        <f>IFERROR(T86*(1+Data!$L$9),"-")</f>
        <v>0</v>
      </c>
      <c r="V86" s="193">
        <f>IFERROR(U86*(1+Data!$M$9),"-")</f>
        <v>0</v>
      </c>
      <c r="W86" s="193">
        <f>IFERROR(V86*(1+Data!$M$9),"-")</f>
        <v>0</v>
      </c>
      <c r="X86" s="193">
        <f>IFERROR(W86*(1+Data!$M$9),"-")</f>
        <v>0</v>
      </c>
      <c r="Y86" s="193">
        <f>IFERROR(X86*(1+Data!$M$9),"-")</f>
        <v>0</v>
      </c>
      <c r="Z86" s="194">
        <f>IFERROR(Y86*(1+Data!$M$9),"-")</f>
        <v>0</v>
      </c>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row>
    <row r="87" spans="1:78">
      <c r="A87" s="249" t="s">
        <v>68</v>
      </c>
      <c r="B87" s="127" t="s">
        <v>5</v>
      </c>
      <c r="C87" s="178" t="s">
        <v>8</v>
      </c>
      <c r="D87" s="246">
        <f t="shared" ref="D87:Z87" si="17">D88*D89/10^6</f>
        <v>0</v>
      </c>
      <c r="E87" s="246">
        <f t="shared" si="17"/>
        <v>0</v>
      </c>
      <c r="F87" s="246">
        <f t="shared" si="17"/>
        <v>0</v>
      </c>
      <c r="G87" s="246">
        <f t="shared" si="17"/>
        <v>0</v>
      </c>
      <c r="H87" s="246">
        <f t="shared" si="17"/>
        <v>0</v>
      </c>
      <c r="I87" s="246">
        <f t="shared" si="17"/>
        <v>0</v>
      </c>
      <c r="J87" s="246">
        <f t="shared" si="17"/>
        <v>0</v>
      </c>
      <c r="K87" s="246">
        <f t="shared" si="17"/>
        <v>0</v>
      </c>
      <c r="L87" s="246">
        <f t="shared" si="17"/>
        <v>0</v>
      </c>
      <c r="M87" s="246">
        <f t="shared" si="17"/>
        <v>0</v>
      </c>
      <c r="N87" s="246">
        <f t="shared" si="17"/>
        <v>0</v>
      </c>
      <c r="O87" s="246">
        <f t="shared" si="17"/>
        <v>0</v>
      </c>
      <c r="P87" s="246">
        <f t="shared" si="17"/>
        <v>0</v>
      </c>
      <c r="Q87" s="246">
        <f t="shared" si="17"/>
        <v>0</v>
      </c>
      <c r="R87" s="246">
        <f t="shared" si="17"/>
        <v>0</v>
      </c>
      <c r="S87" s="246">
        <f t="shared" si="17"/>
        <v>0</v>
      </c>
      <c r="T87" s="246">
        <f t="shared" si="17"/>
        <v>0</v>
      </c>
      <c r="U87" s="246">
        <f t="shared" si="17"/>
        <v>0</v>
      </c>
      <c r="V87" s="246">
        <f t="shared" si="17"/>
        <v>0</v>
      </c>
      <c r="W87" s="246">
        <f t="shared" si="17"/>
        <v>0</v>
      </c>
      <c r="X87" s="246">
        <f t="shared" si="17"/>
        <v>0</v>
      </c>
      <c r="Y87" s="246">
        <f t="shared" si="17"/>
        <v>0</v>
      </c>
      <c r="Z87" s="247">
        <f t="shared" si="17"/>
        <v>0</v>
      </c>
    </row>
    <row r="88" spans="1:78">
      <c r="A88" s="177" t="s">
        <v>20</v>
      </c>
      <c r="B88" s="195"/>
      <c r="C88" s="196"/>
      <c r="D88" s="183"/>
      <c r="E88" s="183"/>
      <c r="F88" s="183"/>
      <c r="G88" s="183"/>
      <c r="H88" s="183"/>
      <c r="I88" s="183"/>
      <c r="J88" s="183"/>
      <c r="K88" s="184"/>
      <c r="L88" s="184"/>
      <c r="M88" s="184"/>
      <c r="N88" s="184"/>
      <c r="O88" s="184"/>
      <c r="P88" s="184"/>
      <c r="Q88" s="184"/>
      <c r="R88" s="184"/>
      <c r="S88" s="184"/>
      <c r="T88" s="184"/>
      <c r="U88" s="184"/>
      <c r="V88" s="184"/>
      <c r="W88" s="184"/>
      <c r="X88" s="184"/>
      <c r="Y88" s="184"/>
      <c r="Z88" s="185"/>
    </row>
    <row r="89" spans="1:78" ht="28.8">
      <c r="A89" s="177" t="s">
        <v>21</v>
      </c>
      <c r="B89" s="195"/>
      <c r="C89" s="197" t="s">
        <v>158</v>
      </c>
      <c r="D89" s="187">
        <f>IFERROR(C55*(1+Data!$D$9)*(1+Data!$E$9)*(1+Data!$F$9)*(1+Data!$G$9),"-")</f>
        <v>0</v>
      </c>
      <c r="E89" s="179">
        <f>IFERROR(D89*(1+Data!$H$9),"-")</f>
        <v>0</v>
      </c>
      <c r="F89" s="179">
        <f>IFERROR(E89*(1+Data!$I$9),"-")</f>
        <v>0</v>
      </c>
      <c r="G89" s="179">
        <f>IFERROR(F89*(1+Data!$J$9),"-")</f>
        <v>0</v>
      </c>
      <c r="H89" s="179">
        <f>IFERROR(G89*(1+Data!$J$9),"-")</f>
        <v>0</v>
      </c>
      <c r="I89" s="179">
        <f>IFERROR(H89*(1+Data!$J$9),"-")</f>
        <v>0</v>
      </c>
      <c r="J89" s="179">
        <f>IFERROR(I89*(1+Data!$J$9),"-")</f>
        <v>0</v>
      </c>
      <c r="K89" s="179">
        <f>IFERROR(J89*(1+Data!$J$9),"-")</f>
        <v>0</v>
      </c>
      <c r="L89" s="179">
        <f>IFERROR(K89*(1+Data!$K$9),"-")</f>
        <v>0</v>
      </c>
      <c r="M89" s="179">
        <f>IFERROR(L89*(1+Data!$K$9),"-")</f>
        <v>0</v>
      </c>
      <c r="N89" s="179">
        <f>IFERROR(M89*(1+Data!$K$9),"-")</f>
        <v>0</v>
      </c>
      <c r="O89" s="179">
        <f>IFERROR(N89*(1+Data!$K$9),"-")</f>
        <v>0</v>
      </c>
      <c r="P89" s="179">
        <f>IFERROR(O89*(1+Data!$K$9),"-")</f>
        <v>0</v>
      </c>
      <c r="Q89" s="179">
        <f>IFERROR(P89*(1+Data!$L$9),"-")</f>
        <v>0</v>
      </c>
      <c r="R89" s="179">
        <f>IFERROR(Q89*(1+Data!$L$9),"-")</f>
        <v>0</v>
      </c>
      <c r="S89" s="179">
        <f>IFERROR(R89*(1+Data!$L$9),"-")</f>
        <v>0</v>
      </c>
      <c r="T89" s="179">
        <f>IFERROR(S89*(1+Data!$L$9),"-")</f>
        <v>0</v>
      </c>
      <c r="U89" s="179">
        <f>IFERROR(T89*(1+Data!$L$9),"-")</f>
        <v>0</v>
      </c>
      <c r="V89" s="179">
        <f>IFERROR(U89*(1+Data!$M$9),"-")</f>
        <v>0</v>
      </c>
      <c r="W89" s="179">
        <f>IFERROR(V89*(1+Data!$M$9),"-")</f>
        <v>0</v>
      </c>
      <c r="X89" s="179">
        <f>IFERROR(W89*(1+Data!$M$9),"-")</f>
        <v>0</v>
      </c>
      <c r="Y89" s="179">
        <f>IFERROR(X89*(1+Data!$M$9),"-")</f>
        <v>0</v>
      </c>
      <c r="Z89" s="180">
        <f>IFERROR(Y89*(1+Data!$M$9),"-")</f>
        <v>0</v>
      </c>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row>
    <row r="90" spans="1:78" ht="57.6">
      <c r="A90" s="150" t="s">
        <v>168</v>
      </c>
      <c r="B90" s="198"/>
      <c r="C90" s="199"/>
      <c r="D90" s="200"/>
      <c r="E90" s="135"/>
      <c r="F90" s="135"/>
      <c r="G90" s="135"/>
      <c r="H90" s="135"/>
      <c r="I90" s="135"/>
      <c r="J90" s="135"/>
      <c r="K90" s="135"/>
      <c r="L90" s="135"/>
      <c r="M90" s="135"/>
      <c r="N90" s="135"/>
      <c r="O90" s="135"/>
      <c r="P90" s="135"/>
      <c r="Q90" s="135"/>
      <c r="R90" s="135"/>
      <c r="S90" s="135"/>
      <c r="T90" s="135"/>
      <c r="U90" s="135"/>
      <c r="V90" s="135"/>
      <c r="W90" s="135"/>
      <c r="X90" s="135"/>
      <c r="Y90" s="135"/>
      <c r="Z90" s="136"/>
    </row>
    <row r="91" spans="1:78">
      <c r="A91" s="127"/>
      <c r="B91" s="127"/>
      <c r="C91" s="201"/>
      <c r="D91" s="202"/>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78">
      <c r="A92" s="119" t="s">
        <v>80</v>
      </c>
      <c r="B92" s="120" t="s">
        <v>10</v>
      </c>
      <c r="C92" s="204" t="s">
        <v>58</v>
      </c>
      <c r="D92" s="120">
        <v>2023</v>
      </c>
      <c r="E92" s="120">
        <v>2024</v>
      </c>
      <c r="F92" s="120">
        <v>2025</v>
      </c>
      <c r="G92" s="120">
        <v>2026</v>
      </c>
      <c r="H92" s="120">
        <v>2027</v>
      </c>
      <c r="I92" s="120">
        <v>2028</v>
      </c>
      <c r="J92" s="120">
        <v>2029</v>
      </c>
      <c r="K92" s="120">
        <v>2030</v>
      </c>
      <c r="L92" s="120">
        <v>2031</v>
      </c>
      <c r="M92" s="120">
        <v>2032</v>
      </c>
      <c r="N92" s="120">
        <v>2033</v>
      </c>
      <c r="O92" s="120">
        <v>2034</v>
      </c>
      <c r="P92" s="120">
        <v>2035</v>
      </c>
      <c r="Q92" s="120">
        <v>2036</v>
      </c>
      <c r="R92" s="120">
        <v>2037</v>
      </c>
      <c r="S92" s="120">
        <v>2038</v>
      </c>
      <c r="T92" s="120">
        <v>2039</v>
      </c>
      <c r="U92" s="120">
        <v>2040</v>
      </c>
      <c r="V92" s="120">
        <v>2041</v>
      </c>
      <c r="W92" s="120">
        <v>2042</v>
      </c>
      <c r="X92" s="120">
        <v>2043</v>
      </c>
      <c r="Y92" s="120">
        <v>2044</v>
      </c>
      <c r="Z92" s="122">
        <v>2045</v>
      </c>
    </row>
    <row r="93" spans="1:78">
      <c r="A93" s="205" t="s">
        <v>50</v>
      </c>
      <c r="B93" s="124" t="s">
        <v>5</v>
      </c>
      <c r="C93" s="206" t="s">
        <v>8</v>
      </c>
      <c r="D93" s="263">
        <f t="shared" ref="D93:Z93" si="18">D97*D96/10^6</f>
        <v>0</v>
      </c>
      <c r="E93" s="263">
        <f t="shared" si="18"/>
        <v>0</v>
      </c>
      <c r="F93" s="263">
        <f t="shared" si="18"/>
        <v>0</v>
      </c>
      <c r="G93" s="263">
        <f t="shared" si="18"/>
        <v>0</v>
      </c>
      <c r="H93" s="263">
        <f t="shared" si="18"/>
        <v>0</v>
      </c>
      <c r="I93" s="263">
        <f t="shared" si="18"/>
        <v>0</v>
      </c>
      <c r="J93" s="263">
        <f t="shared" si="18"/>
        <v>0</v>
      </c>
      <c r="K93" s="263">
        <f t="shared" si="18"/>
        <v>0</v>
      </c>
      <c r="L93" s="263">
        <f t="shared" si="18"/>
        <v>0</v>
      </c>
      <c r="M93" s="263">
        <f t="shared" si="18"/>
        <v>0</v>
      </c>
      <c r="N93" s="263">
        <f t="shared" si="18"/>
        <v>0</v>
      </c>
      <c r="O93" s="263">
        <f t="shared" si="18"/>
        <v>0</v>
      </c>
      <c r="P93" s="263">
        <f t="shared" si="18"/>
        <v>0</v>
      </c>
      <c r="Q93" s="263">
        <f t="shared" si="18"/>
        <v>0</v>
      </c>
      <c r="R93" s="263">
        <f t="shared" si="18"/>
        <v>0</v>
      </c>
      <c r="S93" s="263">
        <f t="shared" si="18"/>
        <v>0</v>
      </c>
      <c r="T93" s="263">
        <f t="shared" si="18"/>
        <v>0</v>
      </c>
      <c r="U93" s="263">
        <f t="shared" si="18"/>
        <v>0</v>
      </c>
      <c r="V93" s="263">
        <f t="shared" si="18"/>
        <v>0</v>
      </c>
      <c r="W93" s="263">
        <f t="shared" si="18"/>
        <v>0</v>
      </c>
      <c r="X93" s="263">
        <f t="shared" si="18"/>
        <v>0</v>
      </c>
      <c r="Y93" s="263">
        <f t="shared" si="18"/>
        <v>0</v>
      </c>
      <c r="Z93" s="264">
        <f t="shared" si="18"/>
        <v>0</v>
      </c>
    </row>
    <row r="94" spans="1:78">
      <c r="A94" s="177" t="s">
        <v>55</v>
      </c>
      <c r="B94" s="127" t="s">
        <v>6</v>
      </c>
      <c r="C94" s="207"/>
      <c r="D94" s="184"/>
      <c r="E94" s="184"/>
      <c r="F94" s="184"/>
      <c r="G94" s="184"/>
      <c r="H94" s="184"/>
      <c r="I94" s="184"/>
      <c r="J94" s="184"/>
      <c r="K94" s="184"/>
      <c r="L94" s="184"/>
      <c r="M94" s="184"/>
      <c r="N94" s="184"/>
      <c r="O94" s="184"/>
      <c r="P94" s="184"/>
      <c r="Q94" s="184"/>
      <c r="R94" s="184"/>
      <c r="S94" s="184"/>
      <c r="T94" s="184"/>
      <c r="U94" s="184"/>
      <c r="V94" s="184"/>
      <c r="W94" s="184"/>
      <c r="X94" s="184"/>
      <c r="Y94" s="184"/>
      <c r="Z94" s="185"/>
    </row>
    <row r="95" spans="1:78" ht="102" customHeight="1">
      <c r="A95" s="177" t="s">
        <v>47</v>
      </c>
      <c r="B95" s="127" t="s">
        <v>6</v>
      </c>
      <c r="C95" s="182" t="s">
        <v>160</v>
      </c>
      <c r="D95" s="184"/>
      <c r="E95" s="184"/>
      <c r="F95" s="184"/>
      <c r="G95" s="184"/>
      <c r="H95" s="184"/>
      <c r="I95" s="184"/>
      <c r="J95" s="184"/>
      <c r="K95" s="184"/>
      <c r="L95" s="184"/>
      <c r="M95" s="184"/>
      <c r="N95" s="184"/>
      <c r="O95" s="184"/>
      <c r="P95" s="184"/>
      <c r="Q95" s="184"/>
      <c r="R95" s="184"/>
      <c r="S95" s="184"/>
      <c r="T95" s="184"/>
      <c r="U95" s="184"/>
      <c r="V95" s="184"/>
      <c r="W95" s="184"/>
      <c r="X95" s="184"/>
      <c r="Y95" s="184"/>
      <c r="Z95" s="185"/>
    </row>
    <row r="96" spans="1:78">
      <c r="A96" s="177" t="s">
        <v>56</v>
      </c>
      <c r="B96" s="127" t="s">
        <v>6</v>
      </c>
      <c r="C96" s="208" t="s">
        <v>8</v>
      </c>
      <c r="D96" s="258">
        <f t="shared" ref="D96" si="19">D94-D95</f>
        <v>0</v>
      </c>
      <c r="E96" s="258">
        <f t="shared" ref="E96:U96" si="20">E94-E95</f>
        <v>0</v>
      </c>
      <c r="F96" s="258">
        <f t="shared" si="20"/>
        <v>0</v>
      </c>
      <c r="G96" s="258">
        <f t="shared" si="20"/>
        <v>0</v>
      </c>
      <c r="H96" s="258">
        <f t="shared" si="20"/>
        <v>0</v>
      </c>
      <c r="I96" s="258">
        <f t="shared" si="20"/>
        <v>0</v>
      </c>
      <c r="J96" s="258">
        <f t="shared" si="20"/>
        <v>0</v>
      </c>
      <c r="K96" s="258">
        <f t="shared" si="20"/>
        <v>0</v>
      </c>
      <c r="L96" s="258">
        <f t="shared" si="20"/>
        <v>0</v>
      </c>
      <c r="M96" s="258">
        <f t="shared" si="20"/>
        <v>0</v>
      </c>
      <c r="N96" s="258">
        <f t="shared" si="20"/>
        <v>0</v>
      </c>
      <c r="O96" s="258">
        <f t="shared" si="20"/>
        <v>0</v>
      </c>
      <c r="P96" s="258">
        <f t="shared" si="20"/>
        <v>0</v>
      </c>
      <c r="Q96" s="258">
        <f t="shared" si="20"/>
        <v>0</v>
      </c>
      <c r="R96" s="258">
        <f t="shared" si="20"/>
        <v>0</v>
      </c>
      <c r="S96" s="258">
        <f t="shared" si="20"/>
        <v>0</v>
      </c>
      <c r="T96" s="258">
        <f t="shared" si="20"/>
        <v>0</v>
      </c>
      <c r="U96" s="258">
        <f t="shared" si="20"/>
        <v>0</v>
      </c>
      <c r="V96" s="258">
        <f t="shared" ref="V96:Z96" si="21">V94-V95</f>
        <v>0</v>
      </c>
      <c r="W96" s="258">
        <f t="shared" si="21"/>
        <v>0</v>
      </c>
      <c r="X96" s="258">
        <f t="shared" si="21"/>
        <v>0</v>
      </c>
      <c r="Y96" s="258">
        <f t="shared" si="21"/>
        <v>0</v>
      </c>
      <c r="Z96" s="259">
        <f t="shared" si="21"/>
        <v>0</v>
      </c>
    </row>
    <row r="97" spans="1:29" ht="14.4">
      <c r="A97" s="190" t="s">
        <v>49</v>
      </c>
      <c r="B97" s="191" t="s">
        <v>7</v>
      </c>
      <c r="C97" s="209" t="s">
        <v>140</v>
      </c>
      <c r="D97" s="260">
        <v>84</v>
      </c>
      <c r="E97" s="260">
        <v>87</v>
      </c>
      <c r="F97" s="260">
        <v>91</v>
      </c>
      <c r="G97" s="260">
        <v>92.8</v>
      </c>
      <c r="H97" s="260">
        <v>94.6</v>
      </c>
      <c r="I97" s="260">
        <v>96.399999999999991</v>
      </c>
      <c r="J97" s="260">
        <v>98.199999999999989</v>
      </c>
      <c r="K97" s="261">
        <v>100</v>
      </c>
      <c r="L97" s="260">
        <v>113.2</v>
      </c>
      <c r="M97" s="260">
        <v>126.4</v>
      </c>
      <c r="N97" s="260">
        <v>139.6</v>
      </c>
      <c r="O97" s="260">
        <v>152.79999999999998</v>
      </c>
      <c r="P97" s="261">
        <v>166</v>
      </c>
      <c r="Q97" s="260">
        <v>209.2</v>
      </c>
      <c r="R97" s="260">
        <v>252.39999999999998</v>
      </c>
      <c r="S97" s="260">
        <v>295.59999999999997</v>
      </c>
      <c r="T97" s="260">
        <v>338.79999999999995</v>
      </c>
      <c r="U97" s="261">
        <v>382</v>
      </c>
      <c r="V97" s="260">
        <v>427</v>
      </c>
      <c r="W97" s="260">
        <v>472</v>
      </c>
      <c r="X97" s="260">
        <v>517</v>
      </c>
      <c r="Y97" s="260">
        <v>562</v>
      </c>
      <c r="Z97" s="262">
        <v>607</v>
      </c>
    </row>
    <row r="98" spans="1:29">
      <c r="A98" s="171"/>
      <c r="B98" s="127"/>
      <c r="C98" s="210"/>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9">
      <c r="A99" s="119" t="s">
        <v>81</v>
      </c>
      <c r="B99" s="120" t="s">
        <v>10</v>
      </c>
      <c r="C99" s="204" t="s">
        <v>58</v>
      </c>
      <c r="D99" s="120">
        <v>2023</v>
      </c>
      <c r="E99" s="120">
        <v>2024</v>
      </c>
      <c r="F99" s="120">
        <v>2025</v>
      </c>
      <c r="G99" s="120">
        <v>2026</v>
      </c>
      <c r="H99" s="120">
        <v>2027</v>
      </c>
      <c r="I99" s="120">
        <v>2028</v>
      </c>
      <c r="J99" s="120">
        <v>2029</v>
      </c>
      <c r="K99" s="120">
        <v>2030</v>
      </c>
      <c r="L99" s="120">
        <v>2031</v>
      </c>
      <c r="M99" s="120">
        <v>2032</v>
      </c>
      <c r="N99" s="120">
        <v>2033</v>
      </c>
      <c r="O99" s="120">
        <v>2034</v>
      </c>
      <c r="P99" s="120">
        <v>2035</v>
      </c>
      <c r="Q99" s="120">
        <v>2036</v>
      </c>
      <c r="R99" s="120">
        <v>2037</v>
      </c>
      <c r="S99" s="120">
        <v>2038</v>
      </c>
      <c r="T99" s="120">
        <v>2039</v>
      </c>
      <c r="U99" s="120">
        <v>2040</v>
      </c>
      <c r="V99" s="120">
        <v>2041</v>
      </c>
      <c r="W99" s="120">
        <v>2042</v>
      </c>
      <c r="X99" s="120">
        <v>2043</v>
      </c>
      <c r="Y99" s="120">
        <v>2044</v>
      </c>
      <c r="Z99" s="122">
        <v>2045</v>
      </c>
    </row>
    <row r="100" spans="1:29" ht="57.6">
      <c r="A100" s="211" t="s">
        <v>122</v>
      </c>
      <c r="B100" s="124" t="s">
        <v>5</v>
      </c>
      <c r="C100" s="212" t="s">
        <v>166</v>
      </c>
      <c r="D100" s="200"/>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6"/>
    </row>
    <row r="101" spans="1:29">
      <c r="A101" s="171"/>
      <c r="B101" s="127"/>
      <c r="C101" s="210"/>
      <c r="D101" s="127"/>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06"/>
    </row>
    <row r="102" spans="1:29">
      <c r="A102" s="119" t="s">
        <v>82</v>
      </c>
      <c r="B102" s="120" t="s">
        <v>10</v>
      </c>
      <c r="C102" s="204" t="s">
        <v>58</v>
      </c>
      <c r="D102" s="120">
        <v>2023</v>
      </c>
      <c r="E102" s="120">
        <v>2024</v>
      </c>
      <c r="F102" s="120">
        <v>2025</v>
      </c>
      <c r="G102" s="120">
        <v>2026</v>
      </c>
      <c r="H102" s="120">
        <v>2027</v>
      </c>
      <c r="I102" s="120">
        <v>2028</v>
      </c>
      <c r="J102" s="120">
        <v>2029</v>
      </c>
      <c r="K102" s="120">
        <v>2030</v>
      </c>
      <c r="L102" s="120">
        <v>2031</v>
      </c>
      <c r="M102" s="120">
        <v>2032</v>
      </c>
      <c r="N102" s="120">
        <v>2033</v>
      </c>
      <c r="O102" s="120">
        <v>2034</v>
      </c>
      <c r="P102" s="120">
        <v>2035</v>
      </c>
      <c r="Q102" s="120">
        <v>2036</v>
      </c>
      <c r="R102" s="120">
        <v>2037</v>
      </c>
      <c r="S102" s="120">
        <v>2038</v>
      </c>
      <c r="T102" s="120">
        <v>2039</v>
      </c>
      <c r="U102" s="120">
        <v>2040</v>
      </c>
      <c r="V102" s="120">
        <v>2041</v>
      </c>
      <c r="W102" s="120">
        <v>2042</v>
      </c>
      <c r="X102" s="120">
        <v>2043</v>
      </c>
      <c r="Y102" s="120">
        <v>2044</v>
      </c>
      <c r="Z102" s="122">
        <v>2045</v>
      </c>
    </row>
    <row r="103" spans="1:29" ht="57.6">
      <c r="A103" s="175" t="s">
        <v>123</v>
      </c>
      <c r="B103" s="124" t="s">
        <v>5</v>
      </c>
      <c r="C103" s="212" t="s">
        <v>166</v>
      </c>
      <c r="D103" s="200"/>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6"/>
    </row>
    <row r="104" spans="1:29">
      <c r="A104" s="171"/>
      <c r="B104" s="127"/>
      <c r="C104" s="210"/>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9">
      <c r="A105" s="213" t="s">
        <v>31</v>
      </c>
      <c r="B105" s="214" t="s">
        <v>10</v>
      </c>
      <c r="C105" s="215" t="s">
        <v>58</v>
      </c>
      <c r="D105" s="214">
        <v>2023</v>
      </c>
      <c r="E105" s="214">
        <v>2024</v>
      </c>
      <c r="F105" s="214">
        <v>2025</v>
      </c>
      <c r="G105" s="214">
        <v>2026</v>
      </c>
      <c r="H105" s="214">
        <v>2027</v>
      </c>
      <c r="I105" s="214">
        <v>2028</v>
      </c>
      <c r="J105" s="214">
        <v>2029</v>
      </c>
      <c r="K105" s="214">
        <v>2030</v>
      </c>
      <c r="L105" s="214">
        <v>2031</v>
      </c>
      <c r="M105" s="214">
        <v>2032</v>
      </c>
      <c r="N105" s="214">
        <v>2033</v>
      </c>
      <c r="O105" s="214">
        <v>2034</v>
      </c>
      <c r="P105" s="214">
        <v>2035</v>
      </c>
      <c r="Q105" s="214">
        <v>2036</v>
      </c>
      <c r="R105" s="214">
        <v>2037</v>
      </c>
      <c r="S105" s="214">
        <v>2038</v>
      </c>
      <c r="T105" s="214">
        <v>2039</v>
      </c>
      <c r="U105" s="214">
        <v>2040</v>
      </c>
      <c r="V105" s="214">
        <v>2041</v>
      </c>
      <c r="W105" s="214">
        <v>2042</v>
      </c>
      <c r="X105" s="214">
        <v>2043</v>
      </c>
      <c r="Y105" s="214">
        <v>2044</v>
      </c>
      <c r="Z105" s="216">
        <v>2045</v>
      </c>
    </row>
    <row r="106" spans="1:29">
      <c r="A106" s="175" t="s">
        <v>31</v>
      </c>
      <c r="B106" s="124" t="s">
        <v>5</v>
      </c>
      <c r="C106" s="176" t="s">
        <v>8</v>
      </c>
      <c r="D106" s="237">
        <f>D107*D108</f>
        <v>0</v>
      </c>
      <c r="E106" s="237">
        <f t="shared" ref="E106:U106" si="22">E107*E108</f>
        <v>0</v>
      </c>
      <c r="F106" s="237">
        <f t="shared" si="22"/>
        <v>0</v>
      </c>
      <c r="G106" s="237">
        <f t="shared" si="22"/>
        <v>0</v>
      </c>
      <c r="H106" s="237">
        <f t="shared" si="22"/>
        <v>0</v>
      </c>
      <c r="I106" s="237">
        <f t="shared" si="22"/>
        <v>0</v>
      </c>
      <c r="J106" s="237">
        <f t="shared" si="22"/>
        <v>0</v>
      </c>
      <c r="K106" s="237">
        <f t="shared" si="22"/>
        <v>0</v>
      </c>
      <c r="L106" s="237">
        <f t="shared" si="22"/>
        <v>0</v>
      </c>
      <c r="M106" s="237">
        <f t="shared" si="22"/>
        <v>0</v>
      </c>
      <c r="N106" s="237">
        <f t="shared" si="22"/>
        <v>0</v>
      </c>
      <c r="O106" s="237">
        <f t="shared" si="22"/>
        <v>0</v>
      </c>
      <c r="P106" s="237">
        <f t="shared" si="22"/>
        <v>0</v>
      </c>
      <c r="Q106" s="237">
        <f t="shared" si="22"/>
        <v>0</v>
      </c>
      <c r="R106" s="237">
        <f t="shared" si="22"/>
        <v>0</v>
      </c>
      <c r="S106" s="237">
        <f t="shared" si="22"/>
        <v>0</v>
      </c>
      <c r="T106" s="237">
        <f t="shared" si="22"/>
        <v>0</v>
      </c>
      <c r="U106" s="237">
        <f t="shared" si="22"/>
        <v>0</v>
      </c>
      <c r="V106" s="237">
        <f t="shared" ref="V106:Z106" si="23">V107*V108</f>
        <v>0</v>
      </c>
      <c r="W106" s="237">
        <f t="shared" si="23"/>
        <v>0</v>
      </c>
      <c r="X106" s="237">
        <f t="shared" si="23"/>
        <v>0</v>
      </c>
      <c r="Y106" s="237">
        <f t="shared" si="23"/>
        <v>0</v>
      </c>
      <c r="Z106" s="238">
        <f t="shared" si="23"/>
        <v>0</v>
      </c>
    </row>
    <row r="107" spans="1:29" ht="14.4">
      <c r="A107" s="217" t="s">
        <v>32</v>
      </c>
      <c r="B107" s="218" t="s">
        <v>124</v>
      </c>
      <c r="C107" s="219"/>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1"/>
    </row>
    <row r="108" spans="1:29" ht="28.8">
      <c r="A108" s="217" t="s">
        <v>21</v>
      </c>
      <c r="B108" s="222" t="s">
        <v>18</v>
      </c>
      <c r="C108" s="223" t="s">
        <v>155</v>
      </c>
      <c r="D108" s="224"/>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49"/>
    </row>
    <row r="109" spans="1:29" ht="57.6">
      <c r="A109" s="150" t="s">
        <v>167</v>
      </c>
      <c r="B109" s="138"/>
      <c r="C109" s="225"/>
      <c r="D109" s="200"/>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6"/>
      <c r="AC109" s="105"/>
    </row>
    <row r="110" spans="1:29">
      <c r="B110" s="106"/>
      <c r="C110" s="226"/>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C110" s="105"/>
    </row>
    <row r="111" spans="1:29">
      <c r="A111" s="119" t="s">
        <v>1</v>
      </c>
      <c r="B111" s="120" t="s">
        <v>10</v>
      </c>
      <c r="C111" s="204" t="s">
        <v>58</v>
      </c>
      <c r="D111" s="120">
        <v>2023</v>
      </c>
      <c r="E111" s="120">
        <v>2024</v>
      </c>
      <c r="F111" s="120">
        <v>2025</v>
      </c>
      <c r="G111" s="120">
        <v>2026</v>
      </c>
      <c r="H111" s="120">
        <v>2027</v>
      </c>
      <c r="I111" s="120">
        <v>2028</v>
      </c>
      <c r="J111" s="120">
        <v>2029</v>
      </c>
      <c r="K111" s="120">
        <v>2030</v>
      </c>
      <c r="L111" s="120">
        <v>2031</v>
      </c>
      <c r="M111" s="120">
        <v>2032</v>
      </c>
      <c r="N111" s="120">
        <v>2033</v>
      </c>
      <c r="O111" s="120">
        <v>2034</v>
      </c>
      <c r="P111" s="120">
        <v>2035</v>
      </c>
      <c r="Q111" s="120">
        <v>2036</v>
      </c>
      <c r="R111" s="120">
        <v>2037</v>
      </c>
      <c r="S111" s="120">
        <v>2038</v>
      </c>
      <c r="T111" s="120">
        <v>2039</v>
      </c>
      <c r="U111" s="120">
        <v>2040</v>
      </c>
      <c r="V111" s="120">
        <v>2041</v>
      </c>
      <c r="W111" s="120">
        <v>2042</v>
      </c>
      <c r="X111" s="120">
        <v>2043</v>
      </c>
      <c r="Y111" s="120">
        <v>2044</v>
      </c>
      <c r="Z111" s="122">
        <v>2045</v>
      </c>
    </row>
    <row r="112" spans="1:29" ht="73.95" customHeight="1">
      <c r="A112" s="227" t="s">
        <v>1</v>
      </c>
      <c r="B112" s="228" t="s">
        <v>5</v>
      </c>
      <c r="C112" s="229" t="s">
        <v>143</v>
      </c>
      <c r="D112" s="200"/>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6"/>
    </row>
    <row r="113" spans="1:78">
      <c r="C113" s="210"/>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row>
    <row r="114" spans="1:78">
      <c r="A114" s="119" t="s">
        <v>76</v>
      </c>
      <c r="B114" s="120" t="s">
        <v>10</v>
      </c>
      <c r="C114" s="204" t="s">
        <v>58</v>
      </c>
      <c r="D114" s="120">
        <v>2023</v>
      </c>
      <c r="E114" s="120">
        <v>2024</v>
      </c>
      <c r="F114" s="120">
        <v>2025</v>
      </c>
      <c r="G114" s="120">
        <v>2026</v>
      </c>
      <c r="H114" s="120">
        <v>2027</v>
      </c>
      <c r="I114" s="120">
        <v>2028</v>
      </c>
      <c r="J114" s="120">
        <v>2029</v>
      </c>
      <c r="K114" s="120">
        <v>2030</v>
      </c>
      <c r="L114" s="120">
        <v>2031</v>
      </c>
      <c r="M114" s="120">
        <v>2032</v>
      </c>
      <c r="N114" s="120">
        <v>2033</v>
      </c>
      <c r="O114" s="120">
        <v>2034</v>
      </c>
      <c r="P114" s="120">
        <v>2035</v>
      </c>
      <c r="Q114" s="120">
        <v>2036</v>
      </c>
      <c r="R114" s="120">
        <v>2037</v>
      </c>
      <c r="S114" s="120">
        <v>2038</v>
      </c>
      <c r="T114" s="120">
        <v>2039</v>
      </c>
      <c r="U114" s="120">
        <v>2040</v>
      </c>
      <c r="V114" s="120">
        <v>2041</v>
      </c>
      <c r="W114" s="120">
        <v>2042</v>
      </c>
      <c r="X114" s="120">
        <v>2043</v>
      </c>
      <c r="Y114" s="120">
        <v>2044</v>
      </c>
      <c r="Z114" s="122">
        <v>2045</v>
      </c>
    </row>
    <row r="115" spans="1:78">
      <c r="A115" s="230" t="s">
        <v>76</v>
      </c>
      <c r="B115" s="231" t="s">
        <v>5</v>
      </c>
      <c r="C115" s="232" t="s">
        <v>8</v>
      </c>
      <c r="D115" s="237">
        <f>D116+D117+D118</f>
        <v>0</v>
      </c>
      <c r="E115" s="237">
        <f t="shared" ref="E115:Z115" si="24">E116+E117+E118</f>
        <v>0</v>
      </c>
      <c r="F115" s="237">
        <f t="shared" si="24"/>
        <v>0</v>
      </c>
      <c r="G115" s="237">
        <f t="shared" si="24"/>
        <v>0</v>
      </c>
      <c r="H115" s="237">
        <f t="shared" si="24"/>
        <v>0</v>
      </c>
      <c r="I115" s="237">
        <f t="shared" si="24"/>
        <v>0</v>
      </c>
      <c r="J115" s="237">
        <f t="shared" si="24"/>
        <v>0</v>
      </c>
      <c r="K115" s="237">
        <f t="shared" si="24"/>
        <v>0</v>
      </c>
      <c r="L115" s="237">
        <f t="shared" si="24"/>
        <v>0</v>
      </c>
      <c r="M115" s="237">
        <f t="shared" si="24"/>
        <v>0</v>
      </c>
      <c r="N115" s="237">
        <f t="shared" si="24"/>
        <v>0</v>
      </c>
      <c r="O115" s="237">
        <f t="shared" si="24"/>
        <v>0</v>
      </c>
      <c r="P115" s="237">
        <f t="shared" si="24"/>
        <v>0</v>
      </c>
      <c r="Q115" s="237">
        <f t="shared" si="24"/>
        <v>0</v>
      </c>
      <c r="R115" s="237">
        <f t="shared" si="24"/>
        <v>0</v>
      </c>
      <c r="S115" s="237">
        <f t="shared" si="24"/>
        <v>0</v>
      </c>
      <c r="T115" s="237">
        <f t="shared" si="24"/>
        <v>0</v>
      </c>
      <c r="U115" s="237">
        <f t="shared" si="24"/>
        <v>0</v>
      </c>
      <c r="V115" s="237">
        <f t="shared" si="24"/>
        <v>0</v>
      </c>
      <c r="W115" s="237">
        <f t="shared" si="24"/>
        <v>0</v>
      </c>
      <c r="X115" s="237">
        <f t="shared" si="24"/>
        <v>0</v>
      </c>
      <c r="Y115" s="237">
        <f t="shared" si="24"/>
        <v>0</v>
      </c>
      <c r="Z115" s="238">
        <f t="shared" si="24"/>
        <v>0</v>
      </c>
    </row>
    <row r="116" spans="1:78" ht="30" customHeight="1">
      <c r="A116" s="233" t="s">
        <v>126</v>
      </c>
      <c r="B116" s="228" t="s">
        <v>5</v>
      </c>
      <c r="C116" s="229" t="s">
        <v>159</v>
      </c>
      <c r="D116" s="200"/>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6"/>
    </row>
    <row r="117" spans="1:78" ht="30" customHeight="1">
      <c r="A117" s="234" t="s">
        <v>115</v>
      </c>
      <c r="B117" s="231" t="s">
        <v>5</v>
      </c>
      <c r="C117" s="212" t="s">
        <v>156</v>
      </c>
      <c r="D117" s="200"/>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6"/>
    </row>
    <row r="118" spans="1:78" ht="28.8">
      <c r="A118" s="234" t="s">
        <v>77</v>
      </c>
      <c r="B118" s="231" t="s">
        <v>5</v>
      </c>
      <c r="C118" s="212" t="s">
        <v>157</v>
      </c>
      <c r="D118" s="200"/>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6"/>
    </row>
    <row r="119" spans="1:78">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c r="BZ119" s="105"/>
    </row>
    <row r="120" spans="1:78">
      <c r="B120" s="127"/>
    </row>
    <row r="122" spans="1:78" ht="16.8">
      <c r="I122" s="235"/>
    </row>
  </sheetData>
  <sheetProtection sheet="1" objects="1" scenarios="1"/>
  <mergeCells count="11">
    <mergeCell ref="C44:D44"/>
    <mergeCell ref="A42:D42"/>
    <mergeCell ref="A44:A45"/>
    <mergeCell ref="B44:B45"/>
    <mergeCell ref="B2:C2"/>
    <mergeCell ref="B3:C3"/>
    <mergeCell ref="A2:A3"/>
    <mergeCell ref="A43:D43"/>
    <mergeCell ref="A4:C4"/>
    <mergeCell ref="A7:C7"/>
    <mergeCell ref="A6:C6"/>
  </mergeCells>
  <phoneticPr fontId="6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D47"/>
  <sheetViews>
    <sheetView showGridLines="0" topLeftCell="A3" zoomScale="55" zoomScaleNormal="55" workbookViewId="0">
      <selection activeCell="AE25" sqref="AE25"/>
    </sheetView>
  </sheetViews>
  <sheetFormatPr baseColWidth="10" defaultColWidth="8.5546875" defaultRowHeight="13.8" outlineLevelRow="1"/>
  <cols>
    <col min="1" max="1" width="19.21875" style="43" customWidth="1"/>
    <col min="2" max="2" width="13.33203125" style="43" customWidth="1"/>
    <col min="3" max="4" width="9.109375" style="43" bestFit="1" customWidth="1"/>
    <col min="5" max="5" width="11.21875" style="43" customWidth="1"/>
    <col min="6" max="20" width="9.109375" style="43" bestFit="1" customWidth="1"/>
    <col min="21" max="21" width="9.109375" style="275" bestFit="1" customWidth="1"/>
    <col min="22" max="25" width="9.109375" style="43" bestFit="1" customWidth="1"/>
    <col min="26" max="26" width="18.44140625" style="43" customWidth="1"/>
    <col min="27" max="27" width="27.6640625" style="43" bestFit="1" customWidth="1"/>
    <col min="28" max="16384" width="8.5546875" style="43"/>
  </cols>
  <sheetData>
    <row r="1" spans="1:27" ht="14.4" thickBot="1">
      <c r="L1" s="274"/>
      <c r="M1" s="274"/>
      <c r="N1" s="274"/>
    </row>
    <row r="2" spans="1:27" ht="18.600000000000001" customHeight="1">
      <c r="B2" s="374" t="s">
        <v>9</v>
      </c>
      <c r="C2" s="370" t="s">
        <v>129</v>
      </c>
      <c r="D2" s="370"/>
      <c r="E2" s="370"/>
      <c r="F2" s="370"/>
      <c r="G2" s="370"/>
      <c r="H2" s="370"/>
      <c r="I2" s="371"/>
      <c r="T2" s="29"/>
      <c r="U2" s="276"/>
      <c r="X2" s="277"/>
    </row>
    <row r="3" spans="1:27" ht="18.600000000000001" customHeight="1">
      <c r="B3" s="375"/>
      <c r="C3" s="372" t="s">
        <v>128</v>
      </c>
      <c r="D3" s="372"/>
      <c r="E3" s="372"/>
      <c r="F3" s="372"/>
      <c r="G3" s="372"/>
      <c r="H3" s="372"/>
      <c r="I3" s="373"/>
      <c r="T3" s="29"/>
      <c r="U3" s="276"/>
      <c r="X3" s="277"/>
    </row>
    <row r="4" spans="1:27" s="105" customFormat="1" ht="38.549999999999997" customHeight="1" thickBot="1">
      <c r="B4" s="367" t="s">
        <v>134</v>
      </c>
      <c r="C4" s="368"/>
      <c r="D4" s="368"/>
      <c r="E4" s="368"/>
      <c r="F4" s="368"/>
      <c r="G4" s="368"/>
      <c r="H4" s="368"/>
      <c r="I4" s="369"/>
      <c r="U4" s="278"/>
      <c r="X4" s="279"/>
      <c r="AA4" s="43"/>
    </row>
    <row r="5" spans="1:27" s="105" customFormat="1" ht="18.600000000000001" customHeight="1">
      <c r="A5" s="280"/>
      <c r="M5" s="281"/>
      <c r="U5" s="278"/>
      <c r="X5" s="279"/>
      <c r="AA5" s="43"/>
    </row>
    <row r="6" spans="1:27" ht="19.5" customHeight="1" outlineLevel="1">
      <c r="A6" s="399" t="s">
        <v>135</v>
      </c>
      <c r="B6" s="399"/>
      <c r="C6" s="399"/>
      <c r="D6" s="399"/>
      <c r="E6" s="399"/>
      <c r="F6" s="399"/>
      <c r="G6" s="399"/>
      <c r="H6" s="399"/>
      <c r="I6" s="399"/>
      <c r="J6" s="399"/>
      <c r="K6" s="399"/>
      <c r="L6" s="399"/>
      <c r="M6" s="399"/>
      <c r="N6" s="399"/>
      <c r="O6" s="399"/>
      <c r="P6" s="399"/>
      <c r="Q6" s="399"/>
      <c r="R6" s="399"/>
      <c r="S6" s="399"/>
      <c r="T6" s="399"/>
      <c r="U6" s="399"/>
      <c r="V6" s="399"/>
      <c r="W6" s="399"/>
      <c r="X6" s="399"/>
      <c r="Y6" s="399"/>
      <c r="Z6" s="399"/>
    </row>
    <row r="7" spans="1:27">
      <c r="A7" s="288"/>
      <c r="B7" s="288"/>
      <c r="C7" s="288"/>
      <c r="D7" s="288"/>
      <c r="E7" s="288"/>
      <c r="F7" s="288"/>
      <c r="G7" s="288"/>
      <c r="H7" s="288"/>
      <c r="I7" s="288"/>
      <c r="J7" s="288"/>
      <c r="K7" s="288"/>
      <c r="L7" s="288"/>
      <c r="M7" s="288"/>
      <c r="N7" s="288"/>
      <c r="O7" s="288"/>
      <c r="P7" s="288"/>
      <c r="Q7" s="288"/>
      <c r="R7" s="288"/>
      <c r="S7" s="288"/>
      <c r="T7" s="288"/>
      <c r="U7" s="289"/>
      <c r="V7" s="288"/>
      <c r="W7" s="288"/>
      <c r="X7" s="288"/>
      <c r="Y7" s="288"/>
      <c r="Z7" s="288"/>
    </row>
    <row r="8" spans="1:27" ht="46.5" customHeight="1">
      <c r="A8" s="400" t="s">
        <v>151</v>
      </c>
      <c r="B8" s="400"/>
      <c r="C8" s="400"/>
      <c r="D8" s="400"/>
      <c r="E8" s="400"/>
      <c r="F8" s="400"/>
      <c r="G8" s="400"/>
      <c r="H8" s="400"/>
      <c r="I8" s="400"/>
      <c r="J8" s="400"/>
      <c r="K8" s="400"/>
      <c r="L8" s="400"/>
      <c r="M8" s="400"/>
      <c r="N8" s="400"/>
      <c r="O8" s="400"/>
      <c r="P8" s="400"/>
      <c r="Q8" s="400"/>
      <c r="R8" s="400"/>
      <c r="S8" s="400"/>
      <c r="T8" s="400"/>
      <c r="U8" s="400"/>
      <c r="V8" s="400"/>
      <c r="W8" s="400"/>
      <c r="X8" s="400"/>
      <c r="Y8" s="400"/>
      <c r="Z8" s="400"/>
    </row>
    <row r="9" spans="1:27" ht="17.399999999999999">
      <c r="A9" s="290"/>
      <c r="B9" s="291"/>
      <c r="C9" s="291"/>
      <c r="D9" s="291"/>
      <c r="E9" s="291"/>
      <c r="F9" s="291"/>
      <c r="G9" s="291"/>
      <c r="H9" s="291"/>
      <c r="I9" s="291"/>
      <c r="J9" s="291"/>
      <c r="K9" s="291"/>
      <c r="L9" s="291"/>
      <c r="M9" s="291"/>
      <c r="N9" s="291"/>
      <c r="O9" s="291"/>
      <c r="P9" s="291"/>
      <c r="Q9" s="291"/>
      <c r="R9" s="291"/>
      <c r="S9" s="291"/>
      <c r="T9" s="291"/>
      <c r="U9" s="292"/>
      <c r="V9" s="291"/>
      <c r="W9" s="291"/>
      <c r="X9" s="291"/>
      <c r="Y9" s="291"/>
      <c r="Z9" s="291"/>
    </row>
    <row r="10" spans="1:27" ht="49.95" customHeight="1">
      <c r="A10" s="404" t="s">
        <v>152</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row>
    <row r="11" spans="1:27">
      <c r="A11" s="40"/>
    </row>
    <row r="12" spans="1:27" ht="14.4" thickBot="1">
      <c r="A12" s="40"/>
    </row>
    <row r="13" spans="1:27" ht="29.4" customHeight="1" thickBot="1">
      <c r="A13" s="397" t="s">
        <v>75</v>
      </c>
      <c r="B13" s="398"/>
      <c r="C13" s="286">
        <v>15</v>
      </c>
      <c r="D13" s="287" t="s">
        <v>48</v>
      </c>
      <c r="E13" s="155" t="s">
        <v>136</v>
      </c>
      <c r="F13" s="105"/>
    </row>
    <row r="14" spans="1:27">
      <c r="A14" s="282"/>
      <c r="C14" s="282"/>
    </row>
    <row r="15" spans="1:27" ht="19.05" customHeight="1">
      <c r="A15" s="401" t="s">
        <v>164</v>
      </c>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3"/>
    </row>
    <row r="16" spans="1:27">
      <c r="A16" s="283"/>
      <c r="B16" s="274"/>
      <c r="C16" s="274"/>
      <c r="D16" s="274"/>
      <c r="E16" s="274"/>
      <c r="F16" s="274"/>
      <c r="G16" s="274"/>
      <c r="H16" s="274"/>
      <c r="I16" s="274"/>
      <c r="J16" s="274"/>
      <c r="K16" s="274"/>
      <c r="L16" s="274"/>
      <c r="M16" s="274"/>
      <c r="N16" s="274"/>
      <c r="O16" s="274"/>
      <c r="P16" s="274"/>
      <c r="Q16" s="274"/>
      <c r="R16" s="274"/>
      <c r="S16" s="274"/>
      <c r="T16" s="274"/>
      <c r="U16" s="274"/>
    </row>
    <row r="17" spans="1:30" ht="41.4">
      <c r="A17" s="391" t="s">
        <v>130</v>
      </c>
      <c r="B17" s="392"/>
      <c r="C17" s="293">
        <v>2023</v>
      </c>
      <c r="D17" s="293">
        <v>2024</v>
      </c>
      <c r="E17" s="293">
        <v>2025</v>
      </c>
      <c r="F17" s="293">
        <v>2026</v>
      </c>
      <c r="G17" s="293">
        <v>2027</v>
      </c>
      <c r="H17" s="293">
        <v>2028</v>
      </c>
      <c r="I17" s="293">
        <v>2029</v>
      </c>
      <c r="J17" s="293">
        <v>2030</v>
      </c>
      <c r="K17" s="293">
        <v>2031</v>
      </c>
      <c r="L17" s="293">
        <v>2032</v>
      </c>
      <c r="M17" s="293">
        <v>2033</v>
      </c>
      <c r="N17" s="293">
        <v>2034</v>
      </c>
      <c r="O17" s="293">
        <v>2035</v>
      </c>
      <c r="P17" s="293">
        <v>2036</v>
      </c>
      <c r="Q17" s="293">
        <v>2037</v>
      </c>
      <c r="R17" s="293">
        <v>2038</v>
      </c>
      <c r="S17" s="293">
        <v>2039</v>
      </c>
      <c r="T17" s="293">
        <v>2040</v>
      </c>
      <c r="U17" s="293">
        <v>2041</v>
      </c>
      <c r="V17" s="293">
        <v>2042</v>
      </c>
      <c r="W17" s="293">
        <v>2043</v>
      </c>
      <c r="X17" s="293">
        <v>2044</v>
      </c>
      <c r="Y17" s="293">
        <v>2045</v>
      </c>
      <c r="Z17" s="294" t="s">
        <v>133</v>
      </c>
      <c r="AC17" s="105"/>
      <c r="AD17" s="105"/>
    </row>
    <row r="18" spans="1:30" ht="13.8" customHeight="1">
      <c r="A18" s="387" t="s">
        <v>142</v>
      </c>
      <c r="B18" s="393"/>
      <c r="C18" s="295">
        <f>Hypothèses!D27</f>
        <v>0</v>
      </c>
      <c r="D18" s="296">
        <f>Hypothèses!E27</f>
        <v>0</v>
      </c>
      <c r="E18" s="296">
        <f>Hypothèses!F27</f>
        <v>0</v>
      </c>
      <c r="F18" s="296">
        <f>Hypothèses!G27</f>
        <v>0</v>
      </c>
      <c r="G18" s="296">
        <f>Hypothèses!H27</f>
        <v>0</v>
      </c>
      <c r="H18" s="296">
        <f>Hypothèses!I27</f>
        <v>0</v>
      </c>
      <c r="I18" s="296">
        <f>Hypothèses!J27</f>
        <v>0</v>
      </c>
      <c r="J18" s="296">
        <f>Hypothèses!K27</f>
        <v>0</v>
      </c>
      <c r="K18" s="296">
        <f>Hypothèses!L27</f>
        <v>0</v>
      </c>
      <c r="L18" s="296">
        <f>Hypothèses!M27</f>
        <v>0</v>
      </c>
      <c r="M18" s="296">
        <f>Hypothèses!N27</f>
        <v>0</v>
      </c>
      <c r="N18" s="296">
        <f>Hypothèses!O27</f>
        <v>0</v>
      </c>
      <c r="O18" s="296">
        <f>Hypothèses!P27</f>
        <v>0</v>
      </c>
      <c r="P18" s="296">
        <f>Hypothèses!Q27</f>
        <v>0</v>
      </c>
      <c r="Q18" s="296">
        <f>Hypothèses!R27</f>
        <v>0</v>
      </c>
      <c r="R18" s="296">
        <f>Hypothèses!S27</f>
        <v>0</v>
      </c>
      <c r="S18" s="296">
        <f>Hypothèses!T27</f>
        <v>0</v>
      </c>
      <c r="T18" s="296">
        <f>Hypothèses!U27</f>
        <v>0</v>
      </c>
      <c r="U18" s="296">
        <f>Hypothèses!V27</f>
        <v>0</v>
      </c>
      <c r="V18" s="296">
        <f>Hypothèses!W27</f>
        <v>0</v>
      </c>
      <c r="W18" s="296">
        <f>Hypothèses!X27</f>
        <v>0</v>
      </c>
      <c r="X18" s="296">
        <f>Hypothèses!Y27</f>
        <v>0</v>
      </c>
      <c r="Y18" s="297">
        <f>Hypothèses!Z27</f>
        <v>0</v>
      </c>
      <c r="Z18" s="298"/>
    </row>
    <row r="19" spans="1:30">
      <c r="A19" s="394" t="s">
        <v>147</v>
      </c>
      <c r="B19" s="299">
        <v>2023</v>
      </c>
      <c r="C19" s="265">
        <f>IF(C$18&lt;&gt;"", C$18/$C$13, "")</f>
        <v>0</v>
      </c>
      <c r="D19" s="266"/>
      <c r="E19" s="266"/>
      <c r="F19" s="266"/>
      <c r="G19" s="266"/>
      <c r="H19" s="266"/>
      <c r="I19" s="266"/>
      <c r="J19" s="266"/>
      <c r="K19" s="266"/>
      <c r="L19" s="266"/>
      <c r="M19" s="266"/>
      <c r="N19" s="266"/>
      <c r="O19" s="266"/>
      <c r="P19" s="266"/>
      <c r="Q19" s="266"/>
      <c r="R19" s="266"/>
      <c r="S19" s="266"/>
      <c r="T19" s="266"/>
      <c r="U19" s="266"/>
      <c r="V19" s="266"/>
      <c r="W19" s="266"/>
      <c r="X19" s="266"/>
      <c r="Y19" s="266"/>
      <c r="Z19" s="300">
        <f>SUM(C19:Y19)</f>
        <v>0</v>
      </c>
      <c r="AA19" s="284"/>
    </row>
    <row r="20" spans="1:30">
      <c r="A20" s="395"/>
      <c r="B20" s="299">
        <v>2024</v>
      </c>
      <c r="C20" s="265">
        <f>IF(C$18&lt;&gt;"", IF(SUM(C$19:C19)&lt;C$18, C$18/$C$13, 0),  "")</f>
        <v>0</v>
      </c>
      <c r="D20" s="266">
        <f>IF(D$18&lt;&gt;"", IF(SUM(D$19:D19)&lt;D$18, D$18/$C$13, 0),  "")</f>
        <v>0</v>
      </c>
      <c r="E20" s="266"/>
      <c r="F20" s="266"/>
      <c r="G20" s="266"/>
      <c r="H20" s="266"/>
      <c r="I20" s="266"/>
      <c r="J20" s="266"/>
      <c r="K20" s="266"/>
      <c r="L20" s="266"/>
      <c r="M20" s="266"/>
      <c r="N20" s="266"/>
      <c r="O20" s="266"/>
      <c r="P20" s="266"/>
      <c r="Q20" s="266"/>
      <c r="R20" s="266"/>
      <c r="S20" s="266"/>
      <c r="T20" s="266"/>
      <c r="U20" s="266"/>
      <c r="V20" s="266"/>
      <c r="W20" s="266"/>
      <c r="X20" s="266"/>
      <c r="Y20" s="266"/>
      <c r="Z20" s="301">
        <f>SUM(C20:Y20)</f>
        <v>0</v>
      </c>
      <c r="AA20" s="284"/>
    </row>
    <row r="21" spans="1:30">
      <c r="A21" s="395"/>
      <c r="B21" s="299">
        <v>2025</v>
      </c>
      <c r="C21" s="265">
        <f>IF(C$18&lt;&gt;"", IF(SUM(C$19:C20)&lt;C$18, C$18/$C$13, 0),  "")</f>
        <v>0</v>
      </c>
      <c r="D21" s="266">
        <f>IF(D$18&lt;&gt;"", IF(SUM(D$19:D20)&lt;D$18, D$18/$C$13, 0),  "")</f>
        <v>0</v>
      </c>
      <c r="E21" s="266">
        <f>IF(E$18&lt;&gt;"", IF(SUM(E$19:E20)&lt;E$18, E$18/$C$13, 0),  "")</f>
        <v>0</v>
      </c>
      <c r="F21" s="266"/>
      <c r="G21" s="266"/>
      <c r="H21" s="266"/>
      <c r="I21" s="266"/>
      <c r="J21" s="266"/>
      <c r="K21" s="266"/>
      <c r="L21" s="266"/>
      <c r="M21" s="266"/>
      <c r="N21" s="266"/>
      <c r="O21" s="266"/>
      <c r="P21" s="266"/>
      <c r="Q21" s="266"/>
      <c r="R21" s="266"/>
      <c r="S21" s="266"/>
      <c r="T21" s="266"/>
      <c r="U21" s="266"/>
      <c r="V21" s="266"/>
      <c r="W21" s="266"/>
      <c r="X21" s="266"/>
      <c r="Y21" s="266"/>
      <c r="Z21" s="301">
        <f t="shared" ref="Z21:Z41" si="0">SUM(C21:Y21)</f>
        <v>0</v>
      </c>
      <c r="AA21" s="284"/>
    </row>
    <row r="22" spans="1:30">
      <c r="A22" s="395"/>
      <c r="B22" s="299">
        <v>2026</v>
      </c>
      <c r="C22" s="265">
        <f>IF(C$18&lt;&gt;"", IF(SUM(C$19:C21)&lt;C$18, C$18/$C$13, 0),  "")</f>
        <v>0</v>
      </c>
      <c r="D22" s="266">
        <f>IF(D$18&lt;&gt;"", IF(SUM(D$19:D21)&lt;D$18, D$18/$C$13, 0),  "")</f>
        <v>0</v>
      </c>
      <c r="E22" s="266">
        <f>IF(E$18&lt;&gt;"", IF(SUM(E$19:E21)&lt;E$18, E$18/$C$13, 0),  "")</f>
        <v>0</v>
      </c>
      <c r="F22" s="266">
        <f>IF(F$18&lt;&gt;"", IF(SUM(F$19:F21)&lt;F$18, F$18/$C$13, 0),  "")</f>
        <v>0</v>
      </c>
      <c r="G22" s="266"/>
      <c r="H22" s="266"/>
      <c r="I22" s="266"/>
      <c r="J22" s="266"/>
      <c r="K22" s="266"/>
      <c r="L22" s="266"/>
      <c r="M22" s="266"/>
      <c r="N22" s="266"/>
      <c r="O22" s="266"/>
      <c r="P22" s="266"/>
      <c r="Q22" s="266"/>
      <c r="R22" s="266"/>
      <c r="S22" s="266"/>
      <c r="T22" s="266"/>
      <c r="U22" s="266"/>
      <c r="V22" s="266"/>
      <c r="W22" s="266"/>
      <c r="X22" s="266"/>
      <c r="Y22" s="266"/>
      <c r="Z22" s="301">
        <f t="shared" si="0"/>
        <v>0</v>
      </c>
      <c r="AA22" s="284"/>
    </row>
    <row r="23" spans="1:30">
      <c r="A23" s="395"/>
      <c r="B23" s="299">
        <v>2027</v>
      </c>
      <c r="C23" s="265">
        <f>IF(C$18&lt;&gt;"", IF(SUM(C$19:C22)&lt;C$18, C$18/$C$13, 0),  "")</f>
        <v>0</v>
      </c>
      <c r="D23" s="266">
        <f>IF(D$18&lt;&gt;"", IF(SUM(D$19:D22)&lt;D$18, D$18/$C$13, 0),  "")</f>
        <v>0</v>
      </c>
      <c r="E23" s="266">
        <f>IF(E$18&lt;&gt;"", IF(SUM(E$19:E22)&lt;E$18, E$18/$C$13, 0),  "")</f>
        <v>0</v>
      </c>
      <c r="F23" s="266">
        <f>IF(F$18&lt;&gt;"", IF(SUM(F$19:F22)&lt;F$18, F$18/$C$13, 0),  "")</f>
        <v>0</v>
      </c>
      <c r="G23" s="266">
        <f>IF(G$18&lt;&gt;"", IF(SUM(G$19:G22)&lt;G$18, G$18/$C$13, 0),  "")</f>
        <v>0</v>
      </c>
      <c r="H23" s="266"/>
      <c r="I23" s="266"/>
      <c r="J23" s="266"/>
      <c r="K23" s="266"/>
      <c r="L23" s="266"/>
      <c r="M23" s="266"/>
      <c r="N23" s="266"/>
      <c r="O23" s="266"/>
      <c r="P23" s="266"/>
      <c r="Q23" s="266"/>
      <c r="R23" s="266"/>
      <c r="S23" s="266"/>
      <c r="T23" s="266"/>
      <c r="U23" s="266"/>
      <c r="V23" s="266"/>
      <c r="W23" s="266"/>
      <c r="X23" s="266"/>
      <c r="Y23" s="266"/>
      <c r="Z23" s="301">
        <f t="shared" si="0"/>
        <v>0</v>
      </c>
      <c r="AA23" s="284"/>
    </row>
    <row r="24" spans="1:30">
      <c r="A24" s="395"/>
      <c r="B24" s="299">
        <v>2028</v>
      </c>
      <c r="C24" s="265">
        <f>IF(C$18&lt;&gt;"", IF(SUM(C$19:C23)&lt;C$18, C$18/$C$13, 0),  "")</f>
        <v>0</v>
      </c>
      <c r="D24" s="266">
        <f>IF(D$18&lt;&gt;"", IF(SUM(D$19:D23)&lt;D$18, D$18/$C$13, 0),  "")</f>
        <v>0</v>
      </c>
      <c r="E24" s="266">
        <f>IF(E$18&lt;&gt;"", IF(SUM(E$19:E23)&lt;E$18, E$18/$C$13, 0),  "")</f>
        <v>0</v>
      </c>
      <c r="F24" s="266">
        <f>IF(F$18&lt;&gt;"", IF(SUM(F$19:F23)&lt;F$18, F$18/$C$13, 0),  "")</f>
        <v>0</v>
      </c>
      <c r="G24" s="266">
        <f>IF(G$18&lt;&gt;"", IF(SUM(G$19:G23)&lt;G$18, G$18/$C$13, 0),  "")</f>
        <v>0</v>
      </c>
      <c r="H24" s="266">
        <f>IF(H$18&lt;&gt;"", IF(SUM(H$19:H23)&lt;H$18, H$18/$C$13, 0),  "")</f>
        <v>0</v>
      </c>
      <c r="I24" s="266"/>
      <c r="J24" s="266"/>
      <c r="K24" s="266"/>
      <c r="L24" s="266"/>
      <c r="M24" s="266"/>
      <c r="N24" s="266"/>
      <c r="O24" s="266"/>
      <c r="P24" s="266"/>
      <c r="Q24" s="266"/>
      <c r="R24" s="266"/>
      <c r="S24" s="266"/>
      <c r="T24" s="266"/>
      <c r="U24" s="266"/>
      <c r="V24" s="266"/>
      <c r="W24" s="266"/>
      <c r="X24" s="266"/>
      <c r="Y24" s="266"/>
      <c r="Z24" s="301">
        <f t="shared" si="0"/>
        <v>0</v>
      </c>
      <c r="AA24" s="284"/>
    </row>
    <row r="25" spans="1:30">
      <c r="A25" s="395"/>
      <c r="B25" s="299">
        <v>2029</v>
      </c>
      <c r="C25" s="265">
        <f>IF(C$18&lt;&gt;"", IF(SUM(C$19:C24)&lt;C$18, C$18/$C$13, 0),  "")</f>
        <v>0</v>
      </c>
      <c r="D25" s="266">
        <f>IF(D$18&lt;&gt;"", IF(SUM(D$19:D24)&lt;D$18, D$18/$C$13, 0),  "")</f>
        <v>0</v>
      </c>
      <c r="E25" s="266">
        <f>IF(E$18&lt;&gt;"", IF(SUM(E$19:E24)&lt;E$18, E$18/$C$13, 0),  "")</f>
        <v>0</v>
      </c>
      <c r="F25" s="266">
        <f>IF(F$18&lt;&gt;"", IF(SUM(F$19:F24)&lt;F$18, F$18/$C$13, 0),  "")</f>
        <v>0</v>
      </c>
      <c r="G25" s="266">
        <f>IF(G$18&lt;&gt;"", IF(SUM(G$19:G24)&lt;G$18, G$18/$C$13, 0),  "")</f>
        <v>0</v>
      </c>
      <c r="H25" s="266">
        <f>IF(H$18&lt;&gt;"", IF(SUM(H$19:H24)&lt;H$18, H$18/$C$13, 0),  "")</f>
        <v>0</v>
      </c>
      <c r="I25" s="266">
        <f>IF(I$18&lt;&gt;"", IF(SUM(I$19:I24)&lt;I$18, I$18/$C$13, 0),  "")</f>
        <v>0</v>
      </c>
      <c r="J25" s="266"/>
      <c r="K25" s="266"/>
      <c r="L25" s="266"/>
      <c r="M25" s="266"/>
      <c r="N25" s="266"/>
      <c r="O25" s="266"/>
      <c r="P25" s="266"/>
      <c r="Q25" s="266"/>
      <c r="R25" s="266"/>
      <c r="S25" s="266"/>
      <c r="T25" s="266"/>
      <c r="U25" s="266"/>
      <c r="V25" s="266"/>
      <c r="W25" s="266"/>
      <c r="X25" s="266"/>
      <c r="Y25" s="266"/>
      <c r="Z25" s="301">
        <f t="shared" si="0"/>
        <v>0</v>
      </c>
    </row>
    <row r="26" spans="1:30">
      <c r="A26" s="395"/>
      <c r="B26" s="299">
        <v>2030</v>
      </c>
      <c r="C26" s="265">
        <f>IF(C$18&lt;&gt;"", IF(SUM(C$19:C25)&lt;C$18, C$18/$C$13, 0),  "")</f>
        <v>0</v>
      </c>
      <c r="D26" s="266">
        <f>IF(D$18&lt;&gt;"", IF(SUM(D$19:D25)&lt;D$18, D$18/$C$13, 0),  "")</f>
        <v>0</v>
      </c>
      <c r="E26" s="266">
        <f>IF(E$18&lt;&gt;"", IF(SUM(E$19:E25)&lt;E$18, E$18/$C$13, 0),  "")</f>
        <v>0</v>
      </c>
      <c r="F26" s="266">
        <f>IF(F$18&lt;&gt;"", IF(SUM(F$19:F25)&lt;F$18, F$18/$C$13, 0),  "")</f>
        <v>0</v>
      </c>
      <c r="G26" s="266">
        <f>IF(G$18&lt;&gt;"", IF(SUM(G$19:G25)&lt;G$18, G$18/$C$13, 0),  "")</f>
        <v>0</v>
      </c>
      <c r="H26" s="266">
        <f>IF(H$18&lt;&gt;"", IF(SUM(H$19:H25)&lt;H$18, H$18/$C$13, 0),  "")</f>
        <v>0</v>
      </c>
      <c r="I26" s="266">
        <f>IF(I$18&lt;&gt;"", IF(SUM(I$19:I25)&lt;I$18, I$18/$C$13, 0),  "")</f>
        <v>0</v>
      </c>
      <c r="J26" s="266">
        <f>IF(J$18&lt;&gt;"", IF(SUM(J$19:J25)&lt;J$18, J$18/$C$13, 0),  "")</f>
        <v>0</v>
      </c>
      <c r="K26" s="266"/>
      <c r="L26" s="266"/>
      <c r="M26" s="266"/>
      <c r="N26" s="266"/>
      <c r="O26" s="266"/>
      <c r="P26" s="266"/>
      <c r="Q26" s="266"/>
      <c r="R26" s="266"/>
      <c r="S26" s="266"/>
      <c r="T26" s="266"/>
      <c r="U26" s="266"/>
      <c r="V26" s="266"/>
      <c r="W26" s="266"/>
      <c r="X26" s="266"/>
      <c r="Y26" s="266"/>
      <c r="Z26" s="301">
        <f t="shared" si="0"/>
        <v>0</v>
      </c>
    </row>
    <row r="27" spans="1:30">
      <c r="A27" s="395"/>
      <c r="B27" s="299">
        <v>2031</v>
      </c>
      <c r="C27" s="265">
        <f>IF(C$18&lt;&gt;"", IF(SUM(C$19:C26)&lt;C$18, C$18/$C$13, 0),  "")</f>
        <v>0</v>
      </c>
      <c r="D27" s="266">
        <f>IF(D$18&lt;&gt;"", IF(SUM(D$19:D26)&lt;D$18, D$18/$C$13, 0),  "")</f>
        <v>0</v>
      </c>
      <c r="E27" s="266">
        <f>IF(E$18&lt;&gt;"", IF(SUM(E$19:E26)&lt;E$18, E$18/$C$13, 0),  "")</f>
        <v>0</v>
      </c>
      <c r="F27" s="266">
        <f>IF(F$18&lt;&gt;"", IF(SUM(F$19:F26)&lt;F$18, F$18/$C$13, 0),  "")</f>
        <v>0</v>
      </c>
      <c r="G27" s="266">
        <f>IF(G$18&lt;&gt;"", IF(SUM(G$19:G26)&lt;G$18, G$18/$C$13, 0),  "")</f>
        <v>0</v>
      </c>
      <c r="H27" s="266">
        <f>IF(H$18&lt;&gt;"", IF(SUM(H$19:H26)&lt;H$18, H$18/$C$13, 0),  "")</f>
        <v>0</v>
      </c>
      <c r="I27" s="266">
        <f>IF(I$18&lt;&gt;"", IF(SUM(I$19:I26)&lt;I$18, I$18/$C$13, 0),  "")</f>
        <v>0</v>
      </c>
      <c r="J27" s="266">
        <f>IF(J$18&lt;&gt;"", IF(SUM(J$19:J26)&lt;J$18, J$18/$C$13, 0),  "")</f>
        <v>0</v>
      </c>
      <c r="K27" s="266">
        <f>IF(K$18&lt;&gt;"", IF(SUM(K$19:K26)&lt;K$18, K$18/$C$13, 0),  "")</f>
        <v>0</v>
      </c>
      <c r="L27" s="266"/>
      <c r="M27" s="266"/>
      <c r="N27" s="266"/>
      <c r="O27" s="266"/>
      <c r="P27" s="266"/>
      <c r="Q27" s="266"/>
      <c r="R27" s="266"/>
      <c r="S27" s="266"/>
      <c r="T27" s="266"/>
      <c r="U27" s="266"/>
      <c r="V27" s="266"/>
      <c r="W27" s="266"/>
      <c r="X27" s="266"/>
      <c r="Y27" s="266"/>
      <c r="Z27" s="301">
        <f t="shared" si="0"/>
        <v>0</v>
      </c>
    </row>
    <row r="28" spans="1:30">
      <c r="A28" s="395"/>
      <c r="B28" s="299">
        <v>2032</v>
      </c>
      <c r="C28" s="265">
        <f>IF(C$18&lt;&gt;"", IF(SUM(C$19:C27)&lt;C$18, C$18/$C$13, 0),  "")</f>
        <v>0</v>
      </c>
      <c r="D28" s="266">
        <f>IF(D$18&lt;&gt;"", IF(SUM(D$19:D27)&lt;D$18, D$18/$C$13, 0),  "")</f>
        <v>0</v>
      </c>
      <c r="E28" s="266">
        <f>IF(E$18&lt;&gt;"", IF(SUM(E$19:E27)&lt;E$18, E$18/$C$13, 0),  "")</f>
        <v>0</v>
      </c>
      <c r="F28" s="266">
        <f>IF(F$18&lt;&gt;"", IF(SUM(F$19:F27)&lt;F$18, F$18/$C$13, 0),  "")</f>
        <v>0</v>
      </c>
      <c r="G28" s="266">
        <f>IF(G$18&lt;&gt;"", IF(SUM(G$19:G27)&lt;G$18, G$18/$C$13, 0),  "")</f>
        <v>0</v>
      </c>
      <c r="H28" s="266">
        <f>IF(H$18&lt;&gt;"", IF(SUM(H$19:H27)&lt;H$18, H$18/$C$13, 0),  "")</f>
        <v>0</v>
      </c>
      <c r="I28" s="266">
        <f>IF(I$18&lt;&gt;"", IF(SUM(I$19:I27)&lt;I$18, I$18/$C$13, 0),  "")</f>
        <v>0</v>
      </c>
      <c r="J28" s="266">
        <f>IF(J$18&lt;&gt;"", IF(SUM(J$19:J27)&lt;J$18, J$18/$C$13, 0),  "")</f>
        <v>0</v>
      </c>
      <c r="K28" s="266">
        <f>IF(K$18&lt;&gt;"", IF(SUM(K$19:K27)&lt;K$18, K$18/$C$13, 0),  "")</f>
        <v>0</v>
      </c>
      <c r="L28" s="266">
        <f>IF(L$18&lt;&gt;"", IF(SUM(L$19:L27)&lt;L$18, L$18/$C$13, 0),  "")</f>
        <v>0</v>
      </c>
      <c r="M28" s="266"/>
      <c r="N28" s="266"/>
      <c r="O28" s="266"/>
      <c r="P28" s="266"/>
      <c r="Q28" s="266"/>
      <c r="R28" s="266"/>
      <c r="S28" s="266"/>
      <c r="T28" s="266"/>
      <c r="U28" s="266"/>
      <c r="V28" s="266"/>
      <c r="W28" s="266"/>
      <c r="X28" s="266"/>
      <c r="Y28" s="266"/>
      <c r="Z28" s="301">
        <f t="shared" si="0"/>
        <v>0</v>
      </c>
    </row>
    <row r="29" spans="1:30">
      <c r="A29" s="395"/>
      <c r="B29" s="299">
        <v>2033</v>
      </c>
      <c r="C29" s="265">
        <f>IF(C$18&lt;&gt;"", IF(SUM(C$19:C28)&lt;C$18, C$18/$C$13, 0),  "")</f>
        <v>0</v>
      </c>
      <c r="D29" s="266">
        <f>IF(D$18&lt;&gt;"", IF(SUM(D$19:D28)&lt;D$18, D$18/$C$13, 0),  "")</f>
        <v>0</v>
      </c>
      <c r="E29" s="266">
        <f>IF(E$18&lt;&gt;"", IF(SUM(E$19:E28)&lt;E$18, E$18/$C$13, 0),  "")</f>
        <v>0</v>
      </c>
      <c r="F29" s="266">
        <f>IF(F$18&lt;&gt;"", IF(SUM(F$19:F28)&lt;F$18, F$18/$C$13, 0),  "")</f>
        <v>0</v>
      </c>
      <c r="G29" s="266">
        <f>IF(G$18&lt;&gt;"", IF(SUM(G$19:G28)&lt;G$18, G$18/$C$13, 0),  "")</f>
        <v>0</v>
      </c>
      <c r="H29" s="266">
        <f>IF(H$18&lt;&gt;"", IF(SUM(H$19:H28)&lt;H$18, H$18/$C$13, 0),  "")</f>
        <v>0</v>
      </c>
      <c r="I29" s="266">
        <f>IF(I$18&lt;&gt;"", IF(SUM(I$19:I28)&lt;I$18, I$18/$C$13, 0),  "")</f>
        <v>0</v>
      </c>
      <c r="J29" s="266">
        <f>IF(J$18&lt;&gt;"", IF(SUM(J$19:J28)&lt;J$18, J$18/$C$13, 0),  "")</f>
        <v>0</v>
      </c>
      <c r="K29" s="266">
        <f>IF(K$18&lt;&gt;"", IF(SUM(K$19:K28)&lt;K$18, K$18/$C$13, 0),  "")</f>
        <v>0</v>
      </c>
      <c r="L29" s="266">
        <f>IF(L$18&lt;&gt;"", IF(SUM(L$19:L28)&lt;L$18, L$18/$C$13, 0),  "")</f>
        <v>0</v>
      </c>
      <c r="M29" s="266">
        <f>IF(M$18&lt;&gt;"", IF(SUM(M$19:M28)&lt;M$18, M$18/$C$13, 0),  "")</f>
        <v>0</v>
      </c>
      <c r="N29" s="266"/>
      <c r="O29" s="266"/>
      <c r="P29" s="266"/>
      <c r="Q29" s="266"/>
      <c r="R29" s="266"/>
      <c r="S29" s="266"/>
      <c r="T29" s="266"/>
      <c r="U29" s="266"/>
      <c r="V29" s="266"/>
      <c r="W29" s="266"/>
      <c r="X29" s="266"/>
      <c r="Y29" s="266"/>
      <c r="Z29" s="301">
        <f t="shared" si="0"/>
        <v>0</v>
      </c>
    </row>
    <row r="30" spans="1:30">
      <c r="A30" s="395"/>
      <c r="B30" s="299">
        <v>2034</v>
      </c>
      <c r="C30" s="265">
        <f>IF(C$18&lt;&gt;"", IF(SUM(C$19:C29)&lt;C$18, C$18/$C$13, 0),  "")</f>
        <v>0</v>
      </c>
      <c r="D30" s="266">
        <f>IF(D$18&lt;&gt;"", IF(SUM(D$19:D29)&lt;D$18, D$18/$C$13, 0),  "")</f>
        <v>0</v>
      </c>
      <c r="E30" s="266">
        <f>IF(E$18&lt;&gt;"", IF(SUM(E$19:E29)&lt;E$18, E$18/$C$13, 0),  "")</f>
        <v>0</v>
      </c>
      <c r="F30" s="266">
        <f>IF(F$18&lt;&gt;"", IF(SUM(F$19:F29)&lt;F$18, F$18/$C$13, 0),  "")</f>
        <v>0</v>
      </c>
      <c r="G30" s="266">
        <f>IF(G$18&lt;&gt;"", IF(SUM(G$19:G29)&lt;G$18, G$18/$C$13, 0),  "")</f>
        <v>0</v>
      </c>
      <c r="H30" s="266">
        <f>IF(H$18&lt;&gt;"", IF(SUM(H$19:H29)&lt;H$18, H$18/$C$13, 0),  "")</f>
        <v>0</v>
      </c>
      <c r="I30" s="266">
        <f>IF(I$18&lt;&gt;"", IF(SUM(I$19:I29)&lt;I$18, I$18/$C$13, 0),  "")</f>
        <v>0</v>
      </c>
      <c r="J30" s="266">
        <f>IF(J$18&lt;&gt;"", IF(SUM(J$19:J29)&lt;J$18, J$18/$C$13, 0),  "")</f>
        <v>0</v>
      </c>
      <c r="K30" s="266">
        <f>IF(K$18&lt;&gt;"", IF(SUM(K$19:K29)&lt;K$18, K$18/$C$13, 0),  "")</f>
        <v>0</v>
      </c>
      <c r="L30" s="266">
        <f>IF(L$18&lt;&gt;"", IF(SUM(L$19:L29)&lt;L$18, L$18/$C$13, 0),  "")</f>
        <v>0</v>
      </c>
      <c r="M30" s="266">
        <f>IF(M$18&lt;&gt;"", IF(SUM(M$19:M29)&lt;M$18, M$18/$C$13, 0),  "")</f>
        <v>0</v>
      </c>
      <c r="N30" s="266">
        <f>IF(N$18&lt;&gt;"", IF(SUM(N$19:N29)&lt;N$18, N$18/$C$13, 0),  "")</f>
        <v>0</v>
      </c>
      <c r="O30" s="266"/>
      <c r="P30" s="266"/>
      <c r="Q30" s="266"/>
      <c r="R30" s="266"/>
      <c r="S30" s="266"/>
      <c r="T30" s="266"/>
      <c r="U30" s="266"/>
      <c r="V30" s="266"/>
      <c r="W30" s="266"/>
      <c r="X30" s="266"/>
      <c r="Y30" s="266"/>
      <c r="Z30" s="301">
        <f t="shared" si="0"/>
        <v>0</v>
      </c>
    </row>
    <row r="31" spans="1:30">
      <c r="A31" s="395"/>
      <c r="B31" s="299">
        <v>2035</v>
      </c>
      <c r="C31" s="265">
        <f>IF(C$18&lt;&gt;"", IF(SUM(C$19:C30)&lt;C$18, C$18/$C$13, 0),  "")</f>
        <v>0</v>
      </c>
      <c r="D31" s="266">
        <f>IF(D$18&lt;&gt;"", IF(SUM(D$19:D30)&lt;D$18, D$18/$C$13, 0),  "")</f>
        <v>0</v>
      </c>
      <c r="E31" s="266">
        <f>IF(E$18&lt;&gt;"", IF(SUM(E$19:E30)&lt;E$18, E$18/$C$13, 0),  "")</f>
        <v>0</v>
      </c>
      <c r="F31" s="266">
        <f>IF(F$18&lt;&gt;"", IF(SUM(F$19:F30)&lt;F$18, F$18/$C$13, 0),  "")</f>
        <v>0</v>
      </c>
      <c r="G31" s="266">
        <f>IF(G$18&lt;&gt;"", IF(SUM(G$19:G30)&lt;G$18, G$18/$C$13, 0),  "")</f>
        <v>0</v>
      </c>
      <c r="H31" s="266">
        <f>IF(H$18&lt;&gt;"", IF(SUM(H$19:H30)&lt;H$18, H$18/$C$13, 0),  "")</f>
        <v>0</v>
      </c>
      <c r="I31" s="266">
        <f>IF(I$18&lt;&gt;"", IF(SUM(I$19:I30)&lt;I$18, I$18/$C$13, 0),  "")</f>
        <v>0</v>
      </c>
      <c r="J31" s="266">
        <f>IF(J$18&lt;&gt;"", IF(SUM(J$19:J30)&lt;J$18, J$18/$C$13, 0),  "")</f>
        <v>0</v>
      </c>
      <c r="K31" s="266">
        <f>IF(K$18&lt;&gt;"", IF(SUM(K$19:K30)&lt;K$18, K$18/$C$13, 0),  "")</f>
        <v>0</v>
      </c>
      <c r="L31" s="266">
        <f>IF(L$18&lt;&gt;"", IF(SUM(L$19:L30)&lt;L$18, L$18/$C$13, 0),  "")</f>
        <v>0</v>
      </c>
      <c r="M31" s="266">
        <f>IF(M$18&lt;&gt;"", IF(SUM(M$19:M30)&lt;M$18, M$18/$C$13, 0),  "")</f>
        <v>0</v>
      </c>
      <c r="N31" s="266">
        <f>IF(N$18&lt;&gt;"", IF(SUM(N$19:N30)&lt;N$18, N$18/$C$13, 0),  "")</f>
        <v>0</v>
      </c>
      <c r="O31" s="266">
        <f>IF(O$18&lt;&gt;"", IF(SUM(O$19:O30)&lt;O$18, O$18/$C$13, 0),  "")</f>
        <v>0</v>
      </c>
      <c r="P31" s="266"/>
      <c r="Q31" s="266"/>
      <c r="R31" s="266"/>
      <c r="S31" s="266"/>
      <c r="T31" s="266"/>
      <c r="U31" s="266"/>
      <c r="V31" s="266"/>
      <c r="W31" s="266"/>
      <c r="X31" s="266"/>
      <c r="Y31" s="266"/>
      <c r="Z31" s="301">
        <f t="shared" si="0"/>
        <v>0</v>
      </c>
    </row>
    <row r="32" spans="1:30">
      <c r="A32" s="395"/>
      <c r="B32" s="299">
        <v>2036</v>
      </c>
      <c r="C32" s="265">
        <f>IF(C$18&lt;&gt;"", IF(SUM(C$19:C31)&lt;C$18, C$18/$C$13, 0),  "")</f>
        <v>0</v>
      </c>
      <c r="D32" s="266">
        <f>IF(D$18&lt;&gt;"", IF(SUM(D$19:D31)&lt;D$18, D$18/$C$13, 0),  "")</f>
        <v>0</v>
      </c>
      <c r="E32" s="266">
        <f>IF(E$18&lt;&gt;"", IF(SUM(E$19:E31)&lt;E$18, E$18/$C$13, 0),  "")</f>
        <v>0</v>
      </c>
      <c r="F32" s="266">
        <f>IF(F$18&lt;&gt;"", IF(SUM(F$19:F31)&lt;F$18, F$18/$C$13, 0),  "")</f>
        <v>0</v>
      </c>
      <c r="G32" s="266">
        <f>IF(G$18&lt;&gt;"", IF(SUM(G$19:G31)&lt;G$18, G$18/$C$13, 0),  "")</f>
        <v>0</v>
      </c>
      <c r="H32" s="266">
        <f>IF(H$18&lt;&gt;"", IF(SUM(H$19:H31)&lt;H$18, H$18/$C$13, 0),  "")</f>
        <v>0</v>
      </c>
      <c r="I32" s="266">
        <f>IF(I$18&lt;&gt;"", IF(SUM(I$19:I31)&lt;I$18, I$18/$C$13, 0),  "")</f>
        <v>0</v>
      </c>
      <c r="J32" s="266">
        <f>IF(J$18&lt;&gt;"", IF(SUM(J$19:J31)&lt;J$18, J$18/$C$13, 0),  "")</f>
        <v>0</v>
      </c>
      <c r="K32" s="266">
        <f>IF(K$18&lt;&gt;"", IF(SUM(K$19:K31)&lt;K$18, K$18/$C$13, 0),  "")</f>
        <v>0</v>
      </c>
      <c r="L32" s="266">
        <f>IF(L$18&lt;&gt;"", IF(SUM(L$19:L31)&lt;L$18, L$18/$C$13, 0),  "")</f>
        <v>0</v>
      </c>
      <c r="M32" s="266">
        <f>IF(M$18&lt;&gt;"", IF(SUM(M$19:M31)&lt;M$18, M$18/$C$13, 0),  "")</f>
        <v>0</v>
      </c>
      <c r="N32" s="266">
        <f>IF(N$18&lt;&gt;"", IF(SUM(N$19:N31)&lt;N$18, N$18/$C$13, 0),  "")</f>
        <v>0</v>
      </c>
      <c r="O32" s="266">
        <f>IF(O$18&lt;&gt;"", IF(SUM(O$19:O31)&lt;O$18, O$18/$C$13, 0),  "")</f>
        <v>0</v>
      </c>
      <c r="P32" s="266">
        <f>IF(P$18&lt;&gt;"", IF(SUM(P$19:P31)&lt;P$18, P$18/$C$13, 0),  "")</f>
        <v>0</v>
      </c>
      <c r="Q32" s="266"/>
      <c r="R32" s="266"/>
      <c r="S32" s="266"/>
      <c r="T32" s="266"/>
      <c r="U32" s="266"/>
      <c r="V32" s="266"/>
      <c r="W32" s="266"/>
      <c r="X32" s="266"/>
      <c r="Y32" s="266"/>
      <c r="Z32" s="301">
        <f t="shared" si="0"/>
        <v>0</v>
      </c>
    </row>
    <row r="33" spans="1:26">
      <c r="A33" s="395"/>
      <c r="B33" s="299">
        <v>2037</v>
      </c>
      <c r="C33" s="265">
        <f>IF(C$18&lt;&gt;"", IF(SUM(C$19:C32)&lt;C$18, C$18/$C$13, 0),  "")</f>
        <v>0</v>
      </c>
      <c r="D33" s="266">
        <f>IF(D$18&lt;&gt;"", IF(SUM(D$19:D32)&lt;D$18, D$18/$C$13, 0),  "")</f>
        <v>0</v>
      </c>
      <c r="E33" s="266">
        <f>IF(E$18&lt;&gt;"", IF(SUM(E$19:E32)&lt;E$18, E$18/$C$13, 0),  "")</f>
        <v>0</v>
      </c>
      <c r="F33" s="266">
        <f>IF(F$18&lt;&gt;"", IF(SUM(F$19:F32)&lt;F$18, F$18/$C$13, 0),  "")</f>
        <v>0</v>
      </c>
      <c r="G33" s="266">
        <f>IF(G$18&lt;&gt;"", IF(SUM(G$19:G32)&lt;G$18, G$18/$C$13, 0),  "")</f>
        <v>0</v>
      </c>
      <c r="H33" s="266">
        <f>IF(H$18&lt;&gt;"", IF(SUM(H$19:H32)&lt;H$18, H$18/$C$13, 0),  "")</f>
        <v>0</v>
      </c>
      <c r="I33" s="266">
        <f>IF(I$18&lt;&gt;"", IF(SUM(I$19:I32)&lt;I$18, I$18/$C$13, 0),  "")</f>
        <v>0</v>
      </c>
      <c r="J33" s="266">
        <f>IF(J$18&lt;&gt;"", IF(SUM(J$19:J32)&lt;J$18, J$18/$C$13, 0),  "")</f>
        <v>0</v>
      </c>
      <c r="K33" s="266">
        <f>IF(K$18&lt;&gt;"", IF(SUM(K$19:K32)&lt;K$18, K$18/$C$13, 0),  "")</f>
        <v>0</v>
      </c>
      <c r="L33" s="266">
        <f>IF(L$18&lt;&gt;"", IF(SUM(L$19:L32)&lt;L$18, L$18/$C$13, 0),  "")</f>
        <v>0</v>
      </c>
      <c r="M33" s="266">
        <f>IF(M$18&lt;&gt;"", IF(SUM(M$19:M32)&lt;M$18, M$18/$C$13, 0),  "")</f>
        <v>0</v>
      </c>
      <c r="N33" s="266">
        <f>IF(N$18&lt;&gt;"", IF(SUM(N$19:N32)&lt;N$18, N$18/$C$13, 0),  "")</f>
        <v>0</v>
      </c>
      <c r="O33" s="266">
        <f>IF(O$18&lt;&gt;"", IF(SUM(O$19:O32)&lt;O$18, O$18/$C$13, 0),  "")</f>
        <v>0</v>
      </c>
      <c r="P33" s="266">
        <f>IF(P$18&lt;&gt;"", IF(SUM(P$19:P32)&lt;P$18, P$18/$C$13, 0),  "")</f>
        <v>0</v>
      </c>
      <c r="Q33" s="266">
        <f>IF(Q$18&lt;&gt;"", IF(SUM(Q$19:Q32)&lt;Q$18, Q$18/$C$13, 0),  "")</f>
        <v>0</v>
      </c>
      <c r="R33" s="266"/>
      <c r="S33" s="266"/>
      <c r="T33" s="266"/>
      <c r="U33" s="266"/>
      <c r="V33" s="266"/>
      <c r="W33" s="266"/>
      <c r="X33" s="266"/>
      <c r="Y33" s="266"/>
      <c r="Z33" s="301">
        <f t="shared" si="0"/>
        <v>0</v>
      </c>
    </row>
    <row r="34" spans="1:26">
      <c r="A34" s="395"/>
      <c r="B34" s="299">
        <v>2038</v>
      </c>
      <c r="C34" s="265">
        <f>IF(C$18&lt;&gt;"", IF(SUM(C$19:C33)&lt;C$18, C$18/$C$13, 0),  "")</f>
        <v>0</v>
      </c>
      <c r="D34" s="266">
        <f>IF(D$18&lt;&gt;"", IF(SUM(D$19:D33)&lt;D$18, D$18/$C$13, 0),  "")</f>
        <v>0</v>
      </c>
      <c r="E34" s="266">
        <f>IF(E$18&lt;&gt;"", IF(SUM(E$19:E33)&lt;E$18, E$18/$C$13, 0),  "")</f>
        <v>0</v>
      </c>
      <c r="F34" s="266">
        <f>IF(F$18&lt;&gt;"", IF(SUM(F$19:F33)&lt;F$18, F$18/$C$13, 0),  "")</f>
        <v>0</v>
      </c>
      <c r="G34" s="266">
        <f>IF(G$18&lt;&gt;"", IF(SUM(G$19:G33)&lt;G$18, G$18/$C$13, 0),  "")</f>
        <v>0</v>
      </c>
      <c r="H34" s="266">
        <f>IF(H$18&lt;&gt;"", IF(SUM(H$19:H33)&lt;H$18, H$18/$C$13, 0),  "")</f>
        <v>0</v>
      </c>
      <c r="I34" s="266">
        <f>IF(I$18&lt;&gt;"", IF(SUM(I$19:I33)&lt;I$18, I$18/$C$13, 0),  "")</f>
        <v>0</v>
      </c>
      <c r="J34" s="266">
        <f>IF(J$18&lt;&gt;"", IF(SUM(J$19:J33)&lt;J$18, J$18/$C$13, 0),  "")</f>
        <v>0</v>
      </c>
      <c r="K34" s="266">
        <f>IF(K$18&lt;&gt;"", IF(SUM(K$19:K33)&lt;K$18, K$18/$C$13, 0),  "")</f>
        <v>0</v>
      </c>
      <c r="L34" s="266">
        <f>IF(L$18&lt;&gt;"", IF(SUM(L$19:L33)&lt;L$18, L$18/$C$13, 0),  "")</f>
        <v>0</v>
      </c>
      <c r="M34" s="266">
        <f>IF(M$18&lt;&gt;"", IF(SUM(M$19:M33)&lt;M$18, M$18/$C$13, 0),  "")</f>
        <v>0</v>
      </c>
      <c r="N34" s="266">
        <f>IF(N$18&lt;&gt;"", IF(SUM(N$19:N33)&lt;N$18, N$18/$C$13, 0),  "")</f>
        <v>0</v>
      </c>
      <c r="O34" s="266">
        <f>IF(O$18&lt;&gt;"", IF(SUM(O$19:O33)&lt;O$18, O$18/$C$13, 0),  "")</f>
        <v>0</v>
      </c>
      <c r="P34" s="266">
        <f>IF(P$18&lt;&gt;"", IF(SUM(P$19:P33)&lt;P$18, P$18/$C$13, 0),  "")</f>
        <v>0</v>
      </c>
      <c r="Q34" s="266">
        <f>IF(Q$18&lt;&gt;"", IF(SUM(Q$19:Q33)&lt;Q$18, Q$18/$C$13, 0),  "")</f>
        <v>0</v>
      </c>
      <c r="R34" s="266">
        <f>IF(R$18&lt;&gt;"", IF(SUM(R$19:R33)&lt;R$18, R$18/$C$13, 0),  "")</f>
        <v>0</v>
      </c>
      <c r="S34" s="266"/>
      <c r="T34" s="266"/>
      <c r="U34" s="266"/>
      <c r="V34" s="266"/>
      <c r="W34" s="266"/>
      <c r="X34" s="266"/>
      <c r="Y34" s="266"/>
      <c r="Z34" s="301">
        <f t="shared" si="0"/>
        <v>0</v>
      </c>
    </row>
    <row r="35" spans="1:26">
      <c r="A35" s="395"/>
      <c r="B35" s="299">
        <v>2039</v>
      </c>
      <c r="C35" s="265">
        <f>IF(C$18&lt;&gt;"", IF(SUM(C$19:C34)&lt;C$18, C$18/$C$13, 0),  "")</f>
        <v>0</v>
      </c>
      <c r="D35" s="266">
        <f>IF(D$18&lt;&gt;"", IF(SUM(D$19:D34)&lt;D$18, D$18/$C$13, 0),  "")</f>
        <v>0</v>
      </c>
      <c r="E35" s="266">
        <f>IF(E$18&lt;&gt;"", IF(SUM(E$19:E34)&lt;E$18, E$18/$C$13, 0),  "")</f>
        <v>0</v>
      </c>
      <c r="F35" s="266">
        <f>IF(F$18&lt;&gt;"", IF(SUM(F$19:F34)&lt;F$18, F$18/$C$13, 0),  "")</f>
        <v>0</v>
      </c>
      <c r="G35" s="266">
        <f>IF(G$18&lt;&gt;"", IF(SUM(G$19:G34)&lt;G$18, G$18/$C$13, 0),  "")</f>
        <v>0</v>
      </c>
      <c r="H35" s="266">
        <f>IF(H$18&lt;&gt;"", IF(SUM(H$19:H34)&lt;H$18, H$18/$C$13, 0),  "")</f>
        <v>0</v>
      </c>
      <c r="I35" s="266">
        <f>IF(I$18&lt;&gt;"", IF(SUM(I$19:I34)&lt;I$18, I$18/$C$13, 0),  "")</f>
        <v>0</v>
      </c>
      <c r="J35" s="266">
        <f>IF(J$18&lt;&gt;"", IF(SUM(J$19:J34)&lt;J$18, J$18/$C$13, 0),  "")</f>
        <v>0</v>
      </c>
      <c r="K35" s="266">
        <f>IF(K$18&lt;&gt;"", IF(SUM(K$19:K34)&lt;K$18, K$18/$C$13, 0),  "")</f>
        <v>0</v>
      </c>
      <c r="L35" s="266">
        <f>IF(L$18&lt;&gt;"", IF(SUM(L$19:L34)&lt;L$18, L$18/$C$13, 0),  "")</f>
        <v>0</v>
      </c>
      <c r="M35" s="266">
        <f>IF(M$18&lt;&gt;"", IF(SUM(M$19:M34)&lt;M$18, M$18/$C$13, 0),  "")</f>
        <v>0</v>
      </c>
      <c r="N35" s="266">
        <f>IF(N$18&lt;&gt;"", IF(SUM(N$19:N34)&lt;N$18, N$18/$C$13, 0),  "")</f>
        <v>0</v>
      </c>
      <c r="O35" s="266">
        <f>IF(O$18&lt;&gt;"", IF(SUM(O$19:O34)&lt;O$18, O$18/$C$13, 0),  "")</f>
        <v>0</v>
      </c>
      <c r="P35" s="266">
        <f>IF(P$18&lt;&gt;"", IF(SUM(P$19:P34)&lt;P$18, P$18/$C$13, 0),  "")</f>
        <v>0</v>
      </c>
      <c r="Q35" s="266">
        <f>IF(Q$18&lt;&gt;"", IF(SUM(Q$19:Q34)&lt;Q$18, Q$18/$C$13, 0),  "")</f>
        <v>0</v>
      </c>
      <c r="R35" s="266">
        <f>IF(R$18&lt;&gt;"", IF(SUM(R$19:R34)&lt;R$18, R$18/$C$13, 0),  "")</f>
        <v>0</v>
      </c>
      <c r="S35" s="266">
        <f>IF(S$18&lt;&gt;"", IF(SUM(S$19:S34)&lt;S$18, S$18/$C$13, 0),  "")</f>
        <v>0</v>
      </c>
      <c r="T35" s="266"/>
      <c r="U35" s="266"/>
      <c r="V35" s="266"/>
      <c r="W35" s="266"/>
      <c r="X35" s="266"/>
      <c r="Y35" s="266"/>
      <c r="Z35" s="301">
        <f t="shared" si="0"/>
        <v>0</v>
      </c>
    </row>
    <row r="36" spans="1:26">
      <c r="A36" s="395"/>
      <c r="B36" s="299">
        <v>2040</v>
      </c>
      <c r="C36" s="265">
        <f>IF(C$18&lt;&gt;"", IF(SUM(C$19:C35)&lt;C$18, C$18/$C$13, 0),  "")</f>
        <v>0</v>
      </c>
      <c r="D36" s="266">
        <f>IF(D$18&lt;&gt;"", IF(SUM(D$19:D35)&lt;D$18, D$18/$C$13, 0),  "")</f>
        <v>0</v>
      </c>
      <c r="E36" s="266">
        <f>IF(E$18&lt;&gt;"", IF(SUM(E$19:E35)&lt;E$18, E$18/$C$13, 0),  "")</f>
        <v>0</v>
      </c>
      <c r="F36" s="266">
        <f>IF(F$18&lt;&gt;"", IF(SUM(F$19:F35)&lt;F$18, F$18/$C$13, 0),  "")</f>
        <v>0</v>
      </c>
      <c r="G36" s="266">
        <f>IF(G$18&lt;&gt;"", IF(SUM(G$19:G35)&lt;G$18, G$18/$C$13, 0),  "")</f>
        <v>0</v>
      </c>
      <c r="H36" s="266">
        <f>IF(H$18&lt;&gt;"", IF(SUM(H$19:H35)&lt;H$18, H$18/$C$13, 0),  "")</f>
        <v>0</v>
      </c>
      <c r="I36" s="266">
        <f>IF(I$18&lt;&gt;"", IF(SUM(I$19:I35)&lt;I$18, I$18/$C$13, 0),  "")</f>
        <v>0</v>
      </c>
      <c r="J36" s="266">
        <f>IF(J$18&lt;&gt;"", IF(SUM(J$19:J35)&lt;J$18, J$18/$C$13, 0),  "")</f>
        <v>0</v>
      </c>
      <c r="K36" s="266">
        <f>IF(K$18&lt;&gt;"", IF(SUM(K$19:K35)&lt;K$18, K$18/$C$13, 0),  "")</f>
        <v>0</v>
      </c>
      <c r="L36" s="266">
        <f>IF(L$18&lt;&gt;"", IF(SUM(L$19:L35)&lt;L$18, L$18/$C$13, 0),  "")</f>
        <v>0</v>
      </c>
      <c r="M36" s="266">
        <f>IF(M$18&lt;&gt;"", IF(SUM(M$19:M35)&lt;M$18, M$18/$C$13, 0),  "")</f>
        <v>0</v>
      </c>
      <c r="N36" s="266">
        <f>IF(N$18&lt;&gt;"", IF(SUM(N$19:N35)&lt;N$18, N$18/$C$13, 0),  "")</f>
        <v>0</v>
      </c>
      <c r="O36" s="266">
        <f>IF(O$18&lt;&gt;"", IF(SUM(O$19:O35)&lt;O$18, O$18/$C$13, 0),  "")</f>
        <v>0</v>
      </c>
      <c r="P36" s="266">
        <f>IF(P$18&lt;&gt;"", IF(SUM(P$19:P35)&lt;P$18, P$18/$C$13, 0),  "")</f>
        <v>0</v>
      </c>
      <c r="Q36" s="266">
        <f>IF(Q$18&lt;&gt;"", IF(SUM(Q$19:Q35)&lt;Q$18, Q$18/$C$13, 0),  "")</f>
        <v>0</v>
      </c>
      <c r="R36" s="266">
        <f>IF(R$18&lt;&gt;"", IF(SUM(R$19:R35)&lt;R$18, R$18/$C$13, 0),  "")</f>
        <v>0</v>
      </c>
      <c r="S36" s="266">
        <f>IF(S$18&lt;&gt;"", IF(SUM(S$19:S35)&lt;S$18, S$18/$C$13, 0),  "")</f>
        <v>0</v>
      </c>
      <c r="T36" s="266">
        <f>IF(T$18&lt;&gt;"", IF(SUM(T$19:T35)&lt;T$18, T$18/$C$13, 0),  "")</f>
        <v>0</v>
      </c>
      <c r="U36" s="266"/>
      <c r="V36" s="266"/>
      <c r="W36" s="266"/>
      <c r="X36" s="266"/>
      <c r="Y36" s="266"/>
      <c r="Z36" s="301">
        <f>SUM(C36:Y36)</f>
        <v>0</v>
      </c>
    </row>
    <row r="37" spans="1:26">
      <c r="A37" s="395"/>
      <c r="B37" s="299">
        <v>2041</v>
      </c>
      <c r="C37" s="265">
        <f>IF(C$18&lt;&gt;"", IF(SUM(C$19:C36)&lt;C$18, C$18/$C$13, 0),  "")</f>
        <v>0</v>
      </c>
      <c r="D37" s="266">
        <f>IF(D$18&lt;&gt;"", IF(SUM(D$19:D36)&lt;D$18, D$18/$C$13, 0),  "")</f>
        <v>0</v>
      </c>
      <c r="E37" s="266">
        <f>IF(E$18&lt;&gt;"", IF(SUM(E$19:E36)&lt;E$18, E$18/$C$13, 0),  "")</f>
        <v>0</v>
      </c>
      <c r="F37" s="266">
        <f>IF(F$18&lt;&gt;"", IF(SUM(F$19:F36)&lt;F$18, F$18/$C$13, 0),  "")</f>
        <v>0</v>
      </c>
      <c r="G37" s="266">
        <f>IF(G$18&lt;&gt;"", IF(SUM(G$19:G36)&lt;G$18, G$18/$C$13, 0),  "")</f>
        <v>0</v>
      </c>
      <c r="H37" s="266">
        <f>IF(H$18&lt;&gt;"", IF(SUM(H$19:H36)&lt;H$18, H$18/$C$13, 0),  "")</f>
        <v>0</v>
      </c>
      <c r="I37" s="266">
        <f>IF(I$18&lt;&gt;"", IF(SUM(I$19:I36)&lt;I$18, I$18/$C$13, 0),  "")</f>
        <v>0</v>
      </c>
      <c r="J37" s="266">
        <f>IF(J$18&lt;&gt;"", IF(SUM(J$19:J36)&lt;J$18, J$18/$C$13, 0),  "")</f>
        <v>0</v>
      </c>
      <c r="K37" s="266">
        <f>IF(K$18&lt;&gt;"", IF(SUM(K$19:K36)&lt;K$18, K$18/$C$13, 0),  "")</f>
        <v>0</v>
      </c>
      <c r="L37" s="266">
        <f>IF(L$18&lt;&gt;"", IF(SUM(L$19:L36)&lt;L$18, L$18/$C$13, 0),  "")</f>
        <v>0</v>
      </c>
      <c r="M37" s="266">
        <f>IF(M$18&lt;&gt;"", IF(SUM(M$19:M36)&lt;M$18, M$18/$C$13, 0),  "")</f>
        <v>0</v>
      </c>
      <c r="N37" s="266">
        <f>IF(N$18&lt;&gt;"", IF(SUM(N$19:N36)&lt;N$18, N$18/$C$13, 0),  "")</f>
        <v>0</v>
      </c>
      <c r="O37" s="266">
        <f>IF(O$18&lt;&gt;"", IF(SUM(O$19:O36)&lt;O$18, O$18/$C$13, 0),  "")</f>
        <v>0</v>
      </c>
      <c r="P37" s="266">
        <f>IF(P$18&lt;&gt;"", IF(SUM(P$19:P36)&lt;P$18, P$18/$C$13, 0),  "")</f>
        <v>0</v>
      </c>
      <c r="Q37" s="266">
        <f>IF(Q$18&lt;&gt;"", IF(SUM(Q$19:Q36)&lt;Q$18, Q$18/$C$13, 0),  "")</f>
        <v>0</v>
      </c>
      <c r="R37" s="266">
        <f>IF(R$18&lt;&gt;"", IF(SUM(R$19:R36)&lt;R$18, R$18/$C$13, 0),  "")</f>
        <v>0</v>
      </c>
      <c r="S37" s="266">
        <f>IF(S$18&lt;&gt;"", IF(SUM(S$19:S36)&lt;S$18, S$18/$C$13, 0),  "")</f>
        <v>0</v>
      </c>
      <c r="T37" s="266">
        <f>IF(T$18&lt;&gt;"", IF(SUM(T$19:T36)&lt;T$18, T$18/$C$13, 0),  "")</f>
        <v>0</v>
      </c>
      <c r="U37" s="266">
        <f>IF(U$18&lt;&gt;"", IF(SUM(U$19:U36)&lt;U$18, U$18/$C$13, 0),  "")</f>
        <v>0</v>
      </c>
      <c r="V37" s="266"/>
      <c r="W37" s="266"/>
      <c r="X37" s="266"/>
      <c r="Y37" s="266"/>
      <c r="Z37" s="301">
        <f>SUM(C37:Y37)</f>
        <v>0</v>
      </c>
    </row>
    <row r="38" spans="1:26">
      <c r="A38" s="395"/>
      <c r="B38" s="299">
        <v>2042</v>
      </c>
      <c r="C38" s="265">
        <f>IF(C$18&lt;&gt;"", IF(SUM(C$19:C37)&lt;C$18, C$18/$C$13, 0),  "")</f>
        <v>0</v>
      </c>
      <c r="D38" s="266">
        <f>IF(D$18&lt;&gt;"", IF(SUM(D$19:D37)&lt;D$18, D$18/$C$13, 0),  "")</f>
        <v>0</v>
      </c>
      <c r="E38" s="266">
        <f>IF(E$18&lt;&gt;"", IF(SUM(E$19:E37)&lt;E$18, E$18/$C$13, 0),  "")</f>
        <v>0</v>
      </c>
      <c r="F38" s="266">
        <f>IF(F$18&lt;&gt;"", IF(SUM(F$19:F37)&lt;F$18, F$18/$C$13, 0),  "")</f>
        <v>0</v>
      </c>
      <c r="G38" s="266">
        <f>IF(G$18&lt;&gt;"", IF(SUM(G$19:G37)&lt;G$18, G$18/$C$13, 0),  "")</f>
        <v>0</v>
      </c>
      <c r="H38" s="266">
        <f>IF(H$18&lt;&gt;"", IF(SUM(H$19:H37)&lt;H$18, H$18/$C$13, 0),  "")</f>
        <v>0</v>
      </c>
      <c r="I38" s="266">
        <f>IF(I$18&lt;&gt;"", IF(SUM(I$19:I37)&lt;I$18, I$18/$C$13, 0),  "")</f>
        <v>0</v>
      </c>
      <c r="J38" s="266">
        <f>IF(J$18&lt;&gt;"", IF(SUM(J$19:J37)&lt;J$18, J$18/$C$13, 0),  "")</f>
        <v>0</v>
      </c>
      <c r="K38" s="266">
        <f>IF(K$18&lt;&gt;"", IF(SUM(K$19:K37)&lt;K$18, K$18/$C$13, 0),  "")</f>
        <v>0</v>
      </c>
      <c r="L38" s="266">
        <f>IF(L$18&lt;&gt;"", IF(SUM(L$19:L37)&lt;L$18, L$18/$C$13, 0),  "")</f>
        <v>0</v>
      </c>
      <c r="M38" s="266">
        <f>IF(M$18&lt;&gt;"", IF(SUM(M$19:M37)&lt;M$18, M$18/$C$13, 0),  "")</f>
        <v>0</v>
      </c>
      <c r="N38" s="266">
        <f>IF(N$18&lt;&gt;"", IF(SUM(N$19:N37)&lt;N$18, N$18/$C$13, 0),  "")</f>
        <v>0</v>
      </c>
      <c r="O38" s="266">
        <f>IF(O$18&lt;&gt;"", IF(SUM(O$19:O37)&lt;O$18, O$18/$C$13, 0),  "")</f>
        <v>0</v>
      </c>
      <c r="P38" s="266">
        <f>IF(P$18&lt;&gt;"", IF(SUM(P$19:P37)&lt;P$18, P$18/$C$13, 0),  "")</f>
        <v>0</v>
      </c>
      <c r="Q38" s="266">
        <f>IF(Q$18&lt;&gt;"", IF(SUM(Q$19:Q37)&lt;Q$18, Q$18/$C$13, 0),  "")</f>
        <v>0</v>
      </c>
      <c r="R38" s="266">
        <f>IF(R$18&lt;&gt;"", IF(SUM(R$19:R37)&lt;R$18, R$18/$C$13, 0),  "")</f>
        <v>0</v>
      </c>
      <c r="S38" s="266">
        <f>IF(S$18&lt;&gt;"", IF(SUM(S$19:S37)&lt;S$18, S$18/$C$13, 0),  "")</f>
        <v>0</v>
      </c>
      <c r="T38" s="266">
        <f>IF(T$18&lt;&gt;"", IF(SUM(T$19:T37)&lt;T$18, T$18/$C$13, 0),  "")</f>
        <v>0</v>
      </c>
      <c r="U38" s="266">
        <f>IF(U$18&lt;&gt;"", IF(SUM(U$19:U37)&lt;U$18, U$18/$C$13, 0),  "")</f>
        <v>0</v>
      </c>
      <c r="V38" s="266">
        <f>IF(V$18&lt;&gt;"", IF(SUM(V$19:V37)&lt;V$18, V$18/$C$13, 0),  "")</f>
        <v>0</v>
      </c>
      <c r="W38" s="266"/>
      <c r="X38" s="266"/>
      <c r="Y38" s="266"/>
      <c r="Z38" s="301">
        <f>SUM(C38:Y38)</f>
        <v>0</v>
      </c>
    </row>
    <row r="39" spans="1:26">
      <c r="A39" s="395"/>
      <c r="B39" s="299">
        <v>2043</v>
      </c>
      <c r="C39" s="265">
        <f>IF(C$18&lt;&gt;"", IF(SUM(C$19:C38)&lt;C$18, C$18/$C$13, 0),  "")</f>
        <v>0</v>
      </c>
      <c r="D39" s="266">
        <f>IF(D$18&lt;&gt;"", IF(SUM(D$19:D38)&lt;D$18, D$18/$C$13, 0),  "")</f>
        <v>0</v>
      </c>
      <c r="E39" s="266">
        <f>IF(E$18&lt;&gt;"", IF(SUM(E$19:E38)&lt;E$18, E$18/$C$13, 0),  "")</f>
        <v>0</v>
      </c>
      <c r="F39" s="266">
        <f>IF(F$18&lt;&gt;"", IF(SUM(F$19:F38)&lt;F$18, F$18/$C$13, 0),  "")</f>
        <v>0</v>
      </c>
      <c r="G39" s="266">
        <f>IF(G$18&lt;&gt;"", IF(SUM(G$19:G38)&lt;G$18, G$18/$C$13, 0),  "")</f>
        <v>0</v>
      </c>
      <c r="H39" s="266">
        <f>IF(H$18&lt;&gt;"", IF(SUM(H$19:H38)&lt;H$18, H$18/$C$13, 0),  "")</f>
        <v>0</v>
      </c>
      <c r="I39" s="266">
        <f>IF(I$18&lt;&gt;"", IF(SUM(I$19:I38)&lt;I$18, I$18/$C$13, 0),  "")</f>
        <v>0</v>
      </c>
      <c r="J39" s="266">
        <f>IF(J$18&lt;&gt;"", IF(SUM(J$19:J38)&lt;J$18, J$18/$C$13, 0),  "")</f>
        <v>0</v>
      </c>
      <c r="K39" s="266">
        <f>IF(K$18&lt;&gt;"", IF(SUM(K$19:K38)&lt;K$18, K$18/$C$13, 0),  "")</f>
        <v>0</v>
      </c>
      <c r="L39" s="266">
        <f>IF(L$18&lt;&gt;"", IF(SUM(L$19:L38)&lt;L$18, L$18/$C$13, 0),  "")</f>
        <v>0</v>
      </c>
      <c r="M39" s="266">
        <f>IF(M$18&lt;&gt;"", IF(SUM(M$19:M38)&lt;M$18, M$18/$C$13, 0),  "")</f>
        <v>0</v>
      </c>
      <c r="N39" s="266">
        <f>IF(N$18&lt;&gt;"", IF(SUM(N$19:N38)&lt;N$18, N$18/$C$13, 0),  "")</f>
        <v>0</v>
      </c>
      <c r="O39" s="266">
        <f>IF(O$18&lt;&gt;"", IF(SUM(O$19:O38)&lt;O$18, O$18/$C$13, 0),  "")</f>
        <v>0</v>
      </c>
      <c r="P39" s="266">
        <f>IF(P$18&lt;&gt;"", IF(SUM(P$19:P38)&lt;P$18, P$18/$C$13, 0),  "")</f>
        <v>0</v>
      </c>
      <c r="Q39" s="266">
        <f>IF(Q$18&lt;&gt;"", IF(SUM(Q$19:Q38)&lt;Q$18, Q$18/$C$13, 0),  "")</f>
        <v>0</v>
      </c>
      <c r="R39" s="266">
        <f>IF(R$18&lt;&gt;"", IF(SUM(R$19:R38)&lt;R$18, R$18/$C$13, 0),  "")</f>
        <v>0</v>
      </c>
      <c r="S39" s="266">
        <f>IF(S$18&lt;&gt;"", IF(SUM(S$19:S38)&lt;S$18, S$18/$C$13, 0),  "")</f>
        <v>0</v>
      </c>
      <c r="T39" s="266">
        <f>IF(T$18&lt;&gt;"", IF(SUM(T$19:T38)&lt;T$18, T$18/$C$13, 0),  "")</f>
        <v>0</v>
      </c>
      <c r="U39" s="266">
        <f>IF(U$18&lt;&gt;"", IF(SUM(U$19:U38)&lt;U$18, U$18/$C$13, 0),  "")</f>
        <v>0</v>
      </c>
      <c r="V39" s="266">
        <f>IF(V$18&lt;&gt;"", IF(SUM(V$19:V38)&lt;V$18, V$18/$C$13, 0),  "")</f>
        <v>0</v>
      </c>
      <c r="W39" s="266">
        <f>IF(W$18&lt;&gt;"", IF(SUM(W$19:W38)&lt;W$18, W$18/$C$13, 0),  "")</f>
        <v>0</v>
      </c>
      <c r="X39" s="266"/>
      <c r="Y39" s="266"/>
      <c r="Z39" s="301">
        <f>SUM(C39:Y39)</f>
        <v>0</v>
      </c>
    </row>
    <row r="40" spans="1:26">
      <c r="A40" s="395"/>
      <c r="B40" s="299">
        <v>2044</v>
      </c>
      <c r="C40" s="265">
        <f>IF(C$18&lt;&gt;"", IF(SUM(C$19:C39)&lt;C$18, C$18/$C$13, 0),  "")</f>
        <v>0</v>
      </c>
      <c r="D40" s="266">
        <f>IF(D$18&lt;&gt;"", IF(SUM(D$19:D39)&lt;D$18, D$18/$C$13, 0),  "")</f>
        <v>0</v>
      </c>
      <c r="E40" s="266">
        <f>IF(E$18&lt;&gt;"", IF(SUM(E$19:E39)&lt;E$18, E$18/$C$13, 0),  "")</f>
        <v>0</v>
      </c>
      <c r="F40" s="266">
        <f>IF(F$18&lt;&gt;"", IF(SUM(F$19:F39)&lt;F$18, F$18/$C$13, 0),  "")</f>
        <v>0</v>
      </c>
      <c r="G40" s="266">
        <f>IF(G$18&lt;&gt;"", IF(SUM(G$19:G39)&lt;G$18, G$18/$C$13, 0),  "")</f>
        <v>0</v>
      </c>
      <c r="H40" s="266">
        <f>IF(H$18&lt;&gt;"", IF(SUM(H$19:H39)&lt;H$18, H$18/$C$13, 0),  "")</f>
        <v>0</v>
      </c>
      <c r="I40" s="266">
        <f>IF(I$18&lt;&gt;"", IF(SUM(I$19:I39)&lt;I$18, I$18/$C$13, 0),  "")</f>
        <v>0</v>
      </c>
      <c r="J40" s="266">
        <f>IF(J$18&lt;&gt;"", IF(SUM(J$19:J39)&lt;J$18, J$18/$C$13, 0),  "")</f>
        <v>0</v>
      </c>
      <c r="K40" s="266">
        <f>IF(K$18&lt;&gt;"", IF(SUM(K$19:K39)&lt;K$18, K$18/$C$13, 0),  "")</f>
        <v>0</v>
      </c>
      <c r="L40" s="266">
        <f>IF(L$18&lt;&gt;"", IF(SUM(L$19:L39)&lt;L$18, L$18/$C$13, 0),  "")</f>
        <v>0</v>
      </c>
      <c r="M40" s="266">
        <f>IF(M$18&lt;&gt;"", IF(SUM(M$19:M39)&lt;M$18, M$18/$C$13, 0),  "")</f>
        <v>0</v>
      </c>
      <c r="N40" s="266">
        <f>IF(N$18&lt;&gt;"", IF(SUM(N$19:N39)&lt;N$18, N$18/$C$13, 0),  "")</f>
        <v>0</v>
      </c>
      <c r="O40" s="266">
        <f>IF(O$18&lt;&gt;"", IF(SUM(O$19:O39)&lt;O$18, O$18/$C$13, 0),  "")</f>
        <v>0</v>
      </c>
      <c r="P40" s="266">
        <f>IF(P$18&lt;&gt;"", IF(SUM(P$19:P39)&lt;P$18, P$18/$C$13, 0),  "")</f>
        <v>0</v>
      </c>
      <c r="Q40" s="266">
        <f>IF(Q$18&lt;&gt;"", IF(SUM(Q$19:Q39)&lt;Q$18, Q$18/$C$13, 0),  "")</f>
        <v>0</v>
      </c>
      <c r="R40" s="266">
        <f>IF(R$18&lt;&gt;"", IF(SUM(R$19:R39)&lt;R$18, R$18/$C$13, 0),  "")</f>
        <v>0</v>
      </c>
      <c r="S40" s="266">
        <f>IF(S$18&lt;&gt;"", IF(SUM(S$19:S39)&lt;S$18, S$18/$C$13, 0),  "")</f>
        <v>0</v>
      </c>
      <c r="T40" s="266">
        <f>IF(T$18&lt;&gt;"", IF(SUM(T$19:T39)&lt;T$18, T$18/$C$13, 0),  "")</f>
        <v>0</v>
      </c>
      <c r="U40" s="266">
        <f>IF(U$18&lt;&gt;"", IF(SUM(U$19:U39)&lt;U$18, U$18/$C$13, 0),  "")</f>
        <v>0</v>
      </c>
      <c r="V40" s="266">
        <f>IF(V$18&lt;&gt;"", IF(SUM(V$19:V39)&lt;V$18, V$18/$C$13, 0),  "")</f>
        <v>0</v>
      </c>
      <c r="W40" s="266">
        <f>IF(W$18&lt;&gt;"", IF(SUM(W$19:W39)&lt;W$18, W$18/$C$13, 0),  "")</f>
        <v>0</v>
      </c>
      <c r="X40" s="266">
        <f>IF(X$18&lt;&gt;"", IF(SUM(X$19:X39)&lt;X$18, X$18/$C$13, 0),  "")</f>
        <v>0</v>
      </c>
      <c r="Y40" s="266"/>
      <c r="Z40" s="302">
        <f>SUM(C40:Y40)</f>
        <v>0</v>
      </c>
    </row>
    <row r="41" spans="1:26">
      <c r="A41" s="396"/>
      <c r="B41" s="299">
        <v>2045</v>
      </c>
      <c r="C41" s="267">
        <f>IF(C$18&lt;&gt;"", IF(SUM(C$19:C40)&lt;C$18, C$18/$C$13, 0),  "")</f>
        <v>0</v>
      </c>
      <c r="D41" s="268">
        <f>IF(D$18&lt;&gt;"", IF(SUM(D$19:D40)&lt;D$18, D$18/$C$13, 0),  "")</f>
        <v>0</v>
      </c>
      <c r="E41" s="268">
        <f>IF(E$18&lt;&gt;"", IF(SUM(E$19:E40)&lt;E$18, E$18/$C$13, 0),  "")</f>
        <v>0</v>
      </c>
      <c r="F41" s="268">
        <f>IF(F$18&lt;&gt;"", IF(SUM(F$19:F40)&lt;F$18, F$18/$C$13, 0),  "")</f>
        <v>0</v>
      </c>
      <c r="G41" s="268">
        <f>IF(G$18&lt;&gt;"", IF(SUM(G$19:G40)&lt;G$18, G$18/$C$13, 0),  "")</f>
        <v>0</v>
      </c>
      <c r="H41" s="268">
        <f>IF(H$18&lt;&gt;"", IF(SUM(H$19:H40)&lt;H$18, H$18/$C$13, 0),  "")</f>
        <v>0</v>
      </c>
      <c r="I41" s="268">
        <f>IF(I$18&lt;&gt;"", IF(SUM(I$19:I40)&lt;I$18, I$18/$C$13, 0),  "")</f>
        <v>0</v>
      </c>
      <c r="J41" s="268">
        <f>IF(J$18&lt;&gt;"", IF(SUM(J$19:J40)&lt;J$18, J$18/$C$13, 0),  "")</f>
        <v>0</v>
      </c>
      <c r="K41" s="268">
        <f>IF(K$18&lt;&gt;"", IF(SUM(K$19:K40)&lt;K$18, K$18/$C$13, 0),  "")</f>
        <v>0</v>
      </c>
      <c r="L41" s="268">
        <f>IF(L$18&lt;&gt;"", IF(SUM(L$19:L40)&lt;L$18, L$18/$C$13, 0),  "")</f>
        <v>0</v>
      </c>
      <c r="M41" s="268">
        <f>IF(M$18&lt;&gt;"", IF(SUM(M$19:M40)&lt;M$18, M$18/$C$13, 0),  "")</f>
        <v>0</v>
      </c>
      <c r="N41" s="268">
        <f>IF(N$18&lt;&gt;"", IF(SUM(N$19:N40)&lt;N$18, N$18/$C$13, 0),  "")</f>
        <v>0</v>
      </c>
      <c r="O41" s="268">
        <f>IF(O$18&lt;&gt;"", IF(SUM(O$19:O40)&lt;O$18, O$18/$C$13, 0),  "")</f>
        <v>0</v>
      </c>
      <c r="P41" s="268">
        <f>IF(P$18&lt;&gt;"", IF(SUM(P$19:P40)&lt;P$18, P$18/$C$13, 0),  "")</f>
        <v>0</v>
      </c>
      <c r="Q41" s="268">
        <f>IF(Q$18&lt;&gt;"", IF(SUM(Q$19:Q40)&lt;Q$18, Q$18/$C$13, 0),  "")</f>
        <v>0</v>
      </c>
      <c r="R41" s="268">
        <f>IF(R$18&lt;&gt;"", IF(SUM(R$19:R40)&lt;R$18, R$18/$C$13, 0),  "")</f>
        <v>0</v>
      </c>
      <c r="S41" s="268">
        <f>IF(S$18&lt;&gt;"", IF(SUM(S$19:S40)&lt;S$18, S$18/$C$13, 0),  "")</f>
        <v>0</v>
      </c>
      <c r="T41" s="268">
        <f>IF(T$18&lt;&gt;"", IF(SUM(T$19:T40)&lt;T$18, T$18/$C$13, 0),  "")</f>
        <v>0</v>
      </c>
      <c r="U41" s="268">
        <f>IF(U$18&lt;&gt;"", IF(SUM(U$19:U40)&lt;U$18, U$18/$C$13, 0),  "")</f>
        <v>0</v>
      </c>
      <c r="V41" s="268">
        <f>IF(V$18&lt;&gt;"", IF(SUM(V$19:V40)&lt;V$18, V$18/$C$13, 0),  "")</f>
        <v>0</v>
      </c>
      <c r="W41" s="268">
        <f>IF(W$18&lt;&gt;"", IF(SUM(W$19:W40)&lt;W$18, W$18/$C$13, 0),  "")</f>
        <v>0</v>
      </c>
      <c r="X41" s="268">
        <f>IF(X$18&lt;&gt;"", IF(SUM(X$19:X40)&lt;X$18, X$18/$C$13, 0),  "")</f>
        <v>0</v>
      </c>
      <c r="Y41" s="268">
        <f>IF(Y$18&lt;&gt;"", IF(SUM(Y$19:Y40)&lt;Y$18, Y$18/$C$13, 0),  "")</f>
        <v>0</v>
      </c>
      <c r="Z41" s="303">
        <f t="shared" si="0"/>
        <v>0</v>
      </c>
    </row>
    <row r="42" spans="1:26" ht="55.95" customHeight="1">
      <c r="A42" s="387" t="s">
        <v>161</v>
      </c>
      <c r="B42" s="388"/>
      <c r="C42" s="304" cm="1">
        <f t="array" ref="C42:Y42">TRANSPOSE(Z19:Z41)</f>
        <v>0</v>
      </c>
      <c r="D42" s="304">
        <v>0</v>
      </c>
      <c r="E42" s="304">
        <v>0</v>
      </c>
      <c r="F42" s="304">
        <v>0</v>
      </c>
      <c r="G42" s="304">
        <v>0</v>
      </c>
      <c r="H42" s="304">
        <v>0</v>
      </c>
      <c r="I42" s="304">
        <v>0</v>
      </c>
      <c r="J42" s="304">
        <v>0</v>
      </c>
      <c r="K42" s="304">
        <v>0</v>
      </c>
      <c r="L42" s="304">
        <v>0</v>
      </c>
      <c r="M42" s="304">
        <v>0</v>
      </c>
      <c r="N42" s="304">
        <v>0</v>
      </c>
      <c r="O42" s="304">
        <v>0</v>
      </c>
      <c r="P42" s="304">
        <v>0</v>
      </c>
      <c r="Q42" s="304">
        <v>0</v>
      </c>
      <c r="R42" s="304">
        <v>0</v>
      </c>
      <c r="S42" s="304">
        <v>0</v>
      </c>
      <c r="T42" s="304">
        <v>0</v>
      </c>
      <c r="U42" s="304">
        <v>0</v>
      </c>
      <c r="V42" s="304">
        <v>0</v>
      </c>
      <c r="W42" s="304">
        <v>0</v>
      </c>
      <c r="X42" s="304">
        <v>0</v>
      </c>
      <c r="Y42" s="305">
        <v>0</v>
      </c>
    </row>
    <row r="43" spans="1:26" ht="46.05" customHeight="1">
      <c r="A43" s="389" t="s">
        <v>132</v>
      </c>
      <c r="B43" s="390"/>
      <c r="C43" s="306">
        <f>C18-C19</f>
        <v>0</v>
      </c>
      <c r="D43" s="307">
        <f t="shared" ref="D43:Y43" si="1">C43+D18-D42</f>
        <v>0</v>
      </c>
      <c r="E43" s="307">
        <f t="shared" si="1"/>
        <v>0</v>
      </c>
      <c r="F43" s="307">
        <f t="shared" si="1"/>
        <v>0</v>
      </c>
      <c r="G43" s="307">
        <f t="shared" si="1"/>
        <v>0</v>
      </c>
      <c r="H43" s="307">
        <f t="shared" si="1"/>
        <v>0</v>
      </c>
      <c r="I43" s="307">
        <f t="shared" si="1"/>
        <v>0</v>
      </c>
      <c r="J43" s="307">
        <f t="shared" si="1"/>
        <v>0</v>
      </c>
      <c r="K43" s="307">
        <f t="shared" si="1"/>
        <v>0</v>
      </c>
      <c r="L43" s="307">
        <f t="shared" si="1"/>
        <v>0</v>
      </c>
      <c r="M43" s="307">
        <f t="shared" si="1"/>
        <v>0</v>
      </c>
      <c r="N43" s="307">
        <f t="shared" si="1"/>
        <v>0</v>
      </c>
      <c r="O43" s="307">
        <f t="shared" si="1"/>
        <v>0</v>
      </c>
      <c r="P43" s="307">
        <f t="shared" si="1"/>
        <v>0</v>
      </c>
      <c r="Q43" s="307">
        <f t="shared" si="1"/>
        <v>0</v>
      </c>
      <c r="R43" s="307">
        <f t="shared" si="1"/>
        <v>0</v>
      </c>
      <c r="S43" s="307">
        <f t="shared" si="1"/>
        <v>0</v>
      </c>
      <c r="T43" s="307">
        <f t="shared" si="1"/>
        <v>0</v>
      </c>
      <c r="U43" s="307">
        <f t="shared" si="1"/>
        <v>0</v>
      </c>
      <c r="V43" s="307">
        <f t="shared" si="1"/>
        <v>0</v>
      </c>
      <c r="W43" s="307">
        <f t="shared" si="1"/>
        <v>0</v>
      </c>
      <c r="X43" s="307">
        <f t="shared" si="1"/>
        <v>0</v>
      </c>
      <c r="Y43" s="308">
        <f t="shared" si="1"/>
        <v>0</v>
      </c>
    </row>
    <row r="44" spans="1:26">
      <c r="A44" s="275"/>
    </row>
    <row r="45" spans="1:26">
      <c r="A45" s="281"/>
      <c r="B45" s="281"/>
      <c r="C45" s="281"/>
      <c r="D45" s="281"/>
      <c r="E45" s="281"/>
    </row>
    <row r="46" spans="1:26">
      <c r="U46" s="43"/>
    </row>
    <row r="47" spans="1:26">
      <c r="A47" s="285"/>
      <c r="B47" s="105"/>
      <c r="C47" s="105"/>
      <c r="D47" s="105"/>
      <c r="E47" s="105"/>
    </row>
  </sheetData>
  <sheetProtection sheet="1" objects="1" scenarios="1"/>
  <mergeCells count="14">
    <mergeCell ref="A42:B42"/>
    <mergeCell ref="A43:B43"/>
    <mergeCell ref="A17:B17"/>
    <mergeCell ref="A18:B18"/>
    <mergeCell ref="C2:I2"/>
    <mergeCell ref="C3:I3"/>
    <mergeCell ref="B4:I4"/>
    <mergeCell ref="A19:A41"/>
    <mergeCell ref="B2:B3"/>
    <mergeCell ref="A13:B13"/>
    <mergeCell ref="A6:Z6"/>
    <mergeCell ref="A8:Z8"/>
    <mergeCell ref="A15:Z15"/>
    <mergeCell ref="A10:Z10"/>
  </mergeCells>
  <phoneticPr fontId="65" type="noConversion"/>
  <pageMargins left="0.7" right="0.7" top="0.75" bottom="0.75" header="0.3" footer="0.3"/>
  <pageSetup paperSize="9" orientation="portrait" r:id="rId1"/>
  <ignoredErrors>
    <ignoredError sqref="D19:S19 S34 R33:S33 Q32:S32 P31:S31 O30:S30 N29:S29 M28:S28 L27:S27 K26:S26 J25:S25 I24:S24 H23:S23 G22:S22 F21:S21 E20:S20"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8B404A0EC6C48835243201A832BFD" ma:contentTypeVersion="2" ma:contentTypeDescription="Crée un document." ma:contentTypeScope="" ma:versionID="a8a5ecd56221fc1e276e448a3b99ff32">
  <xsd:schema xmlns:xsd="http://www.w3.org/2001/XMLSchema" xmlns:xs="http://www.w3.org/2001/XMLSchema" xmlns:p="http://schemas.microsoft.com/office/2006/metadata/properties" xmlns:ns2="c373699f-5ee0-4fd2-86db-e2b2fc2ae637" targetNamespace="http://schemas.microsoft.com/office/2006/metadata/properties" ma:root="true" ma:fieldsID="82491d3ed04f695c7519a194784488c6" ns2:_="">
    <xsd:import namespace="c373699f-5ee0-4fd2-86db-e2b2fc2ae63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3699f-5ee0-4fd2-86db-e2b2fc2ae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66377-41C9-423F-AB28-8BF7E1B0F935}">
  <ds:schemaRefs>
    <ds:schemaRef ds:uri="http://schemas.microsoft.com/sharepoint/v3/contenttype/forms"/>
  </ds:schemaRefs>
</ds:datastoreItem>
</file>

<file path=customXml/itemProps2.xml><?xml version="1.0" encoding="utf-8"?>
<ds:datastoreItem xmlns:ds="http://schemas.openxmlformats.org/officeDocument/2006/customXml" ds:itemID="{A50095DC-25BB-44DD-BCBB-75C726859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3699f-5ee0-4fd2-86db-e2b2fc2ae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Data</vt:lpstr>
      <vt:lpstr>Présentation</vt:lpstr>
      <vt:lpstr>VAN</vt:lpstr>
      <vt:lpstr>Hypothèses</vt:lpstr>
      <vt:lpstr>Amortissements-Valeur terminale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2019-07-29T16:01:52Z</dcterms:created>
  <dcterms:modified xsi:type="dcterms:W3CDTF">2023-05-23T20:25:09Z</dcterms:modified>
  <cp:category/>
</cp:coreProperties>
</file>