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hidePivotFieldList="1" defaultThemeVersion="124226"/>
  <mc:AlternateContent xmlns:mc="http://schemas.openxmlformats.org/markup-compatibility/2006">
    <mc:Choice Requires="x15">
      <x15ac:absPath xmlns:x15ac="http://schemas.microsoft.com/office/spreadsheetml/2010/11/ac" url="\\ademe.intra\ANGERS$\SERVICES\SFAB\thouins\2-Fonds chaleur\Fonds Chaleur 2021\"/>
    </mc:Choice>
  </mc:AlternateContent>
  <bookViews>
    <workbookView xWindow="600" yWindow="930" windowWidth="14115" windowHeight="7140" tabRatio="694"/>
  </bookViews>
  <sheets>
    <sheet name="bilan d'exploitation" sheetId="7" r:id="rId1"/>
    <sheet name="données" sheetId="3" state="hidden" r:id="rId2"/>
    <sheet name="Convention" sheetId="8" state="hidden" r:id="rId3"/>
  </sheets>
  <externalReferences>
    <externalReference r:id="rId4"/>
    <externalReference r:id="rId5"/>
    <externalReference r:id="rId6"/>
  </externalReferences>
  <definedNames>
    <definedName name="agr">'[1]paramètres entrée'!$C$18:$C$24</definedName>
    <definedName name="cendre">données!$A$43:$A$50</definedName>
    <definedName name="cendre2">données!$A$54:$A$63</definedName>
    <definedName name="combustible">données!$F$15:$F$25</definedName>
    <definedName name="ind">'[1]paramètres entrée'!$C$13:$C$17</definedName>
    <definedName name="oui_non">données!$D$15:$D$16</definedName>
    <definedName name="région">données!$A$15:$A$38</definedName>
    <definedName name="syl">'[1]paramètres entrée'!$C$4:$C$12</definedName>
    <definedName name="traitement">données!$F$29:$F$34</definedName>
    <definedName name="_xlnm.Print_Area" localSheetId="0">'bilan d''exploitation'!$A$1:$H$65</definedName>
  </definedNames>
  <calcPr calcId="162913"/>
  <pivotCaches>
    <pivotCache cacheId="0" r:id="rId7"/>
  </pivotCaches>
</workbook>
</file>

<file path=xl/calcChain.xml><?xml version="1.0" encoding="utf-8"?>
<calcChain xmlns="http://schemas.openxmlformats.org/spreadsheetml/2006/main">
  <c r="I36" i="7" l="1"/>
  <c r="H47" i="7"/>
  <c r="G64" i="7" l="1"/>
  <c r="G63" i="7" l="1"/>
  <c r="E38" i="8"/>
  <c r="E46" i="8"/>
  <c r="E31" i="8"/>
  <c r="E39" i="8"/>
  <c r="E47" i="8"/>
  <c r="E32" i="8"/>
  <c r="E37" i="8"/>
  <c r="E40" i="8"/>
  <c r="E25" i="8"/>
  <c r="E33" i="8"/>
  <c r="E41" i="8"/>
  <c r="E26" i="8"/>
  <c r="E24" i="8"/>
  <c r="E36" i="8"/>
  <c r="E29" i="8"/>
  <c r="E30" i="8"/>
  <c r="E34" i="8"/>
  <c r="E42" i="8"/>
  <c r="E27" i="8"/>
  <c r="E35" i="8"/>
  <c r="E43" i="8"/>
  <c r="E28" i="8"/>
  <c r="E44" i="8"/>
  <c r="E45" i="8"/>
  <c r="H43" i="7" l="1"/>
  <c r="J7" i="3"/>
  <c r="Z17" i="3"/>
  <c r="X17" i="3"/>
  <c r="W17" i="3"/>
  <c r="Y11" i="3"/>
  <c r="X11" i="3"/>
  <c r="W11" i="3"/>
  <c r="V11" i="3"/>
  <c r="U11" i="3"/>
  <c r="A11" i="8" l="1"/>
  <c r="A14" i="8"/>
  <c r="O2" i="3" l="1"/>
  <c r="O11" i="3" s="1"/>
  <c r="O17" i="3" s="1"/>
  <c r="K2" i="3"/>
  <c r="K11" i="3" s="1"/>
  <c r="K17" i="3" s="1"/>
  <c r="R2" i="3"/>
  <c r="S2" i="3"/>
  <c r="T2" i="3"/>
  <c r="U2" i="3"/>
  <c r="V2" i="3"/>
  <c r="W2" i="3"/>
  <c r="X2" i="3"/>
  <c r="Y2" i="3"/>
  <c r="Z2" i="3"/>
  <c r="AA2" i="3"/>
  <c r="R11" i="3" s="1"/>
  <c r="S17" i="3" s="1"/>
  <c r="B20" i="8"/>
  <c r="B16" i="8"/>
  <c r="B12" i="8"/>
  <c r="B11" i="8"/>
  <c r="B19" i="8"/>
  <c r="B14" i="8"/>
  <c r="B17" i="8"/>
  <c r="B13" i="8"/>
  <c r="B18" i="8"/>
  <c r="B10" i="8"/>
  <c r="B15" i="8"/>
  <c r="B21" i="8" l="1"/>
  <c r="AB2" i="3"/>
  <c r="S11" i="3" s="1"/>
  <c r="T17" i="3" s="1"/>
  <c r="J2" i="3"/>
  <c r="J4" i="3" l="1"/>
  <c r="J5" i="3" s="1"/>
  <c r="J11" i="3"/>
  <c r="J19" i="3" l="1"/>
  <c r="J20" i="3" s="1"/>
  <c r="J13" i="3"/>
  <c r="J14" i="3" s="1"/>
  <c r="AA17" i="3"/>
  <c r="Y17" i="3"/>
  <c r="J17" i="3"/>
  <c r="M2" i="3" l="1"/>
  <c r="M11" i="3" s="1"/>
  <c r="M17" i="3" s="1"/>
  <c r="B7" i="8"/>
  <c r="D7" i="8"/>
  <c r="F7" i="8"/>
  <c r="H7" i="8"/>
  <c r="A7" i="8"/>
  <c r="C7" i="8"/>
  <c r="E7" i="8"/>
  <c r="G7" i="8"/>
  <c r="I7" i="8"/>
  <c r="A5" i="8"/>
  <c r="A6" i="8"/>
  <c r="AC17" i="3"/>
  <c r="P17" i="3"/>
  <c r="B5" i="8"/>
  <c r="D5" i="8"/>
  <c r="F5" i="8"/>
  <c r="H5" i="8"/>
  <c r="B6" i="8"/>
  <c r="D6" i="8"/>
  <c r="F6" i="8"/>
  <c r="H6" i="8"/>
  <c r="B4" i="8"/>
  <c r="D4" i="8"/>
  <c r="F4" i="8"/>
  <c r="H4" i="8"/>
  <c r="C5" i="8"/>
  <c r="E5" i="8"/>
  <c r="G5" i="8"/>
  <c r="I5" i="8"/>
  <c r="C6" i="8"/>
  <c r="E6" i="8"/>
  <c r="G6" i="8"/>
  <c r="I6" i="8"/>
  <c r="C4" i="8"/>
  <c r="E4" i="8"/>
  <c r="G4" i="8"/>
  <c r="I4" i="8"/>
  <c r="A4" i="8"/>
  <c r="Q2" i="3"/>
  <c r="Q11" i="3" s="1"/>
  <c r="R17" i="3" s="1"/>
  <c r="P2" i="3"/>
  <c r="P11" i="3" s="1"/>
  <c r="Q17" i="3" s="1"/>
  <c r="F23" i="8" l="1"/>
  <c r="A51" i="8"/>
  <c r="B51" i="8" s="1"/>
  <c r="J23" i="8"/>
  <c r="B23" i="8"/>
  <c r="AD17" i="3"/>
  <c r="AB17" i="3"/>
  <c r="D23" i="8"/>
  <c r="H23" i="8"/>
  <c r="L23" i="8"/>
  <c r="A53" i="8"/>
  <c r="B53" i="8" s="1"/>
  <c r="M23" i="8"/>
  <c r="I23" i="8"/>
  <c r="N2" i="3"/>
  <c r="N11" i="3" s="1"/>
  <c r="N17" i="3" s="1"/>
  <c r="F30" i="8"/>
  <c r="F26" i="8"/>
  <c r="F28" i="8"/>
  <c r="F31" i="8"/>
  <c r="F33" i="8"/>
  <c r="F35" i="8"/>
  <c r="F37" i="8"/>
  <c r="F39" i="8"/>
  <c r="F43" i="8"/>
  <c r="F44" i="8"/>
  <c r="F24" i="8"/>
  <c r="F42" i="8"/>
  <c r="F46" i="8"/>
  <c r="F25" i="8"/>
  <c r="F27" i="8"/>
  <c r="F29" i="8"/>
  <c r="F32" i="8"/>
  <c r="F34" i="8"/>
  <c r="F36" i="8"/>
  <c r="F38" i="8"/>
  <c r="F41" i="8"/>
  <c r="F47" i="8"/>
  <c r="F45" i="8"/>
  <c r="F40" i="8"/>
  <c r="F48" i="8"/>
  <c r="H25" i="8"/>
  <c r="H27" i="8"/>
  <c r="H29" i="8"/>
  <c r="H30" i="8"/>
  <c r="H32" i="8"/>
  <c r="H34" i="8"/>
  <c r="H36" i="8"/>
  <c r="H38" i="8"/>
  <c r="H40" i="8"/>
  <c r="H42" i="8"/>
  <c r="H44" i="8"/>
  <c r="H24" i="8"/>
  <c r="H47" i="8"/>
  <c r="H26" i="8"/>
  <c r="H28" i="8"/>
  <c r="H48" i="8"/>
  <c r="H31" i="8"/>
  <c r="H33" i="8"/>
  <c r="H35" i="8"/>
  <c r="H37" i="8"/>
  <c r="H39" i="8"/>
  <c r="H41" i="8"/>
  <c r="H43" i="8"/>
  <c r="H45" i="8"/>
  <c r="H46" i="8"/>
  <c r="G31" i="8"/>
  <c r="G33" i="8"/>
  <c r="G35" i="8"/>
  <c r="G37" i="8"/>
  <c r="G39" i="8"/>
  <c r="G41" i="8"/>
  <c r="G43" i="8"/>
  <c r="G45" i="8"/>
  <c r="G25" i="8"/>
  <c r="G27" i="8"/>
  <c r="G29" i="8"/>
  <c r="G47" i="8"/>
  <c r="G30" i="8"/>
  <c r="G32" i="8"/>
  <c r="G34" i="8"/>
  <c r="G36" i="8"/>
  <c r="G38" i="8"/>
  <c r="G40" i="8"/>
  <c r="G42" i="8"/>
  <c r="G44" i="8"/>
  <c r="G24" i="8"/>
  <c r="G26" i="8"/>
  <c r="G28" i="8"/>
  <c r="G46" i="8"/>
  <c r="G48" i="8"/>
  <c r="H36" i="7"/>
  <c r="AC2" i="3"/>
  <c r="T11" i="3" s="1"/>
  <c r="U17" i="3" s="1"/>
  <c r="H35" i="7"/>
  <c r="V17" i="3" s="1"/>
  <c r="K23" i="8"/>
  <c r="C23" i="8"/>
  <c r="G23" i="8"/>
  <c r="A52" i="8"/>
  <c r="B52" i="8" s="1"/>
  <c r="I30" i="8"/>
  <c r="M30" i="8" s="1"/>
  <c r="I32" i="8"/>
  <c r="M32" i="8" s="1"/>
  <c r="I34" i="8"/>
  <c r="M34" i="8" s="1"/>
  <c r="I36" i="8"/>
  <c r="M36" i="8" s="1"/>
  <c r="I38" i="8"/>
  <c r="M38" i="8" s="1"/>
  <c r="I40" i="8"/>
  <c r="M40" i="8" s="1"/>
  <c r="I42" i="8"/>
  <c r="M42" i="8" s="1"/>
  <c r="I26" i="8"/>
  <c r="M26" i="8" s="1"/>
  <c r="I28" i="8"/>
  <c r="M28" i="8" s="1"/>
  <c r="I46" i="8"/>
  <c r="M46" i="8" s="1"/>
  <c r="I48" i="8"/>
  <c r="I44" i="8"/>
  <c r="M44" i="8" s="1"/>
  <c r="I24" i="8"/>
  <c r="M24" i="8" s="1"/>
  <c r="I31" i="8"/>
  <c r="M31" i="8" s="1"/>
  <c r="I33" i="8"/>
  <c r="M33" i="8" s="1"/>
  <c r="I35" i="8"/>
  <c r="M35" i="8" s="1"/>
  <c r="I37" i="8"/>
  <c r="M37" i="8" s="1"/>
  <c r="I39" i="8"/>
  <c r="M39" i="8" s="1"/>
  <c r="I41" i="8"/>
  <c r="M41" i="8" s="1"/>
  <c r="I25" i="8"/>
  <c r="M25" i="8" s="1"/>
  <c r="I27" i="8"/>
  <c r="M27" i="8" s="1"/>
  <c r="I29" i="8"/>
  <c r="M29" i="8" s="1"/>
  <c r="I47" i="8"/>
  <c r="M47" i="8" s="1"/>
  <c r="I43" i="8"/>
  <c r="M43" i="8" s="1"/>
  <c r="I45" i="8"/>
  <c r="M45" i="8" s="1"/>
  <c r="L2" i="3"/>
  <c r="L11" i="3" s="1"/>
  <c r="L17" i="3" s="1"/>
  <c r="B2" i="7"/>
  <c r="B54" i="8" l="1"/>
  <c r="B42" i="8"/>
  <c r="C43" i="8"/>
  <c r="B47" i="8"/>
  <c r="C26" i="8"/>
  <c r="B33" i="8"/>
  <c r="B44" i="8"/>
  <c r="D24" i="8"/>
  <c r="D39" i="8"/>
  <c r="D37" i="8"/>
  <c r="D32" i="8"/>
  <c r="B45" i="8"/>
  <c r="C42" i="8"/>
  <c r="B43" i="8"/>
  <c r="C39" i="8"/>
  <c r="B38" i="8"/>
  <c r="D34" i="8"/>
  <c r="D25" i="8"/>
  <c r="B24" i="8"/>
  <c r="C34" i="8"/>
  <c r="B35" i="8"/>
  <c r="C25" i="8"/>
  <c r="D42" i="8"/>
  <c r="C24" i="8"/>
  <c r="B26" i="8"/>
  <c r="C45" i="8"/>
  <c r="D40" i="8"/>
  <c r="C33" i="8"/>
  <c r="B32" i="8"/>
  <c r="C27" i="8"/>
  <c r="D36" i="8"/>
  <c r="C47" i="8"/>
  <c r="C28" i="8"/>
  <c r="D43" i="8"/>
  <c r="C36" i="8"/>
  <c r="B46" i="8"/>
  <c r="D45" i="8"/>
  <c r="D30" i="8"/>
  <c r="B40" i="8"/>
  <c r="B25" i="8"/>
  <c r="C32" i="8"/>
  <c r="C46" i="8"/>
  <c r="C44" i="8"/>
  <c r="D46" i="8"/>
  <c r="B34" i="8"/>
  <c r="D27" i="8"/>
  <c r="C38" i="8"/>
  <c r="D31" i="8"/>
  <c r="B28" i="8"/>
  <c r="C40" i="8"/>
  <c r="B27" i="8"/>
  <c r="B29" i="8"/>
  <c r="D35" i="8"/>
  <c r="C30" i="8"/>
  <c r="D33" i="8"/>
  <c r="B41" i="8"/>
  <c r="D28" i="8"/>
  <c r="B30" i="8"/>
  <c r="B37" i="8"/>
  <c r="C37" i="8"/>
  <c r="C29" i="8"/>
  <c r="D29" i="8"/>
  <c r="D44" i="8"/>
  <c r="B36" i="8"/>
  <c r="C41" i="8"/>
  <c r="B31" i="8"/>
  <c r="D38" i="8"/>
  <c r="D41" i="8"/>
  <c r="D47" i="8"/>
  <c r="C35" i="8"/>
  <c r="D26" i="8"/>
  <c r="C31" i="8"/>
  <c r="B39" i="8"/>
  <c r="L37" i="8" l="1"/>
  <c r="L32" i="8"/>
  <c r="L46" i="8"/>
  <c r="L28" i="8"/>
  <c r="L45" i="8"/>
  <c r="L25" i="8"/>
  <c r="L41" i="8"/>
  <c r="K34" i="8"/>
  <c r="K36" i="8"/>
  <c r="C48" i="8"/>
  <c r="K24" i="8"/>
  <c r="K44" i="8"/>
  <c r="K25" i="8"/>
  <c r="K42" i="8"/>
  <c r="K45" i="8"/>
  <c r="K32" i="8"/>
  <c r="K37" i="8"/>
  <c r="K43" i="8"/>
  <c r="K26" i="8"/>
  <c r="K41" i="8"/>
  <c r="J34" i="8"/>
  <c r="J36" i="8"/>
  <c r="J46" i="8"/>
  <c r="J29" i="8"/>
  <c r="J31" i="8"/>
  <c r="J39" i="8"/>
  <c r="J43" i="8"/>
  <c r="J41" i="8"/>
  <c r="J30" i="8"/>
  <c r="J45" i="8"/>
  <c r="J33" i="8"/>
  <c r="J28" i="8"/>
  <c r="L34" i="8"/>
  <c r="L30" i="8"/>
  <c r="L27" i="8"/>
  <c r="D48" i="8"/>
  <c r="L24" i="8"/>
  <c r="L44" i="8"/>
  <c r="L39" i="8"/>
  <c r="L36" i="8"/>
  <c r="L40" i="8"/>
  <c r="L47" i="8"/>
  <c r="L33" i="8"/>
  <c r="L38" i="8"/>
  <c r="L35" i="8"/>
  <c r="L42" i="8"/>
  <c r="L29" i="8"/>
  <c r="L31" i="8"/>
  <c r="L26" i="8"/>
  <c r="L43" i="8"/>
  <c r="K30" i="8"/>
  <c r="K27" i="8"/>
  <c r="K46" i="8"/>
  <c r="K39" i="8"/>
  <c r="K29" i="8"/>
  <c r="K31" i="8"/>
  <c r="K40" i="8"/>
  <c r="K33" i="8"/>
  <c r="K38" i="8"/>
  <c r="K47" i="8"/>
  <c r="K28" i="8"/>
  <c r="K35" i="8"/>
  <c r="J25" i="8"/>
  <c r="J38" i="8"/>
  <c r="J44" i="8"/>
  <c r="J40" i="8"/>
  <c r="J27" i="8"/>
  <c r="J42" i="8"/>
  <c r="J37" i="8"/>
  <c r="J35" i="8"/>
  <c r="J24" i="8"/>
  <c r="B48" i="8"/>
  <c r="J26" i="8"/>
  <c r="J32" i="8"/>
  <c r="J47" i="8"/>
  <c r="J48" i="8" l="1"/>
  <c r="B55" i="8" s="1"/>
</calcChain>
</file>

<file path=xl/sharedStrings.xml><?xml version="1.0" encoding="utf-8"?>
<sst xmlns="http://schemas.openxmlformats.org/spreadsheetml/2006/main" count="286" uniqueCount="211">
  <si>
    <t>Tonnage</t>
  </si>
  <si>
    <t>Plaquettes forestières (référentiel 2008 - 1A - PF)</t>
  </si>
  <si>
    <t>Centre</t>
  </si>
  <si>
    <t>Connexes des Industries du Bois (référentiel 2008 - 2 - CIB)</t>
  </si>
  <si>
    <t>Produits bois en fin de vie (référentiel 2008 - 3A - PBFV)</t>
  </si>
  <si>
    <t>Numéro de Convention</t>
  </si>
  <si>
    <t>Mode d'emploi</t>
  </si>
  <si>
    <t>Alsace</t>
  </si>
  <si>
    <t>Aquitaine</t>
  </si>
  <si>
    <t>Auvergne</t>
  </si>
  <si>
    <t>Bourgogne</t>
  </si>
  <si>
    <t>Bretagne</t>
  </si>
  <si>
    <t>Corse</t>
  </si>
  <si>
    <t>Limousin</t>
  </si>
  <si>
    <t>Lorraine</t>
  </si>
  <si>
    <t>Picardie</t>
  </si>
  <si>
    <t>Hors France</t>
  </si>
  <si>
    <t>Plaquettes forestières (référentiel 2008 - 1B - PF)</t>
  </si>
  <si>
    <t>Produits bois en fin de vie (référentiel 2008  - 3B - PBFV)</t>
  </si>
  <si>
    <t>Déchets de bois traités et souillés</t>
  </si>
  <si>
    <t xml:space="preserve">Autres </t>
  </si>
  <si>
    <t>Sous-produits industriels</t>
  </si>
  <si>
    <t>Sous-produits agricoles</t>
  </si>
  <si>
    <t>Biogaz</t>
  </si>
  <si>
    <t>Basse-Normandie</t>
  </si>
  <si>
    <t>Champagne-Ardennes</t>
  </si>
  <si>
    <t>Franche-Comté</t>
  </si>
  <si>
    <t>Haute-Normandie</t>
  </si>
  <si>
    <t>Ile-de-France</t>
  </si>
  <si>
    <t>Languedoc-Roussillon</t>
  </si>
  <si>
    <t>Midi-Pyrénées</t>
  </si>
  <si>
    <t>Nord-Pas-de-Calais</t>
  </si>
  <si>
    <t>Pays-de-la-Loire</t>
  </si>
  <si>
    <t>Poitou-Charentes</t>
  </si>
  <si>
    <t>Provence-Alpes-Côte d'Azur</t>
  </si>
  <si>
    <t>Rhône-Alpes</t>
  </si>
  <si>
    <t>Départements-et-régions-d-outre-mer</t>
  </si>
  <si>
    <t>oui</t>
  </si>
  <si>
    <t>non</t>
  </si>
  <si>
    <t>Granulés</t>
  </si>
  <si>
    <t>Sciures, écorces, chutes et purges…</t>
  </si>
  <si>
    <t>à préciser</t>
  </si>
  <si>
    <t>Classification des combustibles</t>
  </si>
  <si>
    <t>Liqueurs noires, refus de pulpeurs, boues papetières, Marc de raisin, tourteau de pépin …</t>
  </si>
  <si>
    <t>Définition</t>
  </si>
  <si>
    <t>Anas de lin, Miscanthus, issues de silo, pailles, sarments…</t>
  </si>
  <si>
    <t>Produits en fin de vie utilisables en ICPE 2910A</t>
  </si>
  <si>
    <t>Produits en fin de vie utilisables en ICPE 2910B</t>
  </si>
  <si>
    <t>Déchets bois utilisables en ICPE 2770 et 2771</t>
  </si>
  <si>
    <t>Plaquettes issues de forêts ou de TCR Forestier</t>
  </si>
  <si>
    <t xml:space="preserve">Plaquettes hors forêt : haies, bois d'élagage, refus de criblage, TCR non forestier et TTCR </t>
  </si>
  <si>
    <t>Nom du projet</t>
  </si>
  <si>
    <t>Bilan n°</t>
  </si>
  <si>
    <t>Mise à jour des contacts</t>
  </si>
  <si>
    <t>→ Suivi financier &amp; administratif</t>
  </si>
  <si>
    <t>Nom Prénom</t>
  </si>
  <si>
    <t>Tél</t>
  </si>
  <si>
    <t>Adresse mail</t>
  </si>
  <si>
    <t>→ Suivi technique</t>
  </si>
  <si>
    <t>Caractéristiques du projet</t>
  </si>
  <si>
    <t>Puissance thermique nominale de l'installation de combustion (en MW)</t>
  </si>
  <si>
    <t>Rubrique réglementaire</t>
  </si>
  <si>
    <t>ICPE - 2910 A - autorisation</t>
  </si>
  <si>
    <t>Puissance thermique nominale de l'installation biomasse (en MW)</t>
  </si>
  <si>
    <t>Engagement production thermique annuelle à partir de biomasse sortie chaudière en tep/an</t>
  </si>
  <si>
    <t>Suivi de la production énergétique sur la période considérée</t>
  </si>
  <si>
    <t>Taux de couverture des besoins thermiques par la biomasse en %</t>
  </si>
  <si>
    <t>Coûts d’exploitation de l’installation sur la période considérée</t>
  </si>
  <si>
    <t>P1</t>
  </si>
  <si>
    <t>Consommation biomasse entrée installation en MWh PCI</t>
  </si>
  <si>
    <t>Coût du combustible biomasse en € HT/MWh PCI</t>
  </si>
  <si>
    <t>P1 coût du combustible biomasse</t>
  </si>
  <si>
    <t>Gestion des cendres sur la période considérée</t>
  </si>
  <si>
    <t>sous foyer</t>
  </si>
  <si>
    <t>sous multicyclone</t>
  </si>
  <si>
    <t>sous électrofiltre ou filtre à manches</t>
  </si>
  <si>
    <t>Quantité de cendres produites (tonnes)</t>
  </si>
  <si>
    <t>Voie de valorisation ou d’élimination</t>
  </si>
  <si>
    <t>Coût de gestion des cendres produites (€/tonne)</t>
  </si>
  <si>
    <t>Mesures d’émissions sur la période considérée</t>
  </si>
  <si>
    <t>Valeur</t>
  </si>
  <si>
    <t>Date du prélèvement</t>
  </si>
  <si>
    <t>Poussières</t>
  </si>
  <si>
    <t>ICPE - 2910 A - déclaration</t>
  </si>
  <si>
    <t>ICPE - 2910 B - autorisation</t>
  </si>
  <si>
    <t>ICPE - 2770</t>
  </si>
  <si>
    <t>ICPE - 2771</t>
  </si>
  <si>
    <t>ICPE - 322 B 4</t>
  </si>
  <si>
    <t>Autres - préciser</t>
  </si>
  <si>
    <t>Nom du bénéficiaire</t>
  </si>
  <si>
    <t>Ville</t>
  </si>
  <si>
    <t>BILAN EXPLOITATION</t>
  </si>
  <si>
    <t>ICPE - 2910 B - enregistrement</t>
  </si>
  <si>
    <t>oui/non</t>
  </si>
  <si>
    <t>Nom utilisateur</t>
  </si>
  <si>
    <t>Tonnage biomasse entrée installation</t>
  </si>
  <si>
    <t>Contrat</t>
  </si>
  <si>
    <t>Exploitant</t>
  </si>
  <si>
    <t>Bénéficiaire</t>
  </si>
  <si>
    <t>année</t>
  </si>
  <si>
    <t xml:space="preserve"> Puissance thermique nominal</t>
  </si>
  <si>
    <t>type de traitement</t>
  </si>
  <si>
    <t>Voix délimination</t>
  </si>
  <si>
    <t>€/t</t>
  </si>
  <si>
    <t>Tonnage biomasse</t>
  </si>
  <si>
    <t>Filtre à manche</t>
  </si>
  <si>
    <t>Autre combinaison préciser</t>
  </si>
  <si>
    <t>Electro filtre</t>
  </si>
  <si>
    <t>Cyclone et electro filtre</t>
  </si>
  <si>
    <t>Cyclone et filtre à manche</t>
  </si>
  <si>
    <t>Traitement des fumées</t>
  </si>
  <si>
    <t>Electro filtre et denox catalytique</t>
  </si>
  <si>
    <t>Mwh biomasse</t>
  </si>
  <si>
    <t>Mwh produit</t>
  </si>
  <si>
    <t xml:space="preserve">Unité demandé </t>
  </si>
  <si>
    <r>
      <t>mg/Nm</t>
    </r>
    <r>
      <rPr>
        <vertAlign val="superscript"/>
        <sz val="10"/>
        <rFont val="Arial"/>
        <family val="2"/>
      </rPr>
      <t>3</t>
    </r>
    <r>
      <rPr>
        <sz val="10"/>
        <rFont val="Arial"/>
        <family val="2"/>
      </rPr>
      <t xml:space="preserve"> à 6% d'O</t>
    </r>
    <r>
      <rPr>
        <vertAlign val="subscript"/>
        <sz val="10"/>
        <rFont val="Arial"/>
        <family val="2"/>
      </rPr>
      <t>2</t>
    </r>
  </si>
  <si>
    <t>tri</t>
  </si>
  <si>
    <t>Transfert des données</t>
  </si>
  <si>
    <t>Rendement installation biomasse</t>
  </si>
  <si>
    <t>total</t>
  </si>
  <si>
    <t>Es : la concentration d’émission calculée au pourcentage standard de la concentration d’oxygène sur gaz sec en</t>
  </si>
  <si>
    <t>mg/Nm3 ;</t>
  </si>
  <si>
    <t>Em : la concentration d’émission mesurée sur gaz sec en mg/Nm3 ;</t>
  </si>
  <si>
    <t>Os : la concentration d’oxygène standard ;</t>
  </si>
  <si>
    <t>Om : la concentration d’oxygène mesurée.</t>
  </si>
  <si>
    <t>CO</t>
  </si>
  <si>
    <t>COVnm</t>
  </si>
  <si>
    <t>SOx</t>
  </si>
  <si>
    <t>NOx</t>
  </si>
  <si>
    <t>Combustible</t>
  </si>
  <si>
    <t>Région1</t>
  </si>
  <si>
    <t>Région 2</t>
  </si>
  <si>
    <t>Région 3</t>
  </si>
  <si>
    <t>%</t>
  </si>
  <si>
    <t>Plan</t>
  </si>
  <si>
    <t>Déclaré</t>
  </si>
  <si>
    <t>Étiquettes de colonnes</t>
  </si>
  <si>
    <t>Total général</t>
  </si>
  <si>
    <t>Étiquettes de lignes</t>
  </si>
  <si>
    <t>Somme de MWh (%)</t>
  </si>
  <si>
    <t>Région</t>
  </si>
  <si>
    <t>Total</t>
  </si>
  <si>
    <t>Combustible simplifié</t>
  </si>
  <si>
    <t>Engagement production thermique annuelle à partir de biomasse sortie chaudière en MWh/an</t>
  </si>
  <si>
    <t>Conformité combustible</t>
  </si>
  <si>
    <t>mg CO à 6 % O2</t>
  </si>
  <si>
    <t>mg COV à 6 % O2</t>
  </si>
  <si>
    <t>mg NOx à 6 % O2</t>
  </si>
  <si>
    <t>mg Sox à 6 % O2</t>
  </si>
  <si>
    <t>mg poussières à 6 % O2</t>
  </si>
  <si>
    <t>Nom du fichier</t>
  </si>
  <si>
    <t>Recherche</t>
  </si>
  <si>
    <t>Puissance biomasse Mwh</t>
  </si>
  <si>
    <t>Production Mwh</t>
  </si>
  <si>
    <t>Taux de converture</t>
  </si>
  <si>
    <t>Nbre heure de marche</t>
  </si>
  <si>
    <t>Nbre heures de pannes</t>
  </si>
  <si>
    <t>Cout annuel combustible</t>
  </si>
  <si>
    <t>Cout annuel exploitation hors combustible</t>
  </si>
  <si>
    <t>Prix €/Mwh</t>
  </si>
  <si>
    <t>€/tep projet</t>
  </si>
  <si>
    <t>Montant investissement</t>
  </si>
  <si>
    <t>Montant d'aide</t>
  </si>
  <si>
    <t>Type d'installation</t>
  </si>
  <si>
    <t>Puissance total</t>
  </si>
  <si>
    <r>
      <rPr>
        <sz val="10"/>
        <color indexed="10"/>
        <rFont val="Arial"/>
        <family val="2"/>
      </rPr>
      <t>→</t>
    </r>
    <r>
      <rPr>
        <i/>
        <sz val="10"/>
        <color indexed="10"/>
        <rFont val="Arial"/>
        <family val="2"/>
      </rPr>
      <t xml:space="preserve"> Joindre les rapports d'analyse emissions - la conformité n'est donnée qu'à titre indicatif</t>
    </r>
  </si>
  <si>
    <t>Somme de MWh biomasse</t>
  </si>
  <si>
    <t>Ana lyse Conformité Nature :</t>
  </si>
  <si>
    <t>Conformité région approvisionnement</t>
  </si>
  <si>
    <t>Remarque: la conformité n'est donnée qu'à titre indicatif</t>
  </si>
  <si>
    <t>=a7</t>
  </si>
  <si>
    <t>cible PCI</t>
  </si>
  <si>
    <t>variation tolérée</t>
  </si>
  <si>
    <t>Marque Chaudière</t>
  </si>
  <si>
    <t>type élimination cendres</t>
  </si>
  <si>
    <t>Compostage</t>
  </si>
  <si>
    <t>Epandage</t>
  </si>
  <si>
    <t>Valorisation matière (matériaux)</t>
  </si>
  <si>
    <t>Enfouissement classe 2</t>
  </si>
  <si>
    <t>Enfouissement classe 3</t>
  </si>
  <si>
    <t>Enfouissement classe 1</t>
  </si>
  <si>
    <t>Autres (préciser dans partie commentaire)</t>
  </si>
  <si>
    <t>type élimination cendres multicyclone</t>
  </si>
  <si>
    <t>Mélanger cendres filtres</t>
  </si>
  <si>
    <t>Mélanger cendres sous foyer</t>
  </si>
  <si>
    <t>Homologation engrais</t>
  </si>
  <si>
    <t>Mail télé-relevage si différent</t>
  </si>
  <si>
    <t>P1'</t>
  </si>
  <si>
    <t>P2</t>
  </si>
  <si>
    <t>P3</t>
  </si>
  <si>
    <t>Cout global estimé du € HT /an (électricité)</t>
  </si>
  <si>
    <t>Cout global estimé du € HT /an (exploitation maintenance, hors combsutible)</t>
  </si>
  <si>
    <t>Cout global estimé du € HT /an (gros entretien, renouvellement)</t>
  </si>
  <si>
    <t>Objectif émission poussières ADEME (mg/Nm3 à 6% d'O2)</t>
  </si>
  <si>
    <t>Rubrique réglementaire et régime (exemple ICPE 2910A - déclaration)</t>
  </si>
  <si>
    <t>Système de traitement des fumées complet (poussières, NOx, …)</t>
  </si>
  <si>
    <t xml:space="preserve">Remplir également le Fichier Excel Plan d'approvisionnement (lien ci-dessous) : </t>
  </si>
  <si>
    <t>Remplir toutes les cases en bleu (exclusivement)</t>
  </si>
  <si>
    <t>Production énergétique sortie installation biomasse (MWh) - production télérelevé pour les installations &gt; 12000MWh/an</t>
  </si>
  <si>
    <t>Objectif émission NOx ADEME (mg/Nm3 à 6% d'O2)</t>
  </si>
  <si>
    <t>Disponible sous : www.ademe.fr/fondschaleur rubrique « Fiche descriptive biomasse »</t>
  </si>
  <si>
    <t>Voir plateforme téléreleve ADEME pour les installations &gt; 12000MWh/an)</t>
  </si>
  <si>
    <t>Période annuelle considérée</t>
  </si>
  <si>
    <t>Besoins thermiques annuels du site (du réseau) en MWh utiles</t>
  </si>
  <si>
    <t>Nombre d'heures annuel de fonctionnement de l'installation biomasse</t>
  </si>
  <si>
    <t>o Observations diverses sur le fonctionnement et l'exploitation de la chaufferie</t>
  </si>
  <si>
    <t>P1 coût du combustible d'appoint</t>
  </si>
  <si>
    <t>Consommation combustible appoint entrée installation en MWh PCI</t>
  </si>
  <si>
    <t>Combustible d'appoint</t>
  </si>
  <si>
    <t>gaz naturel</t>
  </si>
  <si>
    <t>Coût du combustible appoint en € HT/MWh PCI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</si>
</sst>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0.0"/>
    <numFmt numFmtId="165" formatCode="0.0%"/>
    <numFmt numFmtId="166" formatCode="#,##0\ &quot;€&quot;"/>
    <numFmt numFmtId="167" formatCode="#,##0.00\ &quot;€&quot;"/>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sz val="10"/>
      <color theme="1"/>
      <name val="Calibri"/>
      <family val="2"/>
      <scheme val="minor"/>
    </font>
    <font>
      <b/>
      <sz val="10"/>
      <name val="Arial"/>
      <family val="2"/>
    </font>
    <font>
      <sz val="10"/>
      <name val="Arial"/>
      <family val="2"/>
    </font>
    <font>
      <b/>
      <i/>
      <sz val="10"/>
      <name val="Arial"/>
      <family val="2"/>
    </font>
    <font>
      <u/>
      <sz val="10"/>
      <color indexed="12"/>
      <name val="Arial"/>
      <family val="2"/>
    </font>
    <font>
      <i/>
      <sz val="10"/>
      <name val="Arial"/>
      <family val="2"/>
    </font>
    <font>
      <vertAlign val="subscript"/>
      <sz val="10"/>
      <name val="Arial"/>
      <family val="2"/>
    </font>
    <font>
      <sz val="10"/>
      <color indexed="10"/>
      <name val="Arial"/>
      <family val="2"/>
    </font>
    <font>
      <i/>
      <sz val="10"/>
      <color indexed="10"/>
      <name val="Arial"/>
      <family val="2"/>
    </font>
    <font>
      <b/>
      <sz val="8"/>
      <color theme="1"/>
      <name val="Calibri"/>
      <family val="2"/>
      <scheme val="minor"/>
    </font>
    <font>
      <sz val="8"/>
      <color theme="1"/>
      <name val="Calibri"/>
      <family val="2"/>
      <scheme val="minor"/>
    </font>
    <font>
      <b/>
      <sz val="10"/>
      <color rgb="FFFF0000"/>
      <name val="Arial"/>
      <family val="2"/>
    </font>
    <font>
      <vertAlign val="superscript"/>
      <sz val="10"/>
      <name val="Arial"/>
      <family val="2"/>
    </font>
    <font>
      <sz val="10"/>
      <color theme="1"/>
      <name val="Arial"/>
      <family val="2"/>
    </font>
    <font>
      <u/>
      <sz val="11"/>
      <color theme="10"/>
      <name val="Calibri"/>
      <family val="2"/>
      <scheme val="minor"/>
    </font>
    <font>
      <b/>
      <sz val="10"/>
      <color theme="0"/>
      <name val="Calibri"/>
      <family val="2"/>
      <scheme val="minor"/>
    </font>
  </fonts>
  <fills count="14">
    <fill>
      <patternFill patternType="none"/>
    </fill>
    <fill>
      <patternFill patternType="gray125"/>
    </fill>
    <fill>
      <patternFill patternType="solid">
        <fgColor rgb="FF66CCFF"/>
        <bgColor indexed="64"/>
      </patternFill>
    </fill>
    <fill>
      <patternFill patternType="solid">
        <fgColor theme="0"/>
        <bgColor indexed="64"/>
      </patternFill>
    </fill>
    <fill>
      <patternFill patternType="solid">
        <fgColor rgb="FFFF6600"/>
        <bgColor indexed="64"/>
      </patternFill>
    </fill>
    <fill>
      <patternFill patternType="solid">
        <fgColor indexed="2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2"/>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CCFF99"/>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ABABAB"/>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s>
  <cellStyleXfs count="7">
    <xf numFmtId="0" fontId="0" fillId="0" borderId="0"/>
    <xf numFmtId="9" fontId="1" fillId="0" borderId="0" applyFont="0" applyFill="0" applyBorder="0" applyAlignment="0" applyProtection="0"/>
    <xf numFmtId="0" fontId="6" fillId="0" borderId="0"/>
    <xf numFmtId="44" fontId="6" fillId="0" borderId="0" applyFont="0" applyFill="0" applyBorder="0" applyAlignment="0" applyProtection="0"/>
    <xf numFmtId="0" fontId="8" fillId="0" borderId="0" applyNumberFormat="0" applyFill="0" applyBorder="0" applyAlignment="0" applyProtection="0">
      <alignment vertical="top"/>
      <protection locked="0"/>
    </xf>
    <xf numFmtId="9" fontId="6" fillId="0" borderId="0" applyFont="0" applyFill="0" applyBorder="0" applyAlignment="0" applyProtection="0"/>
    <xf numFmtId="0" fontId="18" fillId="0" borderId="0" applyNumberFormat="0" applyFill="0" applyBorder="0" applyAlignment="0" applyProtection="0"/>
  </cellStyleXfs>
  <cellXfs count="185">
    <xf numFmtId="0" fontId="0" fillId="0" borderId="0" xfId="0"/>
    <xf numFmtId="0" fontId="0" fillId="0" borderId="12" xfId="0" applyFill="1" applyBorder="1"/>
    <xf numFmtId="0" fontId="0" fillId="0" borderId="0" xfId="0" applyAlignment="1" applyProtection="1">
      <alignment wrapText="1"/>
    </xf>
    <xf numFmtId="0" fontId="0" fillId="0" borderId="0" xfId="0" applyBorder="1" applyAlignment="1" applyProtection="1">
      <alignment wrapText="1"/>
    </xf>
    <xf numFmtId="0" fontId="0" fillId="0" borderId="1" xfId="0" applyBorder="1"/>
    <xf numFmtId="164" fontId="6" fillId="3" borderId="0" xfId="2" applyNumberFormat="1" applyFill="1" applyBorder="1" applyAlignment="1" applyProtection="1">
      <alignment vertical="center"/>
    </xf>
    <xf numFmtId="165" fontId="6" fillId="6" borderId="1" xfId="2" applyNumberFormat="1" applyFill="1" applyBorder="1" applyAlignment="1" applyProtection="1">
      <alignment vertical="center"/>
    </xf>
    <xf numFmtId="166" fontId="6" fillId="6" borderId="1" xfId="2" applyNumberFormat="1" applyFill="1" applyBorder="1" applyAlignment="1" applyProtection="1">
      <alignment vertical="center"/>
    </xf>
    <xf numFmtId="0" fontId="0" fillId="0" borderId="0" xfId="0" applyFill="1" applyBorder="1" applyAlignment="1" applyProtection="1">
      <alignment wrapText="1"/>
    </xf>
    <xf numFmtId="3" fontId="6" fillId="2" borderId="1" xfId="2" applyNumberFormat="1" applyFill="1" applyBorder="1" applyAlignment="1" applyProtection="1">
      <alignment vertical="center"/>
      <protection locked="0"/>
    </xf>
    <xf numFmtId="0" fontId="6" fillId="2" borderId="1" xfId="2" applyFill="1" applyBorder="1" applyAlignment="1" applyProtection="1">
      <alignment horizontal="center"/>
      <protection locked="0"/>
    </xf>
    <xf numFmtId="0" fontId="6" fillId="2" borderId="1" xfId="2" applyFont="1" applyFill="1" applyBorder="1" applyAlignment="1" applyProtection="1">
      <alignment horizontal="center"/>
      <protection locked="0"/>
    </xf>
    <xf numFmtId="0" fontId="6" fillId="6" borderId="1" xfId="2" applyFill="1" applyBorder="1" applyProtection="1">
      <protection locked="0"/>
    </xf>
    <xf numFmtId="0" fontId="0" fillId="0" borderId="0" xfId="0" applyFill="1" applyBorder="1"/>
    <xf numFmtId="0" fontId="2" fillId="0" borderId="1" xfId="0" applyFont="1" applyBorder="1"/>
    <xf numFmtId="0" fontId="2" fillId="0" borderId="1" xfId="0" applyFont="1" applyBorder="1" applyAlignment="1">
      <alignment horizontal="center"/>
    </xf>
    <xf numFmtId="9" fontId="0" fillId="0" borderId="1" xfId="0" applyNumberFormat="1" applyBorder="1" applyAlignment="1">
      <alignment horizontal="center"/>
    </xf>
    <xf numFmtId="9" fontId="0" fillId="0" borderId="0" xfId="0" applyNumberFormat="1" applyBorder="1" applyAlignment="1">
      <alignment horizontal="center"/>
    </xf>
    <xf numFmtId="0" fontId="5" fillId="0" borderId="1" xfId="2" applyFont="1" applyBorder="1" applyAlignment="1">
      <alignment horizontal="left"/>
    </xf>
    <xf numFmtId="0" fontId="6" fillId="0" borderId="1" xfId="2" applyBorder="1"/>
    <xf numFmtId="49" fontId="0" fillId="0" borderId="1" xfId="0" applyNumberFormat="1" applyFill="1" applyBorder="1"/>
    <xf numFmtId="14" fontId="4" fillId="2" borderId="10"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wrapText="1"/>
    </xf>
    <xf numFmtId="0" fontId="6" fillId="0" borderId="0" xfId="2" applyBorder="1" applyAlignment="1" applyProtection="1">
      <alignment vertical="center"/>
    </xf>
    <xf numFmtId="0" fontId="6" fillId="0" borderId="0" xfId="2" applyAlignment="1" applyProtection="1">
      <alignment vertical="center"/>
    </xf>
    <xf numFmtId="0" fontId="6" fillId="0" borderId="0" xfId="2" applyBorder="1" applyProtection="1"/>
    <xf numFmtId="0" fontId="6" fillId="0" borderId="0" xfId="2" applyProtection="1"/>
    <xf numFmtId="0" fontId="4" fillId="0" borderId="6" xfId="0" applyFont="1" applyBorder="1" applyAlignment="1" applyProtection="1">
      <alignment horizontal="center" vertical="center" wrapText="1"/>
    </xf>
    <xf numFmtId="0" fontId="2" fillId="0" borderId="0" xfId="0" applyFont="1" applyFill="1" applyBorder="1" applyAlignment="1" applyProtection="1">
      <alignment wrapText="1"/>
    </xf>
    <xf numFmtId="0" fontId="4" fillId="0" borderId="7"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6" fillId="0" borderId="0" xfId="2" applyFill="1" applyBorder="1" applyProtection="1"/>
    <xf numFmtId="0" fontId="6" fillId="0" borderId="0" xfId="2" applyBorder="1" applyAlignment="1" applyProtection="1">
      <alignment horizontal="left" vertical="center"/>
    </xf>
    <xf numFmtId="0" fontId="9" fillId="0" borderId="1" xfId="2" applyFont="1" applyBorder="1" applyAlignment="1" applyProtection="1">
      <alignment horizontal="center" vertical="center" wrapText="1"/>
    </xf>
    <xf numFmtId="0" fontId="6" fillId="0" borderId="1" xfId="2" applyFont="1" applyBorder="1" applyAlignment="1" applyProtection="1">
      <alignment horizontal="center" vertical="center" wrapText="1"/>
    </xf>
    <xf numFmtId="0" fontId="6" fillId="0" borderId="1" xfId="2" applyFont="1" applyBorder="1" applyAlignment="1" applyProtection="1">
      <alignment horizontal="center" wrapText="1"/>
    </xf>
    <xf numFmtId="0" fontId="2" fillId="7" borderId="26" xfId="0" applyFont="1" applyFill="1" applyBorder="1" applyAlignment="1">
      <alignment horizontal="center"/>
    </xf>
    <xf numFmtId="49" fontId="4" fillId="0" borderId="32" xfId="0" applyNumberFormat="1" applyFont="1" applyFill="1" applyBorder="1" applyAlignment="1">
      <alignment horizontal="center" wrapText="1"/>
    </xf>
    <xf numFmtId="49" fontId="4" fillId="0" borderId="33" xfId="0" applyNumberFormat="1" applyFont="1" applyFill="1" applyBorder="1" applyAlignment="1">
      <alignment horizontal="center" wrapText="1"/>
    </xf>
    <xf numFmtId="0" fontId="4" fillId="0" borderId="33" xfId="0" applyFont="1" applyFill="1" applyBorder="1" applyAlignment="1">
      <alignment horizontal="center" wrapText="1"/>
    </xf>
    <xf numFmtId="49" fontId="4" fillId="0" borderId="34" xfId="0" applyNumberFormat="1" applyFont="1" applyFill="1" applyBorder="1" applyAlignment="1">
      <alignment horizontal="center" wrapText="1"/>
    </xf>
    <xf numFmtId="0" fontId="4" fillId="0" borderId="35" xfId="0" applyFont="1" applyBorder="1" applyAlignment="1" applyProtection="1">
      <alignment horizontal="center" vertical="center" wrapText="1"/>
    </xf>
    <xf numFmtId="0" fontId="13" fillId="4" borderId="2" xfId="0" applyFont="1" applyFill="1" applyBorder="1" applyAlignment="1" applyProtection="1">
      <alignment horizontal="center" wrapText="1"/>
    </xf>
    <xf numFmtId="0" fontId="13" fillId="4" borderId="0" xfId="0" applyFont="1" applyFill="1" applyBorder="1" applyAlignment="1" applyProtection="1">
      <alignment horizontal="center" wrapText="1"/>
    </xf>
    <xf numFmtId="0" fontId="13" fillId="4" borderId="13" xfId="0" applyFont="1" applyFill="1" applyBorder="1" applyAlignment="1" applyProtection="1">
      <alignment horizontal="center" wrapText="1"/>
    </xf>
    <xf numFmtId="14" fontId="3" fillId="2" borderId="10" xfId="0" applyNumberFormat="1" applyFont="1" applyFill="1" applyBorder="1" applyAlignment="1" applyProtection="1">
      <alignment horizontal="center" vertical="center" wrapText="1"/>
    </xf>
    <xf numFmtId="3" fontId="6" fillId="8" borderId="24" xfId="2" applyNumberFormat="1" applyFill="1" applyBorder="1" applyAlignment="1" applyProtection="1">
      <alignment vertical="center"/>
    </xf>
    <xf numFmtId="49" fontId="2" fillId="0" borderId="1" xfId="0" applyNumberFormat="1" applyFont="1" applyFill="1" applyBorder="1"/>
    <xf numFmtId="0" fontId="9" fillId="0" borderId="1" xfId="2" applyFont="1" applyFill="1" applyBorder="1" applyAlignment="1" applyProtection="1">
      <alignment horizontal="center" vertical="center" wrapText="1"/>
    </xf>
    <xf numFmtId="3" fontId="0" fillId="0" borderId="1" xfId="0" applyNumberFormat="1" applyBorder="1"/>
    <xf numFmtId="0" fontId="0" fillId="0" borderId="19" xfId="0" applyBorder="1"/>
    <xf numFmtId="0" fontId="0" fillId="9" borderId="26" xfId="0" applyFill="1" applyBorder="1"/>
    <xf numFmtId="9" fontId="6" fillId="6" borderId="19" xfId="1" applyFont="1" applyFill="1" applyBorder="1" applyAlignment="1" applyProtection="1">
      <alignment vertical="center"/>
    </xf>
    <xf numFmtId="0" fontId="6" fillId="0" borderId="17" xfId="2" applyBorder="1" applyAlignment="1" applyProtection="1">
      <alignment horizontal="left" vertical="center"/>
    </xf>
    <xf numFmtId="0" fontId="6" fillId="0" borderId="18" xfId="2" applyBorder="1" applyAlignment="1" applyProtection="1">
      <alignment horizontal="left" vertical="center"/>
    </xf>
    <xf numFmtId="0" fontId="6" fillId="0" borderId="19" xfId="2" applyBorder="1" applyAlignment="1" applyProtection="1">
      <alignment horizontal="left" vertical="center"/>
    </xf>
    <xf numFmtId="9" fontId="0" fillId="0" borderId="0" xfId="1" applyFont="1"/>
    <xf numFmtId="10" fontId="6" fillId="8" borderId="24" xfId="2" applyNumberFormat="1" applyFill="1" applyBorder="1" applyAlignment="1" applyProtection="1">
      <alignment vertical="center"/>
    </xf>
    <xf numFmtId="0" fontId="0" fillId="9" borderId="0" xfId="0" applyFill="1"/>
    <xf numFmtId="9" fontId="0" fillId="9" borderId="0" xfId="1" applyFont="1" applyFill="1"/>
    <xf numFmtId="0" fontId="0" fillId="0" borderId="0" xfId="0" pivotButton="1"/>
    <xf numFmtId="0" fontId="0" fillId="0" borderId="0" xfId="0" applyAlignment="1">
      <alignment horizontal="left"/>
    </xf>
    <xf numFmtId="10" fontId="0" fillId="0" borderId="0" xfId="0" applyNumberFormat="1"/>
    <xf numFmtId="0" fontId="0" fillId="0" borderId="17" xfId="0" applyBorder="1"/>
    <xf numFmtId="10" fontId="0" fillId="0" borderId="1" xfId="1" applyNumberFormat="1" applyFont="1" applyBorder="1"/>
    <xf numFmtId="9" fontId="0" fillId="0" borderId="1" xfId="1" applyFont="1" applyBorder="1"/>
    <xf numFmtId="49" fontId="0" fillId="0" borderId="17" xfId="0" applyNumberFormat="1" applyFill="1" applyBorder="1"/>
    <xf numFmtId="49" fontId="0" fillId="10" borderId="17" xfId="0" applyNumberFormat="1" applyFill="1" applyBorder="1"/>
    <xf numFmtId="0" fontId="0" fillId="0" borderId="17" xfId="0" applyNumberFormat="1" applyFill="1" applyBorder="1"/>
    <xf numFmtId="3" fontId="0" fillId="0" borderId="24" xfId="0" applyNumberFormat="1" applyBorder="1"/>
    <xf numFmtId="9" fontId="0" fillId="0" borderId="24" xfId="1" applyFont="1" applyBorder="1"/>
    <xf numFmtId="0" fontId="2" fillId="9" borderId="17" xfId="0" applyFont="1" applyFill="1" applyBorder="1"/>
    <xf numFmtId="9" fontId="0" fillId="9" borderId="19" xfId="1" applyFont="1" applyFill="1" applyBorder="1"/>
    <xf numFmtId="0" fontId="2" fillId="9" borderId="1" xfId="0" applyFont="1" applyFill="1" applyBorder="1"/>
    <xf numFmtId="0" fontId="0" fillId="10" borderId="1" xfId="0" applyFill="1" applyBorder="1"/>
    <xf numFmtId="0" fontId="0" fillId="11" borderId="0" xfId="0" applyFill="1"/>
    <xf numFmtId="0" fontId="0" fillId="11" borderId="1" xfId="0" applyFill="1" applyBorder="1"/>
    <xf numFmtId="0" fontId="6" fillId="0" borderId="17" xfId="2" applyBorder="1" applyProtection="1"/>
    <xf numFmtId="0" fontId="6" fillId="0" borderId="18" xfId="2" applyBorder="1" applyProtection="1"/>
    <xf numFmtId="0" fontId="6" fillId="0" borderId="19" xfId="2" applyBorder="1" applyProtection="1"/>
    <xf numFmtId="10" fontId="0" fillId="0" borderId="17" xfId="1" applyNumberFormat="1" applyFont="1" applyBorder="1"/>
    <xf numFmtId="0" fontId="0" fillId="0" borderId="18" xfId="0" applyBorder="1"/>
    <xf numFmtId="0" fontId="0" fillId="0" borderId="1" xfId="0" applyBorder="1" applyAlignment="1">
      <alignment wrapText="1"/>
    </xf>
    <xf numFmtId="0" fontId="0" fillId="0" borderId="24" xfId="0" applyBorder="1"/>
    <xf numFmtId="165" fontId="0" fillId="0" borderId="1" xfId="1" applyNumberFormat="1" applyFont="1" applyBorder="1"/>
    <xf numFmtId="2" fontId="0" fillId="0" borderId="1" xfId="0" applyNumberFormat="1" applyBorder="1"/>
    <xf numFmtId="0" fontId="0" fillId="0" borderId="1" xfId="0" applyFill="1" applyBorder="1"/>
    <xf numFmtId="3" fontId="0" fillId="0" borderId="38" xfId="0" applyNumberFormat="1" applyFill="1" applyBorder="1"/>
    <xf numFmtId="167" fontId="6" fillId="2" borderId="1" xfId="2" applyNumberFormat="1" applyFill="1" applyBorder="1" applyAlignment="1" applyProtection="1">
      <alignment vertical="center"/>
      <protection locked="0"/>
    </xf>
    <xf numFmtId="0" fontId="0" fillId="10" borderId="0" xfId="0" applyFill="1" applyBorder="1"/>
    <xf numFmtId="10" fontId="0" fillId="0" borderId="0" xfId="1" applyNumberFormat="1" applyFont="1" applyBorder="1"/>
    <xf numFmtId="3" fontId="0" fillId="0" borderId="0" xfId="0" applyNumberFormat="1"/>
    <xf numFmtId="9" fontId="0" fillId="12" borderId="1" xfId="1" applyFont="1" applyFill="1" applyBorder="1"/>
    <xf numFmtId="3" fontId="0" fillId="12" borderId="1" xfId="0" applyNumberFormat="1" applyFill="1" applyBorder="1"/>
    <xf numFmtId="49" fontId="0" fillId="12" borderId="1" xfId="0" applyNumberFormat="1" applyFill="1" applyBorder="1"/>
    <xf numFmtId="3" fontId="0" fillId="10" borderId="1" xfId="0" applyNumberFormat="1" applyFill="1" applyBorder="1"/>
    <xf numFmtId="14" fontId="6" fillId="2" borderId="1" xfId="2" applyNumberFormat="1" applyFill="1" applyBorder="1" applyAlignment="1" applyProtection="1">
      <alignment horizontal="center"/>
      <protection locked="0"/>
    </xf>
    <xf numFmtId="3" fontId="6" fillId="8" borderId="1" xfId="2" applyNumberFormat="1" applyFill="1" applyBorder="1" applyAlignment="1" applyProtection="1">
      <alignment vertical="center" wrapText="1"/>
    </xf>
    <xf numFmtId="0" fontId="17" fillId="0" borderId="21" xfId="0" applyFont="1" applyBorder="1" applyAlignment="1">
      <alignment horizontal="center" vertical="center"/>
    </xf>
    <xf numFmtId="0" fontId="6" fillId="0" borderId="0" xfId="2" applyFill="1" applyBorder="1" applyProtection="1">
      <protection locked="0"/>
    </xf>
    <xf numFmtId="164" fontId="6" fillId="0" borderId="0" xfId="2" applyNumberFormat="1" applyFill="1" applyBorder="1" applyAlignment="1" applyProtection="1">
      <alignment horizontal="center" vertical="center" wrapText="1"/>
      <protection locked="0"/>
    </xf>
    <xf numFmtId="3" fontId="6" fillId="2" borderId="1" xfId="2" applyNumberFormat="1" applyFill="1" applyBorder="1" applyAlignment="1" applyProtection="1">
      <alignment horizontal="center" vertical="center"/>
      <protection locked="0"/>
    </xf>
    <xf numFmtId="3" fontId="6" fillId="8" borderId="1" xfId="2" applyNumberFormat="1" applyFill="1" applyBorder="1" applyAlignment="1" applyProtection="1">
      <alignment horizontal="center" vertical="center" wrapText="1"/>
    </xf>
    <xf numFmtId="0" fontId="14" fillId="4" borderId="2" xfId="0" applyFont="1" applyFill="1" applyBorder="1" applyAlignment="1" applyProtection="1">
      <alignment vertical="center" wrapText="1"/>
    </xf>
    <xf numFmtId="0" fontId="14" fillId="4" borderId="0" xfId="0" applyFont="1" applyFill="1" applyBorder="1" applyAlignment="1" applyProtection="1">
      <alignment vertical="center" wrapText="1"/>
    </xf>
    <xf numFmtId="0" fontId="14" fillId="4" borderId="13" xfId="0" applyFont="1" applyFill="1" applyBorder="1" applyAlignment="1" applyProtection="1">
      <alignment vertical="center" wrapText="1"/>
    </xf>
    <xf numFmtId="0" fontId="14" fillId="4" borderId="14" xfId="0" applyFont="1" applyFill="1" applyBorder="1" applyAlignment="1" applyProtection="1">
      <alignment vertical="center" wrapText="1"/>
    </xf>
    <xf numFmtId="0" fontId="14" fillId="4" borderId="15" xfId="0" applyFont="1" applyFill="1" applyBorder="1" applyAlignment="1" applyProtection="1">
      <alignment vertical="center" wrapText="1"/>
    </xf>
    <xf numFmtId="0" fontId="14" fillId="4" borderId="16" xfId="0" applyFont="1" applyFill="1" applyBorder="1" applyAlignment="1" applyProtection="1">
      <alignment vertical="center" wrapText="1"/>
    </xf>
    <xf numFmtId="0" fontId="6" fillId="0" borderId="17" xfId="2" applyFont="1" applyBorder="1" applyAlignment="1" applyProtection="1">
      <alignment horizontal="left" vertical="center"/>
    </xf>
    <xf numFmtId="0" fontId="6" fillId="0" borderId="18" xfId="2" applyFont="1" applyBorder="1" applyAlignment="1" applyProtection="1">
      <alignment horizontal="left" vertical="center"/>
    </xf>
    <xf numFmtId="0" fontId="6" fillId="0" borderId="19" xfId="2" applyFont="1" applyBorder="1" applyAlignment="1" applyProtection="1">
      <alignment horizontal="left" vertical="center"/>
    </xf>
    <xf numFmtId="0" fontId="6" fillId="2" borderId="17" xfId="2" applyFill="1" applyBorder="1" applyAlignment="1" applyProtection="1">
      <alignment horizontal="left" vertical="top" wrapText="1"/>
      <protection locked="0"/>
    </xf>
    <xf numFmtId="0" fontId="6" fillId="2" borderId="18" xfId="2" applyFill="1" applyBorder="1" applyAlignment="1" applyProtection="1">
      <alignment horizontal="left" vertical="top" wrapText="1"/>
      <protection locked="0"/>
    </xf>
    <xf numFmtId="0" fontId="6" fillId="2" borderId="19" xfId="2" applyFill="1" applyBorder="1" applyAlignment="1" applyProtection="1">
      <alignment horizontal="left" vertical="top" wrapText="1"/>
      <protection locked="0"/>
    </xf>
    <xf numFmtId="0" fontId="6" fillId="0" borderId="17" xfId="2" applyFont="1" applyBorder="1" applyAlignment="1" applyProtection="1">
      <alignment horizontal="left" vertical="center" wrapText="1"/>
    </xf>
    <xf numFmtId="0" fontId="6" fillId="0" borderId="18" xfId="2" applyFont="1" applyBorder="1" applyAlignment="1" applyProtection="1">
      <alignment horizontal="left" vertical="center" wrapText="1"/>
    </xf>
    <xf numFmtId="0" fontId="6" fillId="0" borderId="19" xfId="2" applyFont="1" applyBorder="1" applyAlignment="1" applyProtection="1">
      <alignment horizontal="left" vertical="center" wrapText="1"/>
    </xf>
    <xf numFmtId="0" fontId="15" fillId="0" borderId="25" xfId="2" applyFont="1" applyBorder="1" applyAlignment="1" applyProtection="1">
      <alignment horizontal="left" wrapText="1"/>
    </xf>
    <xf numFmtId="0" fontId="15" fillId="0" borderId="0" xfId="2" applyFont="1" applyAlignment="1" applyProtection="1">
      <alignment horizontal="left" wrapText="1"/>
    </xf>
    <xf numFmtId="0" fontId="6" fillId="0" borderId="1" xfId="2" applyBorder="1" applyAlignment="1" applyProtection="1">
      <alignment horizontal="left" vertical="center"/>
    </xf>
    <xf numFmtId="0" fontId="6" fillId="0" borderId="17" xfId="2" applyFont="1" applyBorder="1" applyAlignment="1" applyProtection="1">
      <alignment horizontal="center" vertical="center"/>
    </xf>
    <xf numFmtId="0" fontId="6" fillId="0" borderId="19" xfId="2" applyFont="1" applyBorder="1" applyAlignment="1" applyProtection="1">
      <alignment horizontal="center" vertical="center"/>
    </xf>
    <xf numFmtId="0" fontId="6" fillId="2" borderId="37" xfId="2" applyFill="1" applyBorder="1" applyAlignment="1" applyProtection="1">
      <protection locked="0"/>
    </xf>
    <xf numFmtId="0" fontId="0" fillId="0" borderId="36" xfId="0" applyBorder="1" applyAlignment="1"/>
    <xf numFmtId="0" fontId="0" fillId="0" borderId="42" xfId="0" applyBorder="1" applyAlignment="1"/>
    <xf numFmtId="0" fontId="7" fillId="3" borderId="17" xfId="2" applyFont="1" applyFill="1" applyBorder="1" applyAlignment="1" applyProtection="1">
      <alignment horizontal="left" vertical="center"/>
    </xf>
    <xf numFmtId="0" fontId="7" fillId="3" borderId="18" xfId="2" applyFont="1" applyFill="1" applyBorder="1" applyAlignment="1" applyProtection="1">
      <alignment horizontal="left" vertical="center"/>
    </xf>
    <xf numFmtId="0" fontId="7" fillId="3" borderId="19" xfId="2" applyFont="1" applyFill="1" applyBorder="1" applyAlignment="1" applyProtection="1">
      <alignment horizontal="left" vertical="center"/>
    </xf>
    <xf numFmtId="0" fontId="5" fillId="5" borderId="1" xfId="2" applyFont="1" applyFill="1" applyBorder="1" applyAlignment="1" applyProtection="1">
      <alignment horizontal="left" vertical="center"/>
    </xf>
    <xf numFmtId="0" fontId="6" fillId="2" borderId="1" xfId="2" applyFill="1" applyBorder="1" applyAlignment="1" applyProtection="1">
      <protection locked="0"/>
    </xf>
    <xf numFmtId="0" fontId="0" fillId="0" borderId="1" xfId="0" applyBorder="1" applyAlignment="1"/>
    <xf numFmtId="0" fontId="6" fillId="0" borderId="1" xfId="2" applyFont="1" applyBorder="1" applyAlignment="1" applyProtection="1">
      <alignment horizontal="left" vertical="center"/>
    </xf>
    <xf numFmtId="0" fontId="6" fillId="0" borderId="20" xfId="2" applyBorder="1" applyAlignment="1" applyProtection="1">
      <alignment horizontal="left" vertical="center"/>
    </xf>
    <xf numFmtId="0" fontId="5" fillId="5" borderId="17" xfId="2" applyFont="1" applyFill="1" applyBorder="1" applyAlignment="1" applyProtection="1">
      <alignment horizontal="left" vertical="center"/>
    </xf>
    <xf numFmtId="0" fontId="5" fillId="5" borderId="18" xfId="2" applyFont="1" applyFill="1" applyBorder="1" applyAlignment="1" applyProtection="1">
      <alignment horizontal="left" vertical="center"/>
    </xf>
    <xf numFmtId="0" fontId="5" fillId="5" borderId="19" xfId="2" applyFont="1" applyFill="1" applyBorder="1" applyAlignment="1" applyProtection="1">
      <alignment horizontal="left" vertical="center"/>
    </xf>
    <xf numFmtId="0" fontId="6" fillId="0" borderId="17" xfId="2" applyFont="1" applyBorder="1" applyAlignment="1" applyProtection="1">
      <alignment horizontal="left" vertical="center"/>
    </xf>
    <xf numFmtId="0" fontId="6" fillId="0" borderId="18" xfId="2" applyFont="1" applyBorder="1" applyAlignment="1" applyProtection="1">
      <alignment horizontal="left" vertical="center"/>
    </xf>
    <xf numFmtId="0" fontId="6" fillId="0" borderId="19" xfId="2" applyFont="1" applyBorder="1" applyAlignment="1" applyProtection="1">
      <alignment horizontal="left" vertical="center"/>
    </xf>
    <xf numFmtId="0" fontId="2" fillId="0" borderId="3" xfId="0" applyFont="1" applyBorder="1" applyAlignment="1" applyProtection="1">
      <alignment horizontal="center" wrapText="1"/>
    </xf>
    <xf numFmtId="0" fontId="2" fillId="0" borderId="4" xfId="0" applyFont="1" applyBorder="1" applyAlignment="1" applyProtection="1">
      <alignment horizontal="center" wrapText="1"/>
    </xf>
    <xf numFmtId="0" fontId="2" fillId="0" borderId="5" xfId="0" applyFont="1" applyBorder="1" applyAlignment="1" applyProtection="1">
      <alignment horizontal="center" wrapText="1"/>
    </xf>
    <xf numFmtId="0" fontId="2" fillId="0" borderId="14" xfId="0" applyFont="1" applyBorder="1" applyAlignment="1" applyProtection="1">
      <alignment horizontal="center" wrapText="1"/>
    </xf>
    <xf numFmtId="0" fontId="2" fillId="0" borderId="15" xfId="0" applyFont="1" applyBorder="1" applyAlignment="1" applyProtection="1">
      <alignment horizontal="center" wrapText="1"/>
    </xf>
    <xf numFmtId="0" fontId="2" fillId="0" borderId="16" xfId="0" applyFont="1" applyBorder="1" applyAlignment="1" applyProtection="1">
      <alignment horizontal="center" wrapText="1"/>
    </xf>
    <xf numFmtId="0" fontId="4" fillId="2" borderId="1"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41"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13" fillId="4" borderId="3" xfId="0" applyFont="1" applyFill="1" applyBorder="1" applyAlignment="1" applyProtection="1">
      <alignment horizontal="center" wrapText="1"/>
    </xf>
    <xf numFmtId="0" fontId="13" fillId="4" borderId="4" xfId="0" applyFont="1" applyFill="1" applyBorder="1" applyAlignment="1" applyProtection="1">
      <alignment horizontal="center" wrapText="1"/>
    </xf>
    <xf numFmtId="0" fontId="13" fillId="4" borderId="5" xfId="0" applyFont="1" applyFill="1" applyBorder="1" applyAlignment="1" applyProtection="1">
      <alignment horizontal="center" wrapText="1"/>
    </xf>
    <xf numFmtId="0" fontId="19" fillId="4" borderId="2"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13" xfId="0" applyFont="1" applyFill="1" applyBorder="1" applyAlignment="1" applyProtection="1">
      <alignment horizontal="center" vertical="center" wrapText="1"/>
    </xf>
    <xf numFmtId="0" fontId="6" fillId="0" borderId="21" xfId="2" applyBorder="1" applyAlignment="1" applyProtection="1">
      <alignment horizontal="left" vertical="center" wrapText="1"/>
    </xf>
    <xf numFmtId="0" fontId="6" fillId="0" borderId="22" xfId="2" applyBorder="1" applyAlignment="1" applyProtection="1">
      <alignment horizontal="left" vertical="center"/>
    </xf>
    <xf numFmtId="0" fontId="6" fillId="0" borderId="23" xfId="2" applyBorder="1" applyAlignment="1" applyProtection="1">
      <alignment horizontal="left" vertical="center"/>
    </xf>
    <xf numFmtId="0" fontId="5" fillId="6" borderId="17" xfId="2" applyFont="1" applyFill="1" applyBorder="1" applyAlignment="1" applyProtection="1">
      <alignment horizontal="left" vertical="center"/>
    </xf>
    <xf numFmtId="0" fontId="5" fillId="6" borderId="18" xfId="2" applyFont="1" applyFill="1" applyBorder="1" applyAlignment="1" applyProtection="1">
      <alignment horizontal="left" vertical="center"/>
    </xf>
    <xf numFmtId="0" fontId="5" fillId="6" borderId="19" xfId="2" applyFont="1" applyFill="1" applyBorder="1" applyAlignment="1" applyProtection="1">
      <alignment horizontal="left" vertical="center"/>
    </xf>
    <xf numFmtId="0" fontId="12" fillId="0" borderId="36" xfId="2" applyFont="1" applyBorder="1" applyAlignment="1" applyProtection="1">
      <alignment horizontal="left" vertical="center" wrapText="1"/>
    </xf>
    <xf numFmtId="0" fontId="6" fillId="0" borderId="1" xfId="2" applyBorder="1" applyAlignment="1" applyProtection="1">
      <alignment horizontal="left"/>
    </xf>
    <xf numFmtId="0" fontId="6" fillId="0" borderId="1" xfId="2" applyBorder="1" applyAlignment="1" applyProtection="1"/>
    <xf numFmtId="0" fontId="4" fillId="0" borderId="31"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19" xfId="0" applyFont="1" applyFill="1" applyBorder="1" applyAlignment="1">
      <alignment horizontal="center"/>
    </xf>
    <xf numFmtId="0" fontId="4" fillId="0" borderId="1" xfId="0" applyFont="1" applyFill="1" applyBorder="1" applyAlignment="1">
      <alignment horizontal="center"/>
    </xf>
    <xf numFmtId="0" fontId="4" fillId="0" borderId="8" xfId="0" applyFont="1" applyFill="1" applyBorder="1" applyAlignment="1">
      <alignment horizontal="center"/>
    </xf>
    <xf numFmtId="0" fontId="4" fillId="0" borderId="23" xfId="0" applyFont="1" applyFill="1" applyBorder="1" applyAlignment="1">
      <alignment horizontal="center"/>
    </xf>
    <xf numFmtId="0" fontId="4" fillId="0" borderId="24" xfId="0" applyFont="1" applyFill="1" applyBorder="1" applyAlignment="1">
      <alignment horizontal="center"/>
    </xf>
    <xf numFmtId="0" fontId="4" fillId="0" borderId="27" xfId="0" applyFont="1" applyFill="1" applyBorder="1" applyAlignment="1">
      <alignment horizontal="center"/>
    </xf>
    <xf numFmtId="0" fontId="2" fillId="7" borderId="30" xfId="0" applyFont="1" applyFill="1" applyBorder="1" applyAlignment="1">
      <alignment horizontal="center"/>
    </xf>
    <xf numFmtId="0" fontId="2" fillId="7" borderId="28" xfId="0" applyFont="1" applyFill="1" applyBorder="1" applyAlignment="1">
      <alignment horizontal="center"/>
    </xf>
    <xf numFmtId="0" fontId="2" fillId="7" borderId="29" xfId="0" applyFont="1" applyFill="1" applyBorder="1" applyAlignment="1">
      <alignment horizontal="center"/>
    </xf>
    <xf numFmtId="0" fontId="18" fillId="13" borderId="2" xfId="6" applyFill="1" applyBorder="1" applyAlignment="1" applyProtection="1">
      <alignment horizontal="center" vertical="center" wrapText="1"/>
    </xf>
    <xf numFmtId="0" fontId="18" fillId="13" borderId="0" xfId="6" applyFill="1" applyBorder="1" applyAlignment="1" applyProtection="1">
      <alignment horizontal="center" vertical="center" wrapText="1"/>
    </xf>
    <xf numFmtId="0" fontId="18" fillId="13" borderId="13" xfId="6" applyFill="1" applyBorder="1" applyAlignment="1" applyProtection="1">
      <alignment horizontal="center" vertical="center" wrapText="1"/>
    </xf>
    <xf numFmtId="0" fontId="6" fillId="0" borderId="20" xfId="2" applyFont="1" applyBorder="1" applyAlignment="1" applyProtection="1">
      <alignment horizontal="center" vertical="center"/>
    </xf>
    <xf numFmtId="0" fontId="6" fillId="0" borderId="38" xfId="2" applyFont="1" applyBorder="1" applyAlignment="1" applyProtection="1">
      <alignment horizontal="center" vertical="center"/>
    </xf>
    <xf numFmtId="0" fontId="6" fillId="0" borderId="24" xfId="2" applyFont="1" applyBorder="1" applyAlignment="1" applyProtection="1">
      <alignment horizontal="center" vertical="center"/>
    </xf>
  </cellXfs>
  <cellStyles count="7">
    <cellStyle name="Euro" xfId="3"/>
    <cellStyle name="Lien hypertexte" xfId="6" builtinId="8"/>
    <cellStyle name="Lien hypertexte 2" xfId="4"/>
    <cellStyle name="Normal" xfId="0" builtinId="0"/>
    <cellStyle name="Normal 2" xfId="2"/>
    <cellStyle name="Pourcentage" xfId="1" builtinId="5"/>
    <cellStyle name="Pourcentage 2" xfId="5"/>
  </cellStyles>
  <dxfs count="4">
    <dxf>
      <fill>
        <patternFill>
          <bgColor rgb="FF92D050"/>
        </patternFill>
      </fill>
    </dxf>
    <dxf>
      <fill>
        <patternFill>
          <bgColor theme="9" tint="-0.24994659260841701"/>
        </patternFill>
      </fill>
    </dxf>
    <dxf>
      <fill>
        <patternFill>
          <bgColor rgb="FF92D050"/>
        </patternFill>
      </fill>
    </dxf>
    <dxf>
      <fill>
        <patternFill>
          <bgColor theme="9" tint="-0.24994659260841701"/>
        </patternFill>
      </fill>
    </dxf>
  </dxfs>
  <tableStyles count="0" defaultTableStyle="TableStyleMedium2" defaultPivotStyle="PivotStyleLight16"/>
  <colors>
    <mruColors>
      <color rgb="FF66CCFF"/>
      <color rgb="FFFF6600"/>
      <color rgb="FFFF66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169862</xdr:colOff>
      <xdr:row>57</xdr:row>
      <xdr:rowOff>173832</xdr:rowOff>
    </xdr:from>
    <xdr:ext cx="1798637" cy="410305"/>
    <mc:AlternateContent xmlns:mc="http://schemas.openxmlformats.org/markup-compatibility/2006" xmlns:a14="http://schemas.microsoft.com/office/drawing/2010/main">
      <mc:Choice Requires="a14">
        <xdr:sp macro="" textlink="">
          <xdr:nvSpPr>
            <xdr:cNvPr id="2" name="ZoneTexte 1"/>
            <xdr:cNvSpPr txBox="1"/>
          </xdr:nvSpPr>
          <xdr:spPr>
            <a:xfrm>
              <a:off x="8615362" y="10365582"/>
              <a:ext cx="1798637" cy="41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𝐸𝑠</m:t>
                    </m:r>
                    <m:r>
                      <a:rPr lang="fr-FR" sz="1100" b="0" i="1">
                        <a:latin typeface="Cambria Math"/>
                      </a:rPr>
                      <m:t>=</m:t>
                    </m:r>
                    <m:f>
                      <m:fPr>
                        <m:ctrlPr>
                          <a:rPr lang="fr-FR" sz="1100" b="0" i="1">
                            <a:latin typeface="Cambria Math" panose="02040503050406030204" pitchFamily="18" charset="0"/>
                          </a:rPr>
                        </m:ctrlPr>
                      </m:fPr>
                      <m:num>
                        <m:r>
                          <a:rPr lang="fr-FR" sz="1100" b="0" i="1">
                            <a:latin typeface="Cambria Math"/>
                          </a:rPr>
                          <m:t>21−</m:t>
                        </m:r>
                        <m:r>
                          <a:rPr lang="fr-FR" sz="1100" b="0" i="1">
                            <a:latin typeface="Cambria Math"/>
                          </a:rPr>
                          <m:t>𝑂𝑠</m:t>
                        </m:r>
                      </m:num>
                      <m:den>
                        <m:r>
                          <a:rPr lang="fr-FR" sz="1100" b="0" i="1">
                            <a:latin typeface="Cambria Math"/>
                          </a:rPr>
                          <m:t>21−</m:t>
                        </m:r>
                        <m:r>
                          <a:rPr lang="fr-FR" sz="1100" b="0" i="1">
                            <a:latin typeface="Cambria Math"/>
                          </a:rPr>
                          <m:t>𝑂𝑚</m:t>
                        </m:r>
                      </m:den>
                    </m:f>
                    <m:r>
                      <a:rPr lang="fr-FR" sz="1100" b="0" i="1">
                        <a:latin typeface="Cambria Math"/>
                      </a:rPr>
                      <m:t>∗</m:t>
                    </m:r>
                    <m:r>
                      <a:rPr lang="fr-FR" sz="1100" b="0" i="1">
                        <a:latin typeface="Cambria Math"/>
                      </a:rPr>
                      <m:t>𝐸𝑚</m:t>
                    </m:r>
                  </m:oMath>
                </m:oMathPara>
              </a14:m>
              <a:endParaRPr lang="fr-FR" sz="1100"/>
            </a:p>
          </xdr:txBody>
        </xdr:sp>
      </mc:Choice>
      <mc:Fallback xmlns="">
        <xdr:sp macro="" textlink="">
          <xdr:nvSpPr>
            <xdr:cNvPr id="2" name="ZoneTexte 1"/>
            <xdr:cNvSpPr txBox="1"/>
          </xdr:nvSpPr>
          <xdr:spPr>
            <a:xfrm>
              <a:off x="8615362" y="10365582"/>
              <a:ext cx="1798637" cy="41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0" i="0">
                  <a:latin typeface="Cambria Math"/>
                </a:rPr>
                <a:t>𝐸𝑠=(21−𝑂𝑠)/(21−𝑂𝑚)∗𝐸𝑚</a:t>
              </a:r>
              <a:endParaRPr lang="fr-FR" sz="11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ERVICES\SBIO\ECHANGES\BCIAT\BCIA2009\8.%20Suivi%20des%20dossiers%20vivants\0901C0029_roquette_67_benheim\10.suivi%20technique\ann&#233;e%201\fichier%20approvisionne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ERVICES\SBIO\ECHANGES\BCIAT\ME_SUIVI%20%20AVENANT%20%20ABANDON%20BCIAT_2009_2010_2011_2012\DOCUMENT%20DEMANDE%20BILAN%20EXPLOITATION\suivi_rapport_techniqu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ERVICES\SBIO\ECHANGES\BCIAT\synth&#232;seBCIA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s Combustibles"/>
      <sheetName val="Garanties Combustibles"/>
      <sheetName val="Mobilisation de la ressource"/>
      <sheetName val="Fournisseurs"/>
      <sheetName val="Environnement"/>
      <sheetName val="paramètres entrée"/>
      <sheetName val="Utilitaires"/>
      <sheetName val="Liste coherence pci"/>
      <sheetName val="Outil Conversion prix"/>
    </sheetNames>
    <sheetDataSet>
      <sheetData sheetId="0"/>
      <sheetData sheetId="1"/>
      <sheetData sheetId="2"/>
      <sheetData sheetId="3"/>
      <sheetData sheetId="4"/>
      <sheetData sheetId="5">
        <row r="4">
          <cell r="C4" t="str">
            <v>(S) plaquette forestière * (Cf ref 2008-1-PF)</v>
          </cell>
        </row>
        <row r="5">
          <cell r="C5" t="str">
            <v>(S) Ecorces **(Cf ref 2008-2-CIB)</v>
          </cell>
        </row>
        <row r="6">
          <cell r="C6" t="str">
            <v>(S) Sciure **(Cf ref 2008-2-CIB)</v>
          </cell>
        </row>
        <row r="7">
          <cell r="C7" t="str">
            <v>(S) Chutes et purges **(Cf ref 2008-2-CIB)</v>
          </cell>
        </row>
        <row r="8">
          <cell r="C8" t="str">
            <v>(S) Granulés</v>
          </cell>
        </row>
        <row r="9">
          <cell r="C9" t="str">
            <v>(S) TCR peuplier, robinier (Cf ref 2008-1-PF)</v>
          </cell>
        </row>
        <row r="10">
          <cell r="C10" t="str">
            <v>(S) TTCR saule (Cf ref 2008-1-PF)</v>
          </cell>
        </row>
        <row r="11">
          <cell r="C11" t="str">
            <v>(S) TCR eucalyptus (Cf ref 2008-1-PF)</v>
          </cell>
        </row>
        <row r="12">
          <cell r="C12" t="str">
            <v>AUTRES</v>
          </cell>
        </row>
        <row r="13">
          <cell r="C13" t="str">
            <v>(I) Produits en fin de vie ***(Cf ref 2008-3-PBFV)</v>
          </cell>
        </row>
        <row r="14">
          <cell r="C14" t="str">
            <v>(I) Boues papetières</v>
          </cell>
        </row>
        <row r="15">
          <cell r="C15" t="str">
            <v>(I) Liqueurs noires</v>
          </cell>
        </row>
        <row r="16">
          <cell r="C16" t="str">
            <v>(I) Marc de raisin et tourteau de pépin</v>
          </cell>
        </row>
        <row r="17">
          <cell r="C17" t="str">
            <v>AUTRES</v>
          </cell>
        </row>
        <row r="18">
          <cell r="C18" t="str">
            <v>(A) Anas de lin</v>
          </cell>
        </row>
        <row r="19">
          <cell r="C19" t="str">
            <v>(A) Miscanthus</v>
          </cell>
        </row>
        <row r="20">
          <cell r="C20" t="str">
            <v>(A) Issues de silo</v>
          </cell>
        </row>
        <row r="21">
          <cell r="C21" t="str">
            <v>(A) Paille</v>
          </cell>
        </row>
        <row r="22">
          <cell r="C22" t="str">
            <v xml:space="preserve">(A) Sarments </v>
          </cell>
        </row>
        <row r="23">
          <cell r="C23" t="str">
            <v>(A) Granulés</v>
          </cell>
        </row>
        <row r="24">
          <cell r="C24" t="str">
            <v>AUTRES</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dres"/>
      <sheetName val="emission"/>
      <sheetName val="cout"/>
      <sheetName val="analyse émission"/>
      <sheetName val="analyses cendres"/>
    </sheetNames>
    <sheetDataSet>
      <sheetData sheetId="0">
        <row r="1">
          <cell r="A1" t="str">
            <v>Recherche</v>
          </cell>
        </row>
        <row r="2">
          <cell r="A2" t="str">
            <v>0901C00291</v>
          </cell>
        </row>
        <row r="3">
          <cell r="A3" t="str">
            <v>0901C00292</v>
          </cell>
        </row>
        <row r="4">
          <cell r="A4" t="str">
            <v>0901C00293</v>
          </cell>
        </row>
        <row r="5">
          <cell r="A5" t="str">
            <v>0901C00361</v>
          </cell>
        </row>
        <row r="6">
          <cell r="A6" t="str">
            <v>0901C00431</v>
          </cell>
        </row>
        <row r="7">
          <cell r="A7" t="str">
            <v>0901C00432</v>
          </cell>
        </row>
        <row r="8">
          <cell r="A8" t="str">
            <v>0901C00433</v>
          </cell>
        </row>
        <row r="9">
          <cell r="A9" t="str">
            <v>0901C00434</v>
          </cell>
        </row>
        <row r="10">
          <cell r="A10" t="str">
            <v>0901C00443</v>
          </cell>
        </row>
        <row r="11">
          <cell r="A11" t="str">
            <v>0901C00471</v>
          </cell>
        </row>
        <row r="12">
          <cell r="A12" t="str">
            <v>0901C00472</v>
          </cell>
        </row>
        <row r="13">
          <cell r="A13" t="str">
            <v>0901C00671</v>
          </cell>
        </row>
        <row r="14">
          <cell r="A14" t="str">
            <v>0901C00901</v>
          </cell>
        </row>
        <row r="15">
          <cell r="A15" t="str">
            <v>0901C00902</v>
          </cell>
        </row>
        <row r="16">
          <cell r="A16" t="str">
            <v>0901C00903</v>
          </cell>
        </row>
        <row r="17">
          <cell r="A17" t="str">
            <v>0901C00941</v>
          </cell>
        </row>
        <row r="18">
          <cell r="A18" t="str">
            <v>0901C00942</v>
          </cell>
        </row>
        <row r="19">
          <cell r="A19" t="str">
            <v>0901C00951</v>
          </cell>
        </row>
        <row r="20">
          <cell r="A20" t="str">
            <v>0901C00952</v>
          </cell>
        </row>
        <row r="21">
          <cell r="A21" t="str">
            <v>0901C00953</v>
          </cell>
        </row>
        <row r="22">
          <cell r="A22" t="str">
            <v>0901C00954</v>
          </cell>
        </row>
        <row r="23">
          <cell r="A23" t="str">
            <v>0901C00961</v>
          </cell>
        </row>
        <row r="24">
          <cell r="A24" t="str">
            <v>0901C00962</v>
          </cell>
        </row>
        <row r="25">
          <cell r="A25" t="str">
            <v>0901C00991</v>
          </cell>
        </row>
        <row r="26">
          <cell r="A26" t="str">
            <v>0901C01011</v>
          </cell>
        </row>
        <row r="27">
          <cell r="A27" t="str">
            <v>0901C01012</v>
          </cell>
        </row>
        <row r="28">
          <cell r="A28" t="str">
            <v>0901C01051</v>
          </cell>
        </row>
        <row r="29">
          <cell r="A29" t="str">
            <v>0901C01052</v>
          </cell>
        </row>
        <row r="30">
          <cell r="A30" t="str">
            <v>0901C01061</v>
          </cell>
        </row>
        <row r="31">
          <cell r="A31" t="str">
            <v>0901C01062</v>
          </cell>
        </row>
        <row r="32">
          <cell r="A32" t="str">
            <v>0901C01081</v>
          </cell>
        </row>
        <row r="33">
          <cell r="A33" t="str">
            <v>0901C01082</v>
          </cell>
        </row>
        <row r="34">
          <cell r="A34" t="str">
            <v>0901C01101</v>
          </cell>
        </row>
        <row r="35">
          <cell r="A35" t="str">
            <v>0901C01141</v>
          </cell>
        </row>
        <row r="36">
          <cell r="A36" t="str">
            <v>0901C01142</v>
          </cell>
        </row>
        <row r="37">
          <cell r="A37" t="str">
            <v>0901C01143</v>
          </cell>
        </row>
        <row r="38">
          <cell r="A38" t="str">
            <v>1001C00861</v>
          </cell>
        </row>
        <row r="39">
          <cell r="A39" t="str">
            <v>1001C00891</v>
          </cell>
        </row>
        <row r="40">
          <cell r="A40" t="str">
            <v>1001C00951</v>
          </cell>
        </row>
        <row r="41">
          <cell r="A41" t="str">
            <v>1001C00952</v>
          </cell>
        </row>
        <row r="42">
          <cell r="A42" t="str">
            <v>1001C00991</v>
          </cell>
        </row>
        <row r="43">
          <cell r="A43" t="str">
            <v>1001C00992</v>
          </cell>
        </row>
        <row r="44">
          <cell r="A44" t="str">
            <v>1001C01021</v>
          </cell>
        </row>
        <row r="45">
          <cell r="A45" t="str">
            <v>1001C01022</v>
          </cell>
        </row>
        <row r="46">
          <cell r="A46" t="str">
            <v>1001C01091</v>
          </cell>
        </row>
        <row r="47">
          <cell r="A47" t="str">
            <v>1001C01201</v>
          </cell>
        </row>
        <row r="48">
          <cell r="A48" t="str">
            <v>1001C01202</v>
          </cell>
        </row>
        <row r="49">
          <cell r="A49" t="str">
            <v>1001C01211</v>
          </cell>
        </row>
        <row r="50">
          <cell r="A50" t="str">
            <v>1001C01361</v>
          </cell>
        </row>
        <row r="51">
          <cell r="A51" t="str">
            <v>1001C01362</v>
          </cell>
        </row>
        <row r="52">
          <cell r="A52" t="str">
            <v>1001C01381</v>
          </cell>
        </row>
        <row r="53">
          <cell r="A53" t="str">
            <v>1001C01382</v>
          </cell>
        </row>
        <row r="54">
          <cell r="A54" t="str">
            <v>1001C01391</v>
          </cell>
        </row>
        <row r="55">
          <cell r="A55" t="str">
            <v>1001C01392</v>
          </cell>
        </row>
        <row r="56">
          <cell r="A56" t="str">
            <v>1001C01421</v>
          </cell>
        </row>
        <row r="57">
          <cell r="A57" t="str">
            <v>1001C01422</v>
          </cell>
        </row>
        <row r="58">
          <cell r="A58" t="str">
            <v>1001C01471</v>
          </cell>
        </row>
        <row r="59">
          <cell r="A59" t="str">
            <v>1001C01491</v>
          </cell>
        </row>
        <row r="60">
          <cell r="A60" t="str">
            <v>1001C01521</v>
          </cell>
        </row>
        <row r="61">
          <cell r="A61" t="str">
            <v>1101C00121</v>
          </cell>
        </row>
        <row r="62">
          <cell r="A62" t="str">
            <v>1101C00171</v>
          </cell>
        </row>
        <row r="63">
          <cell r="A63" t="str">
            <v>1101C00321</v>
          </cell>
        </row>
        <row r="64">
          <cell r="A64" t="str">
            <v>1201C00191</v>
          </cell>
        </row>
        <row r="65">
          <cell r="A65" t="str">
            <v>1201C00281</v>
          </cell>
        </row>
      </sheetData>
      <sheetData sheetId="1">
        <row r="1">
          <cell r="A1" t="str">
            <v>Recherche</v>
          </cell>
        </row>
        <row r="2">
          <cell r="A2" t="str">
            <v>0901C00291</v>
          </cell>
        </row>
        <row r="3">
          <cell r="A3" t="str">
            <v>0901C00292</v>
          </cell>
        </row>
        <row r="4">
          <cell r="A4" t="str">
            <v>0901C00293</v>
          </cell>
        </row>
        <row r="5">
          <cell r="A5" t="str">
            <v>0901C00361</v>
          </cell>
        </row>
        <row r="6">
          <cell r="A6" t="str">
            <v>0901C00431</v>
          </cell>
        </row>
        <row r="7">
          <cell r="A7" t="str">
            <v>0901C00432</v>
          </cell>
        </row>
        <row r="8">
          <cell r="A8" t="str">
            <v>0901C00433</v>
          </cell>
        </row>
        <row r="9">
          <cell r="A9" t="str">
            <v>0901C00434</v>
          </cell>
        </row>
        <row r="10">
          <cell r="A10" t="str">
            <v>0901C00443</v>
          </cell>
        </row>
        <row r="11">
          <cell r="A11" t="str">
            <v>0901C00471</v>
          </cell>
        </row>
        <row r="12">
          <cell r="A12" t="str">
            <v>0901C00472</v>
          </cell>
        </row>
        <row r="13">
          <cell r="A13" t="str">
            <v>0901C00671</v>
          </cell>
        </row>
        <row r="14">
          <cell r="A14" t="str">
            <v>0901C00901</v>
          </cell>
        </row>
        <row r="15">
          <cell r="A15" t="str">
            <v>0901C00902</v>
          </cell>
        </row>
        <row r="16">
          <cell r="A16" t="str">
            <v>0901C00903</v>
          </cell>
        </row>
        <row r="17">
          <cell r="A17" t="str">
            <v>0901C00941</v>
          </cell>
        </row>
        <row r="18">
          <cell r="A18" t="str">
            <v>0901C00942</v>
          </cell>
        </row>
        <row r="19">
          <cell r="A19" t="str">
            <v>0901C00951</v>
          </cell>
        </row>
        <row r="20">
          <cell r="A20" t="str">
            <v>0901C00952</v>
          </cell>
        </row>
        <row r="21">
          <cell r="A21" t="str">
            <v>0901C00953</v>
          </cell>
        </row>
        <row r="22">
          <cell r="A22" t="str">
            <v>0901C00954</v>
          </cell>
        </row>
        <row r="23">
          <cell r="A23" t="str">
            <v>0901C00961</v>
          </cell>
        </row>
        <row r="24">
          <cell r="A24" t="str">
            <v>0901C00962</v>
          </cell>
        </row>
        <row r="25">
          <cell r="A25" t="str">
            <v>0901C00991</v>
          </cell>
        </row>
        <row r="26">
          <cell r="A26" t="str">
            <v>0901C01011</v>
          </cell>
        </row>
        <row r="27">
          <cell r="A27" t="str">
            <v>0901C01012</v>
          </cell>
        </row>
        <row r="28">
          <cell r="A28" t="str">
            <v>0901C01051</v>
          </cell>
        </row>
        <row r="29">
          <cell r="A29" t="str">
            <v>0901C01052</v>
          </cell>
        </row>
        <row r="30">
          <cell r="A30" t="str">
            <v>0901C01061</v>
          </cell>
        </row>
        <row r="31">
          <cell r="A31" t="str">
            <v>0901C01062</v>
          </cell>
        </row>
        <row r="32">
          <cell r="A32" t="str">
            <v>0901C01081</v>
          </cell>
        </row>
        <row r="33">
          <cell r="A33" t="str">
            <v>0901C01082</v>
          </cell>
        </row>
        <row r="34">
          <cell r="A34" t="str">
            <v>0901C01101</v>
          </cell>
        </row>
        <row r="35">
          <cell r="A35" t="str">
            <v>0901C01141</v>
          </cell>
        </row>
        <row r="36">
          <cell r="A36" t="str">
            <v>0901C01142</v>
          </cell>
        </row>
        <row r="37">
          <cell r="A37" t="str">
            <v>0901C01143</v>
          </cell>
        </row>
        <row r="38">
          <cell r="A38" t="str">
            <v>1001C00861</v>
          </cell>
        </row>
        <row r="39">
          <cell r="A39" t="str">
            <v>1001C00891</v>
          </cell>
        </row>
        <row r="40">
          <cell r="A40" t="str">
            <v>1001C00951</v>
          </cell>
        </row>
        <row r="41">
          <cell r="A41" t="str">
            <v>1001C00952</v>
          </cell>
        </row>
        <row r="42">
          <cell r="A42" t="str">
            <v>1001C00991</v>
          </cell>
        </row>
        <row r="43">
          <cell r="A43" t="str">
            <v>1001C00992</v>
          </cell>
        </row>
        <row r="44">
          <cell r="A44" t="str">
            <v>1001C01021</v>
          </cell>
        </row>
        <row r="45">
          <cell r="A45" t="str">
            <v>1001C01022</v>
          </cell>
        </row>
        <row r="46">
          <cell r="A46" t="str">
            <v>1001C01091</v>
          </cell>
        </row>
        <row r="47">
          <cell r="A47" t="str">
            <v>1001C01201</v>
          </cell>
        </row>
        <row r="48">
          <cell r="A48" t="str">
            <v>1001C01202</v>
          </cell>
        </row>
        <row r="49">
          <cell r="A49" t="str">
            <v>1001C01211</v>
          </cell>
        </row>
        <row r="50">
          <cell r="A50" t="str">
            <v>1001C01361</v>
          </cell>
        </row>
        <row r="51">
          <cell r="A51" t="str">
            <v>1001C01362</v>
          </cell>
        </row>
        <row r="52">
          <cell r="A52" t="str">
            <v>1001C01381</v>
          </cell>
        </row>
        <row r="53">
          <cell r="A53" t="str">
            <v>1001C01382</v>
          </cell>
        </row>
        <row r="54">
          <cell r="A54" t="str">
            <v>1001C01391</v>
          </cell>
        </row>
        <row r="55">
          <cell r="A55" t="str">
            <v>1001C01392</v>
          </cell>
        </row>
        <row r="56">
          <cell r="A56" t="str">
            <v>1001C01421</v>
          </cell>
        </row>
        <row r="57">
          <cell r="A57" t="str">
            <v>1001C01422</v>
          </cell>
        </row>
        <row r="58">
          <cell r="A58" t="str">
            <v>1001C01471</v>
          </cell>
        </row>
        <row r="59">
          <cell r="A59" t="str">
            <v>1001C01491</v>
          </cell>
        </row>
        <row r="60">
          <cell r="A60" t="str">
            <v>1001C01521</v>
          </cell>
        </row>
        <row r="61">
          <cell r="A61" t="str">
            <v>1101C00121</v>
          </cell>
        </row>
        <row r="62">
          <cell r="A62" t="str">
            <v>1101C00171</v>
          </cell>
        </row>
        <row r="63">
          <cell r="A63" t="str">
            <v>1101C00321</v>
          </cell>
        </row>
        <row r="64">
          <cell r="A64" t="str">
            <v>1201C00191</v>
          </cell>
        </row>
        <row r="65">
          <cell r="A65" t="str">
            <v>1201C00281</v>
          </cell>
        </row>
      </sheetData>
      <sheetData sheetId="2">
        <row r="1">
          <cell r="A1" t="str">
            <v>Recherche</v>
          </cell>
        </row>
        <row r="2">
          <cell r="A2" t="str">
            <v>0901C00291</v>
          </cell>
        </row>
        <row r="3">
          <cell r="A3" t="str">
            <v>0901C00292</v>
          </cell>
        </row>
        <row r="4">
          <cell r="A4" t="str">
            <v>0901C00293</v>
          </cell>
        </row>
        <row r="5">
          <cell r="A5" t="str">
            <v>0901C00361</v>
          </cell>
        </row>
        <row r="6">
          <cell r="A6" t="str">
            <v>0901C00431</v>
          </cell>
        </row>
        <row r="7">
          <cell r="A7" t="str">
            <v>0901C00432</v>
          </cell>
        </row>
        <row r="8">
          <cell r="A8" t="str">
            <v>0901C00433</v>
          </cell>
        </row>
        <row r="9">
          <cell r="A9" t="str">
            <v>0901C00434</v>
          </cell>
        </row>
        <row r="10">
          <cell r="A10" t="str">
            <v>0901C00443</v>
          </cell>
        </row>
        <row r="11">
          <cell r="A11" t="str">
            <v>0901C00471</v>
          </cell>
        </row>
        <row r="12">
          <cell r="A12" t="str">
            <v>0901C00472</v>
          </cell>
        </row>
        <row r="13">
          <cell r="A13" t="str">
            <v>0901C00671</v>
          </cell>
        </row>
        <row r="14">
          <cell r="A14" t="str">
            <v>0901C00901</v>
          </cell>
        </row>
        <row r="15">
          <cell r="A15" t="str">
            <v>0901C00902</v>
          </cell>
        </row>
        <row r="16">
          <cell r="A16" t="str">
            <v>0901C00903</v>
          </cell>
        </row>
        <row r="17">
          <cell r="A17" t="str">
            <v>0901C00941</v>
          </cell>
        </row>
        <row r="18">
          <cell r="A18" t="str">
            <v>0901C00942</v>
          </cell>
        </row>
        <row r="19">
          <cell r="A19" t="str">
            <v>0901C00951</v>
          </cell>
        </row>
        <row r="20">
          <cell r="A20" t="str">
            <v>0901C00952</v>
          </cell>
        </row>
        <row r="21">
          <cell r="A21" t="str">
            <v>0901C00953</v>
          </cell>
        </row>
        <row r="22">
          <cell r="A22" t="str">
            <v>0901C00954</v>
          </cell>
        </row>
        <row r="23">
          <cell r="A23" t="str">
            <v>0901C00961</v>
          </cell>
        </row>
        <row r="24">
          <cell r="A24" t="str">
            <v>0901C00962</v>
          </cell>
        </row>
        <row r="25">
          <cell r="A25" t="str">
            <v>0901C00991</v>
          </cell>
        </row>
        <row r="26">
          <cell r="A26" t="str">
            <v>0901C01011</v>
          </cell>
        </row>
        <row r="27">
          <cell r="A27" t="str">
            <v>0901C01012</v>
          </cell>
        </row>
        <row r="28">
          <cell r="A28" t="str">
            <v>0901C01051</v>
          </cell>
        </row>
        <row r="29">
          <cell r="A29" t="str">
            <v>0901C01052</v>
          </cell>
        </row>
        <row r="30">
          <cell r="A30" t="str">
            <v>0901C01061</v>
          </cell>
        </row>
        <row r="31">
          <cell r="A31" t="str">
            <v>0901C01062</v>
          </cell>
        </row>
        <row r="32">
          <cell r="A32" t="str">
            <v>0901C01081</v>
          </cell>
        </row>
        <row r="33">
          <cell r="A33" t="str">
            <v>0901C01082</v>
          </cell>
        </row>
        <row r="34">
          <cell r="A34" t="str">
            <v>0901C01101</v>
          </cell>
        </row>
        <row r="35">
          <cell r="A35" t="str">
            <v>0901C01141</v>
          </cell>
        </row>
        <row r="36">
          <cell r="A36" t="str">
            <v>0901C01142</v>
          </cell>
        </row>
        <row r="37">
          <cell r="A37" t="str">
            <v>0901C01143</v>
          </cell>
        </row>
        <row r="38">
          <cell r="A38" t="str">
            <v>1001C00861</v>
          </cell>
        </row>
        <row r="39">
          <cell r="A39" t="str">
            <v>1001C00891</v>
          </cell>
        </row>
        <row r="40">
          <cell r="A40" t="str">
            <v>1001C00951</v>
          </cell>
        </row>
        <row r="41">
          <cell r="A41" t="str">
            <v>1001C00952</v>
          </cell>
        </row>
        <row r="42">
          <cell r="A42" t="str">
            <v>1001C00991</v>
          </cell>
        </row>
        <row r="43">
          <cell r="A43" t="str">
            <v>1001C00992</v>
          </cell>
        </row>
        <row r="44">
          <cell r="A44" t="str">
            <v>1001C01021</v>
          </cell>
        </row>
        <row r="45">
          <cell r="A45" t="str">
            <v>1001C01022</v>
          </cell>
        </row>
        <row r="46">
          <cell r="A46" t="str">
            <v>1001C01091</v>
          </cell>
        </row>
        <row r="47">
          <cell r="A47" t="str">
            <v>1001C01201</v>
          </cell>
        </row>
        <row r="48">
          <cell r="A48" t="str">
            <v>1001C01202</v>
          </cell>
        </row>
        <row r="49">
          <cell r="A49" t="str">
            <v>1001C01211</v>
          </cell>
        </row>
        <row r="50">
          <cell r="A50" t="str">
            <v>1001C01361</v>
          </cell>
        </row>
        <row r="51">
          <cell r="A51" t="str">
            <v>1001C01362</v>
          </cell>
        </row>
        <row r="52">
          <cell r="A52" t="str">
            <v>1001C01381</v>
          </cell>
        </row>
        <row r="53">
          <cell r="A53" t="str">
            <v>1001C01382</v>
          </cell>
        </row>
        <row r="54">
          <cell r="A54" t="str">
            <v>1001C01391</v>
          </cell>
        </row>
        <row r="55">
          <cell r="A55" t="str">
            <v>1001C01392</v>
          </cell>
        </row>
        <row r="56">
          <cell r="A56" t="str">
            <v>1001C01421</v>
          </cell>
        </row>
        <row r="57">
          <cell r="A57" t="str">
            <v>1001C01422</v>
          </cell>
        </row>
        <row r="58">
          <cell r="A58" t="str">
            <v>1001C01471</v>
          </cell>
        </row>
        <row r="59">
          <cell r="A59" t="str">
            <v>1001C01491</v>
          </cell>
        </row>
        <row r="60">
          <cell r="A60" t="str">
            <v>1001C01521</v>
          </cell>
        </row>
        <row r="61">
          <cell r="A61" t="str">
            <v>1101C00121</v>
          </cell>
        </row>
        <row r="62">
          <cell r="A62" t="str">
            <v>1101C00171</v>
          </cell>
        </row>
        <row r="63">
          <cell r="A63" t="str">
            <v>1101C00321</v>
          </cell>
        </row>
        <row r="64">
          <cell r="A64" t="str">
            <v>1201C00191</v>
          </cell>
        </row>
        <row r="65">
          <cell r="A65" t="str">
            <v>1201C00281</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ort en cours"/>
      <sheetName val="Rapport attente comptage"/>
      <sheetName val="Rapport projet en difficulté"/>
      <sheetName val="Rapport dossiers attente info"/>
      <sheetName val="Etat cyriséa"/>
      <sheetName val="BDD"/>
      <sheetName val="Onglet_global"/>
      <sheetName val="bilan automatique"/>
      <sheetName val="Suivi_bilan"/>
      <sheetName val="analyse"/>
      <sheetName val="Constructeurs"/>
      <sheetName val="secteurs"/>
      <sheetName val="Feuil4"/>
      <sheetName val="syntheseauto"/>
      <sheetName val="Synthèse"/>
      <sheetName val="carto"/>
      <sheetName val="syntheseprojets"/>
      <sheetName val="Feuil1"/>
      <sheetName val="bilan nombre projets"/>
      <sheetName val="Feuil6"/>
      <sheetName val="bilan com par région"/>
      <sheetName val="rapport état"/>
      <sheetName val="bilan"/>
      <sheetName val="émissions"/>
      <sheetName val="Feuil2"/>
      <sheetName val="demande CYRISEA"/>
      <sheetName val="Feuil3"/>
    </sheetNames>
    <sheetDataSet>
      <sheetData sheetId="0" refreshError="1"/>
      <sheetData sheetId="1" refreshError="1"/>
      <sheetData sheetId="2" refreshError="1"/>
      <sheetData sheetId="3" refreshError="1"/>
      <sheetData sheetId="4"/>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cell r="FC1">
            <v>159</v>
          </cell>
          <cell r="FD1">
            <v>160</v>
          </cell>
          <cell r="FE1">
            <v>161</v>
          </cell>
          <cell r="FF1">
            <v>162</v>
          </cell>
          <cell r="FG1">
            <v>163</v>
          </cell>
          <cell r="FH1">
            <v>164</v>
          </cell>
          <cell r="FI1">
            <v>165</v>
          </cell>
          <cell r="FJ1">
            <v>166</v>
          </cell>
          <cell r="FK1">
            <v>167</v>
          </cell>
          <cell r="FL1">
            <v>168</v>
          </cell>
          <cell r="FM1">
            <v>169</v>
          </cell>
          <cell r="FN1">
            <v>170</v>
          </cell>
          <cell r="FO1">
            <v>171</v>
          </cell>
          <cell r="FP1">
            <v>172</v>
          </cell>
          <cell r="FQ1">
            <v>173</v>
          </cell>
          <cell r="FR1">
            <v>174</v>
          </cell>
          <cell r="FS1">
            <v>175</v>
          </cell>
          <cell r="FT1">
            <v>176</v>
          </cell>
          <cell r="FU1">
            <v>177</v>
          </cell>
          <cell r="FV1">
            <v>178</v>
          </cell>
          <cell r="FW1">
            <v>179</v>
          </cell>
          <cell r="FX1">
            <v>180</v>
          </cell>
          <cell r="FY1">
            <v>181</v>
          </cell>
          <cell r="FZ1">
            <v>182</v>
          </cell>
          <cell r="GA1">
            <v>183</v>
          </cell>
        </row>
        <row r="2">
          <cell r="O2">
            <v>0</v>
          </cell>
          <cell r="P2">
            <v>0</v>
          </cell>
          <cell r="Q2">
            <v>0</v>
          </cell>
          <cell r="R2">
            <v>0</v>
          </cell>
          <cell r="S2">
            <v>0</v>
          </cell>
          <cell r="T2">
            <v>0</v>
          </cell>
          <cell r="U2">
            <v>0</v>
          </cell>
          <cell r="X2">
            <v>0</v>
          </cell>
          <cell r="Z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L2">
            <v>0</v>
          </cell>
          <cell r="BM2">
            <v>0</v>
          </cell>
          <cell r="BN2">
            <v>0</v>
          </cell>
          <cell r="BO2">
            <v>0</v>
          </cell>
          <cell r="BP2">
            <v>0</v>
          </cell>
          <cell r="BQ2">
            <v>0</v>
          </cell>
          <cell r="BR2">
            <v>0</v>
          </cell>
          <cell r="BS2">
            <v>0</v>
          </cell>
          <cell r="BT2">
            <v>0</v>
          </cell>
          <cell r="BU2">
            <v>0</v>
          </cell>
          <cell r="BV2">
            <v>0</v>
          </cell>
          <cell r="BW2">
            <v>0</v>
          </cell>
          <cell r="BX2">
            <v>0</v>
          </cell>
          <cell r="BY2">
            <v>0</v>
          </cell>
          <cell r="BZ2">
            <v>0</v>
          </cell>
          <cell r="CA2">
            <v>0</v>
          </cell>
          <cell r="CB2">
            <v>0</v>
          </cell>
          <cell r="CC2">
            <v>0</v>
          </cell>
          <cell r="CD2">
            <v>0</v>
          </cell>
          <cell r="CE2">
            <v>0</v>
          </cell>
          <cell r="CF2">
            <v>0</v>
          </cell>
          <cell r="CG2">
            <v>0</v>
          </cell>
          <cell r="CH2">
            <v>0</v>
          </cell>
          <cell r="CI2">
            <v>0</v>
          </cell>
          <cell r="CP2">
            <v>0</v>
          </cell>
          <cell r="CQ2">
            <v>0</v>
          </cell>
          <cell r="CR2">
            <v>0</v>
          </cell>
          <cell r="CS2">
            <v>0</v>
          </cell>
          <cell r="CT2">
            <v>0</v>
          </cell>
          <cell r="CU2">
            <v>0</v>
          </cell>
          <cell r="CV2">
            <v>0</v>
          </cell>
          <cell r="CW2">
            <v>0</v>
          </cell>
          <cell r="CX2">
            <v>0</v>
          </cell>
          <cell r="CY2">
            <v>0</v>
          </cell>
          <cell r="CZ2">
            <v>0</v>
          </cell>
          <cell r="DA2">
            <v>0</v>
          </cell>
          <cell r="DB2">
            <v>0</v>
          </cell>
          <cell r="DC2">
            <v>0</v>
          </cell>
          <cell r="DD2">
            <v>0</v>
          </cell>
          <cell r="DE2">
            <v>0</v>
          </cell>
          <cell r="DF2">
            <v>0</v>
          </cell>
          <cell r="DG2">
            <v>0</v>
          </cell>
          <cell r="DH2">
            <v>0</v>
          </cell>
          <cell r="DI2">
            <v>0</v>
          </cell>
          <cell r="DJ2">
            <v>0</v>
          </cell>
          <cell r="DK2">
            <v>0</v>
          </cell>
          <cell r="DL2">
            <v>0</v>
          </cell>
          <cell r="DM2">
            <v>0</v>
          </cell>
          <cell r="DN2">
            <v>0</v>
          </cell>
          <cell r="DO2">
            <v>0</v>
          </cell>
          <cell r="DP2">
            <v>0</v>
          </cell>
          <cell r="DQ2">
            <v>0</v>
          </cell>
          <cell r="DR2">
            <v>0</v>
          </cell>
          <cell r="DS2">
            <v>0</v>
          </cell>
          <cell r="DT2">
            <v>0</v>
          </cell>
          <cell r="DU2">
            <v>0</v>
          </cell>
          <cell r="DV2">
            <v>0</v>
          </cell>
          <cell r="DW2">
            <v>0</v>
          </cell>
          <cell r="DX2">
            <v>0</v>
          </cell>
          <cell r="DY2">
            <v>0</v>
          </cell>
          <cell r="DZ2">
            <v>0</v>
          </cell>
          <cell r="EA2">
            <v>0</v>
          </cell>
          <cell r="EB2">
            <v>0</v>
          </cell>
          <cell r="EC2">
            <v>0</v>
          </cell>
          <cell r="ED2">
            <v>0</v>
          </cell>
          <cell r="EE2">
            <v>0</v>
          </cell>
          <cell r="EF2">
            <v>0</v>
          </cell>
          <cell r="EG2">
            <v>0</v>
          </cell>
          <cell r="EH2">
            <v>0</v>
          </cell>
          <cell r="EI2">
            <v>0</v>
          </cell>
          <cell r="EJ2">
            <v>0</v>
          </cell>
        </row>
        <row r="3">
          <cell r="A3">
            <v>42178</v>
          </cell>
          <cell r="B3" t="str">
            <v>CARACTERISTIQUES GENERALES</v>
          </cell>
          <cell r="C3">
            <v>0</v>
          </cell>
          <cell r="D3">
            <v>0</v>
          </cell>
          <cell r="E3">
            <v>0</v>
          </cell>
          <cell r="F3">
            <v>0</v>
          </cell>
          <cell r="G3">
            <v>0</v>
          </cell>
          <cell r="H3">
            <v>0</v>
          </cell>
          <cell r="I3">
            <v>0</v>
          </cell>
          <cell r="J3">
            <v>0</v>
          </cell>
          <cell r="K3">
            <v>0</v>
          </cell>
          <cell r="L3">
            <v>0</v>
          </cell>
          <cell r="M3">
            <v>0</v>
          </cell>
          <cell r="N3">
            <v>0</v>
          </cell>
          <cell r="O3" t="str">
            <v>CONTACTS</v>
          </cell>
          <cell r="P3">
            <v>0</v>
          </cell>
          <cell r="Q3">
            <v>0</v>
          </cell>
          <cell r="R3">
            <v>0</v>
          </cell>
          <cell r="S3">
            <v>0</v>
          </cell>
          <cell r="T3">
            <v>0</v>
          </cell>
          <cell r="U3">
            <v>0</v>
          </cell>
          <cell r="V3">
            <v>0</v>
          </cell>
          <cell r="W3" t="str">
            <v>CARACT. FINANCIERES</v>
          </cell>
          <cell r="X3">
            <v>0</v>
          </cell>
          <cell r="Y3">
            <v>0</v>
          </cell>
          <cell r="Z3">
            <v>0</v>
          </cell>
          <cell r="AA3" t="str">
            <v>PRODUCTION</v>
          </cell>
          <cell r="AB3">
            <v>0</v>
          </cell>
          <cell r="AC3">
            <v>0</v>
          </cell>
          <cell r="AD3">
            <v>0</v>
          </cell>
          <cell r="AE3" t="str">
            <v>FICHE DE SUIVI</v>
          </cell>
          <cell r="AF3">
            <v>0</v>
          </cell>
          <cell r="AG3">
            <v>0</v>
          </cell>
          <cell r="AH3">
            <v>0</v>
          </cell>
          <cell r="AI3">
            <v>0</v>
          </cell>
          <cell r="AJ3">
            <v>0</v>
          </cell>
          <cell r="AK3">
            <v>0</v>
          </cell>
          <cell r="AL3">
            <v>0</v>
          </cell>
          <cell r="AM3">
            <v>0</v>
          </cell>
          <cell r="AN3" t="str">
            <v>COMMENTAIRES</v>
          </cell>
          <cell r="AO3">
            <v>0</v>
          </cell>
          <cell r="AP3">
            <v>0</v>
          </cell>
          <cell r="AQ3">
            <v>0</v>
          </cell>
          <cell r="AR3">
            <v>0</v>
          </cell>
          <cell r="AS3">
            <v>0</v>
          </cell>
          <cell r="AT3" t="str">
            <v>ALERTES</v>
          </cell>
          <cell r="AU3">
            <v>0</v>
          </cell>
          <cell r="AV3">
            <v>0</v>
          </cell>
          <cell r="AW3">
            <v>0</v>
          </cell>
          <cell r="AX3">
            <v>0</v>
          </cell>
          <cell r="AY3">
            <v>0</v>
          </cell>
          <cell r="AZ3">
            <v>0</v>
          </cell>
          <cell r="BA3">
            <v>90</v>
          </cell>
          <cell r="BB3">
            <v>0</v>
          </cell>
          <cell r="BC3">
            <v>0</v>
          </cell>
          <cell r="BD3">
            <v>0</v>
          </cell>
          <cell r="BE3">
            <v>0</v>
          </cell>
          <cell r="BF3">
            <v>0</v>
          </cell>
          <cell r="BG3">
            <v>0</v>
          </cell>
          <cell r="BH3">
            <v>0</v>
          </cell>
          <cell r="BI3">
            <v>0</v>
          </cell>
          <cell r="BJ3">
            <v>0</v>
          </cell>
          <cell r="BK3">
            <v>0</v>
          </cell>
          <cell r="BL3">
            <v>0</v>
          </cell>
          <cell r="BM3">
            <v>0</v>
          </cell>
          <cell r="BN3">
            <v>0</v>
          </cell>
          <cell r="BO3">
            <v>0</v>
          </cell>
          <cell r="BP3">
            <v>0</v>
          </cell>
          <cell r="BQ3">
            <v>0</v>
          </cell>
          <cell r="BR3">
            <v>0</v>
          </cell>
          <cell r="BS3">
            <v>0</v>
          </cell>
          <cell r="BT3">
            <v>0</v>
          </cell>
          <cell r="BU3">
            <v>0</v>
          </cell>
          <cell r="BV3">
            <v>0</v>
          </cell>
          <cell r="BW3">
            <v>0</v>
          </cell>
          <cell r="BX3">
            <v>0</v>
          </cell>
          <cell r="BY3">
            <v>0</v>
          </cell>
          <cell r="BZ3">
            <v>0</v>
          </cell>
          <cell r="CA3" t="str">
            <v>EAS</v>
          </cell>
          <cell r="CB3" t="str">
            <v>EAS</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cell r="CW3">
            <v>0</v>
          </cell>
          <cell r="CX3">
            <v>0</v>
          </cell>
          <cell r="CY3">
            <v>0</v>
          </cell>
          <cell r="CZ3">
            <v>0</v>
          </cell>
          <cell r="DA3">
            <v>0</v>
          </cell>
          <cell r="DB3">
            <v>0</v>
          </cell>
          <cell r="DC3">
            <v>0</v>
          </cell>
          <cell r="DD3">
            <v>0</v>
          </cell>
          <cell r="DE3">
            <v>0</v>
          </cell>
          <cell r="DF3">
            <v>0</v>
          </cell>
          <cell r="DG3">
            <v>0</v>
          </cell>
          <cell r="DH3">
            <v>0</v>
          </cell>
          <cell r="DI3">
            <v>0</v>
          </cell>
          <cell r="DJ3">
            <v>0</v>
          </cell>
          <cell r="DK3">
            <v>0</v>
          </cell>
          <cell r="DL3">
            <v>0</v>
          </cell>
          <cell r="DM3">
            <v>0</v>
          </cell>
          <cell r="DN3">
            <v>0</v>
          </cell>
          <cell r="DO3">
            <v>0</v>
          </cell>
          <cell r="DP3">
            <v>0</v>
          </cell>
          <cell r="DQ3">
            <v>0</v>
          </cell>
          <cell r="DR3">
            <v>0</v>
          </cell>
          <cell r="DS3">
            <v>0</v>
          </cell>
          <cell r="DT3">
            <v>0</v>
          </cell>
          <cell r="DU3">
            <v>0</v>
          </cell>
          <cell r="DV3">
            <v>0</v>
          </cell>
          <cell r="DW3">
            <v>0</v>
          </cell>
          <cell r="DX3">
            <v>0</v>
          </cell>
          <cell r="DY3">
            <v>0</v>
          </cell>
          <cell r="DZ3">
            <v>0</v>
          </cell>
          <cell r="EA3">
            <v>0</v>
          </cell>
          <cell r="EB3">
            <v>0</v>
          </cell>
          <cell r="EC3">
            <v>0</v>
          </cell>
          <cell r="ED3">
            <v>0</v>
          </cell>
          <cell r="EE3">
            <v>0</v>
          </cell>
          <cell r="EF3">
            <v>0</v>
          </cell>
          <cell r="EG3">
            <v>0</v>
          </cell>
          <cell r="EH3">
            <v>0</v>
          </cell>
          <cell r="EI3">
            <v>0</v>
          </cell>
          <cell r="EJ3">
            <v>0</v>
          </cell>
          <cell r="EL3" t="str">
            <v>Donnée approvisionnement</v>
          </cell>
          <cell r="EM3">
            <v>0</v>
          </cell>
          <cell r="EN3">
            <v>0</v>
          </cell>
          <cell r="EO3">
            <v>0</v>
          </cell>
          <cell r="EP3">
            <v>0</v>
          </cell>
          <cell r="EQ3">
            <v>0</v>
          </cell>
          <cell r="ER3">
            <v>0</v>
          </cell>
        </row>
        <row r="4">
          <cell r="A4" t="str">
            <v>N° CONTRAT</v>
          </cell>
          <cell r="B4" t="str">
            <v>Nom du projet</v>
          </cell>
          <cell r="C4" t="str">
            <v>Année BCIAT</v>
          </cell>
          <cell r="D4" t="str">
            <v>Etat</v>
          </cell>
          <cell r="E4" t="str">
            <v>Région</v>
          </cell>
          <cell r="F4" t="str">
            <v>Département</v>
          </cell>
          <cell r="G4" t="str">
            <v>Ville du projet</v>
          </cell>
          <cell r="H4" t="str">
            <v>Code INSEE</v>
          </cell>
          <cell r="I4" t="str">
            <v>Exploitant - Convention</v>
          </cell>
          <cell r="J4" t="str">
            <v>Entreprise (Siège Social)</v>
          </cell>
          <cell r="K4" t="str">
            <v>Date convention</v>
          </cell>
          <cell r="L4" t="str">
            <v>Puissance thermique site</v>
          </cell>
          <cell r="M4" t="str">
            <v>énergie substituée</v>
          </cell>
          <cell r="N4" t="str">
            <v>Tonnes de CO2 évitées</v>
          </cell>
          <cell r="O4" t="str">
            <v>Contact suivi dossier</v>
          </cell>
          <cell r="P4" t="str">
            <v>Contact suivi Financier et Administratif Nom</v>
          </cell>
          <cell r="Q4" t="str">
            <v>Contact suivi Financier et Administratif Mail</v>
          </cell>
          <cell r="R4" t="str">
            <v>Contact suivi Financier et Administratif téléphone</v>
          </cell>
          <cell r="S4" t="str">
            <v>Contact suivi Technique
Nom</v>
          </cell>
          <cell r="T4" t="str">
            <v>Contact suivi Technique
Mail</v>
          </cell>
          <cell r="U4" t="str">
            <v>Contact suivi Technique
Téléphonel</v>
          </cell>
          <cell r="V4" t="str">
            <v>Activité générique</v>
          </cell>
          <cell r="W4" t="str">
            <v xml:space="preserve">Investissement (dépenses éligibles)(€) </v>
          </cell>
          <cell r="X4" t="str">
            <v>Aide allouée (€)</v>
          </cell>
          <cell r="Y4" t="str">
            <v>Dossier financier</v>
          </cell>
          <cell r="Z4" t="str">
            <v>remarque</v>
          </cell>
          <cell r="AA4" t="str">
            <v>Production thermique biomasse (tep)</v>
          </cell>
          <cell r="AB4" t="str">
            <v>Production thermique biomasse (MWh)</v>
          </cell>
          <cell r="AC4" t="str">
            <v>Puissance biomasse (MW)</v>
          </cell>
          <cell r="AD4" t="str">
            <v>Avancement</v>
          </cell>
          <cell r="AE4" t="str">
            <v>détail avancement</v>
          </cell>
          <cell r="AF4" t="str">
            <v>Base télérelevage</v>
          </cell>
          <cell r="AG4" t="str">
            <v>n°IB</v>
          </cell>
          <cell r="AH4" t="str">
            <v>Date comptage maximum</v>
          </cell>
          <cell r="AI4" t="str">
            <v>Date comptage prévisionnel</v>
          </cell>
          <cell r="AJ4" t="str">
            <v>Date comptage officielle</v>
          </cell>
          <cell r="AK4" t="str">
            <v>Date fin de convention</v>
          </cell>
          <cell r="AL4" t="str">
            <v>date caution</v>
          </cell>
          <cell r="AM4" t="str">
            <v>libre</v>
          </cell>
          <cell r="AN4" t="str">
            <v>Situation</v>
          </cell>
          <cell r="AO4" t="str">
            <v>Incidents</v>
          </cell>
          <cell r="AP4" t="str">
            <v>Remarques administratives et financières</v>
          </cell>
          <cell r="AQ4" t="str">
            <v>Remarques Technique Comptage</v>
          </cell>
          <cell r="AR4" t="str">
            <v>Remarques Appro</v>
          </cell>
          <cell r="AS4" t="str">
            <v>Action ADEME</v>
          </cell>
          <cell r="AT4" t="str">
            <v>Alerte calendrier comptage</v>
          </cell>
          <cell r="AU4" t="str">
            <v>Alerte comptage officiel</v>
          </cell>
          <cell r="AV4" t="str">
            <v>Alerte demande fiche de suivi n°1</v>
          </cell>
          <cell r="AW4" t="str">
            <v>Alerte demande fiche de suivi n°2</v>
          </cell>
          <cell r="AX4" t="str">
            <v>Alerte demande fiche de suivi n°3</v>
          </cell>
          <cell r="AY4" t="str">
            <v>Alerte demande fiche de suivi n°4</v>
          </cell>
          <cell r="AZ4" t="str">
            <v>Mois du bilan d'exploitation</v>
          </cell>
          <cell r="BA4" t="str">
            <v>Alerte réception bilan exploitation année 1</v>
          </cell>
          <cell r="BB4" t="str">
            <v>Etat bilan année 1</v>
          </cell>
          <cell r="BC4" t="str">
            <v>Remarques Bilan exploitation 1</v>
          </cell>
          <cell r="BD4" t="str">
            <v>Paiement année 1</v>
          </cell>
          <cell r="BE4" t="str">
            <v>Date paiement année 1</v>
          </cell>
          <cell r="BF4" t="str">
            <v>Alerte réception bilan exploitation année 2</v>
          </cell>
          <cell r="BG4" t="str">
            <v>Etat bilan année 2</v>
          </cell>
          <cell r="BH4" t="str">
            <v>Remarques Bilan exploitation 2</v>
          </cell>
          <cell r="BI4" t="str">
            <v>Paiement année 2</v>
          </cell>
          <cell r="BJ4" t="str">
            <v>Date paiement année 2</v>
          </cell>
          <cell r="BK4" t="str">
            <v>Alerte réception bilan exploitation année 3</v>
          </cell>
          <cell r="BL4" t="str">
            <v>Etat bilan année 3</v>
          </cell>
          <cell r="BM4" t="str">
            <v>Remarques Bilan exploitation 3</v>
          </cell>
          <cell r="BN4" t="str">
            <v>Paiement année 3</v>
          </cell>
          <cell r="BO4" t="str">
            <v>Date paiement année 3</v>
          </cell>
          <cell r="BP4" t="str">
            <v>Alerte réception bilan exploitation année 4</v>
          </cell>
          <cell r="BQ4" t="str">
            <v>Etat bilan année 4</v>
          </cell>
          <cell r="BR4" t="str">
            <v>Remarques Bilan exploitation 4</v>
          </cell>
          <cell r="BS4" t="str">
            <v>Paiement année 4</v>
          </cell>
          <cell r="BT4" t="str">
            <v>Alerte réception bilan exploitation année 5</v>
          </cell>
          <cell r="BU4" t="str">
            <v>Etat bilan année 5</v>
          </cell>
          <cell r="BV4" t="str">
            <v>Remarques Bilan exploitation 5</v>
          </cell>
          <cell r="BW4" t="str">
            <v>Paiement année 3</v>
          </cell>
          <cell r="BX4" t="str">
            <v>Date paiement année 5</v>
          </cell>
          <cell r="BY4" t="str">
            <v>Somme paiement</v>
          </cell>
          <cell r="BZ4" t="str">
            <v>Somme paiement retard</v>
          </cell>
          <cell r="CA4" t="str">
            <v>Avancement EAS</v>
          </cell>
          <cell r="CB4" t="str">
            <v>EAS finalisée</v>
          </cell>
          <cell r="CC4" t="str">
            <v>EAS en cours de réalisation</v>
          </cell>
          <cell r="CD4" t="str">
            <v>Audit Appro</v>
          </cell>
          <cell r="CE4" t="str">
            <v>Année Audit Appro</v>
          </cell>
          <cell r="CF4" t="str">
            <v>Remarques Audit Appro</v>
          </cell>
          <cell r="CG4" t="str">
            <v>Audit Comptage</v>
          </cell>
          <cell r="CH4" t="str">
            <v>Année Audit comptage</v>
          </cell>
          <cell r="CI4" t="str">
            <v>Remarques Audit comptage</v>
          </cell>
          <cell r="CJ4" t="str">
            <v>fournisseur chaudière biomasse</v>
          </cell>
          <cell r="CK4" t="str">
            <v>Nationalité Constructeur</v>
          </cell>
          <cell r="CL4" t="str">
            <v>Remarques fournisseur chaudière biomasse</v>
          </cell>
          <cell r="CM4" t="str">
            <v>Mode de traitement</v>
          </cell>
          <cell r="CN4" t="str">
            <v>ICPE</v>
          </cell>
          <cell r="CO4" t="str">
            <v>Contrainte ademe 6% O2</v>
          </cell>
          <cell r="CP4" t="str">
            <v>Mesures d'émissions en poussières [mg/Nm3 à 6% O2]
année 1</v>
          </cell>
          <cell r="CQ4" t="str">
            <v>Mesures d'émissions en poussières [mg/Nm3 à 6% O2]
Année 2</v>
          </cell>
          <cell r="CR4" t="str">
            <v>Mesures d'émissions en poussières [mg/Nm3 à 6% O2]
Année 3</v>
          </cell>
          <cell r="CS4" t="str">
            <v>Mesures d'émissions en poussières [mg/Nm3 à 6% O2]
Année 4</v>
          </cell>
          <cell r="CT4" t="str">
            <v>Mesures d'émissions en poussières [mg/Nm3 à 6% O2]
Année 5</v>
          </cell>
          <cell r="CU4" t="str">
            <v>Mesures d'émissions en CO [mg/Nm3 à 6% O2]</v>
          </cell>
          <cell r="CV4" t="str">
            <v>Mesures d'émissions en COVnm [mg/Nm3 à 6% O2]</v>
          </cell>
          <cell r="CW4" t="str">
            <v>Mesures d'émissions en Sox [mg/Nm3 à 6% O2]</v>
          </cell>
          <cell r="CX4" t="str">
            <v>Mesures d'émissions en Nox [mg/Nm3 à 6% O2]</v>
          </cell>
          <cell r="CY4" t="str">
            <v>Mesures d'émissions en NH3 [mg/Nm3 à 6% O2]</v>
          </cell>
          <cell r="CZ4" t="str">
            <v>Mesures d'émissions en HCl [mg/Nm3 à 6% O2]</v>
          </cell>
          <cell r="DA4" t="str">
            <v>Mesures d'émissions en HF [mg/Nm3 à 6% O2]</v>
          </cell>
          <cell r="DB4" t="str">
            <v>Mesures d'émissions en HAP [[μg/Nm3 à 6% O2]</v>
          </cell>
          <cell r="DC4" t="str">
            <v>Mesures d'émissions en Dioxines [ρg/Nm3 à 6% O2]</v>
          </cell>
          <cell r="DD4" t="str">
            <v>Mesures d'émissions en Furanes [ρg/Nm3 à 6% O2]</v>
          </cell>
          <cell r="DE4" t="str">
            <v>Mesures d'émissions en métaux lourds Cd+Hg+Ti [μg/Nm3 à 6% O2]</v>
          </cell>
          <cell r="DF4" t="str">
            <v>Mesures d'émissions en métaux lourds Sb+Cr+Co+Cu+Sn+Mn+Ni+V+Zn [[μg/Nm3 à 6% O2]</v>
          </cell>
          <cell r="DG4" t="str">
            <v>Mesures d'émissions en métaux lourds As+Se+Te [[μg/Nm3 à 6% O2]</v>
          </cell>
          <cell r="DH4" t="str">
            <v>Mesures d'émissions en métaux lourds Pb [[μg/Nm3 à 6% O2]</v>
          </cell>
          <cell r="DI4" t="str">
            <v>Objeccti production convention années 1</v>
          </cell>
          <cell r="DJ4" t="str">
            <v>Production énergétique biomasse "Officiel CYRISEA" Année 1 [MWh]</v>
          </cell>
          <cell r="DK4" t="str">
            <v>Différence engagement de production / production  réel
Année 1</v>
          </cell>
          <cell r="DL4" t="str">
            <v xml:space="preserve">Production énergétique biomasse Porteur du Projet Année 1 [MWh]
</v>
          </cell>
          <cell r="DM4" t="str">
            <v>Différence production officiel CYRISEA / production déclaré porteur de projet
Année 1</v>
          </cell>
          <cell r="DN4" t="str">
            <v>Objeccti production convention années 2</v>
          </cell>
          <cell r="DO4" t="str">
            <v>Production énergétique biomasse "Officiel CYRISEA" Année 2 [MWh]</v>
          </cell>
          <cell r="DP4" t="str">
            <v>Différence engagement de production / production  réel
Année 2</v>
          </cell>
          <cell r="DQ4" t="str">
            <v xml:space="preserve">Production énergétique biomasse Porteur du Projet Année 2 [MWh]
</v>
          </cell>
          <cell r="DR4" t="str">
            <v>Différence production officiel CYRISEA / production déclaré porteur de projet
Année 2</v>
          </cell>
          <cell r="DS4" t="str">
            <v>Objeccti production convention années 3</v>
          </cell>
          <cell r="DT4" t="str">
            <v>Production énergétique biomasse "Officiel CYRISEA" Année 3 [MWh]</v>
          </cell>
          <cell r="DU4" t="str">
            <v>Différence engagement de production / production  réel
Année 3</v>
          </cell>
          <cell r="DV4" t="str">
            <v xml:space="preserve">Production énergétique biomasse Porteur du Projet Année 3 [MWh]
</v>
          </cell>
          <cell r="DW4" t="str">
            <v>Différence production officiel CYRISEA / production déclaré porteur de projet
Année 3</v>
          </cell>
          <cell r="DX4" t="str">
            <v>Objeccti production convention années 4</v>
          </cell>
          <cell r="DY4" t="str">
            <v>Production énergétique biomasse "Officiel CYRISEA" Année 4 [MWh]</v>
          </cell>
          <cell r="DZ4" t="str">
            <v>Différence engagement de production / production  réel
Année 4</v>
          </cell>
          <cell r="EA4" t="str">
            <v xml:space="preserve">Production énergétique biomasse Porteur du Projet Année 4 [MWh]
</v>
          </cell>
          <cell r="EB4" t="str">
            <v>Différence production officiel CYRISEA / production déclaré porteur de projet
Année 4</v>
          </cell>
          <cell r="EC4" t="str">
            <v>Objeccti production convention années 5</v>
          </cell>
          <cell r="ED4" t="str">
            <v>Production énergétique biomasse "Officiel CYRISEA" Année 5 [MWh]</v>
          </cell>
          <cell r="EE4" t="str">
            <v>Différence engagement de production / production  réel
Année 5</v>
          </cell>
          <cell r="EF4" t="str">
            <v xml:space="preserve">Production énergétique biomasse Porteur du Projet Année 5 [MWh]
</v>
          </cell>
          <cell r="EG4" t="str">
            <v>Différence production officiel CYRISEA / production déclaré porteur de projet
Année 5</v>
          </cell>
          <cell r="EH4" t="str">
            <v>Production Thermique 2011 [MWh]</v>
          </cell>
          <cell r="EI4" t="str">
            <v>Production Thermique 2012 [MWh]</v>
          </cell>
          <cell r="EJ4" t="str">
            <v>Production Thermique 2013 [MWh]</v>
          </cell>
          <cell r="EK4" t="str">
            <v>Typologie chaufferie</v>
          </cell>
          <cell r="EL4" t="str">
            <v>Combustible 2</v>
          </cell>
          <cell r="EM4" t="str">
            <v>cibles</v>
          </cell>
          <cell r="EN4" t="str">
            <v>variation</v>
          </cell>
          <cell r="EO4" t="str">
            <v>Region 1</v>
          </cell>
          <cell r="EP4" t="str">
            <v>% région 1</v>
          </cell>
          <cell r="EQ4" t="str">
            <v>Région 2</v>
          </cell>
          <cell r="ER4" t="str">
            <v>% Région 2</v>
          </cell>
          <cell r="ES4" t="str">
            <v xml:space="preserve">Région 3 </v>
          </cell>
          <cell r="ET4" t="str">
            <v>% région 3</v>
          </cell>
          <cell r="EU4" t="str">
            <v>Combustible 2</v>
          </cell>
          <cell r="EV4" t="str">
            <v>Quantité mini</v>
          </cell>
          <cell r="EW4" t="str">
            <v>Quantité maxi</v>
          </cell>
          <cell r="EX4" t="str">
            <v>Region 1</v>
          </cell>
          <cell r="EY4" t="str">
            <v>% région 1</v>
          </cell>
          <cell r="EZ4" t="str">
            <v>Région 2</v>
          </cell>
          <cell r="FA4" t="str">
            <v>% Région 2</v>
          </cell>
          <cell r="FB4" t="str">
            <v xml:space="preserve">Région 3 </v>
          </cell>
          <cell r="FC4" t="str">
            <v>% région 3</v>
          </cell>
          <cell r="FD4" t="str">
            <v>Combustible 3</v>
          </cell>
          <cell r="FE4" t="str">
            <v>Quantité mini</v>
          </cell>
          <cell r="FF4" t="str">
            <v>Quantité maxi</v>
          </cell>
          <cell r="FG4" t="str">
            <v>Region 1</v>
          </cell>
          <cell r="FH4" t="str">
            <v>% région 1</v>
          </cell>
          <cell r="FI4" t="str">
            <v>Région 2</v>
          </cell>
          <cell r="FJ4" t="str">
            <v>% Région 2</v>
          </cell>
          <cell r="FK4" t="str">
            <v xml:space="preserve">Région 3 </v>
          </cell>
          <cell r="FL4" t="str">
            <v>% région 3</v>
          </cell>
          <cell r="FM4" t="str">
            <v>Combustible 3</v>
          </cell>
          <cell r="FN4" t="str">
            <v>Quantité mini</v>
          </cell>
          <cell r="FO4" t="str">
            <v>Quantité maxi</v>
          </cell>
          <cell r="FP4" t="str">
            <v>Region 1</v>
          </cell>
          <cell r="FQ4" t="str">
            <v>% région 1</v>
          </cell>
          <cell r="FR4" t="str">
            <v>Région 2</v>
          </cell>
          <cell r="FS4" t="str">
            <v>% Région 2</v>
          </cell>
          <cell r="FT4" t="str">
            <v xml:space="preserve">Région 3 </v>
          </cell>
          <cell r="FU4" t="str">
            <v>% région 3</v>
          </cell>
          <cell r="FV4" t="str">
            <v>Variation par région</v>
          </cell>
          <cell r="FW4" t="str">
            <v>chaudière</v>
          </cell>
          <cell r="FX4" t="str">
            <v>Chaudière 2</v>
          </cell>
          <cell r="FY4" t="str">
            <v>Process</v>
          </cell>
          <cell r="FZ4" t="str">
            <v>Process 2</v>
          </cell>
          <cell r="GA4" t="str">
            <v>Plaquette certifié</v>
          </cell>
        </row>
        <row r="5">
          <cell r="A5" t="str">
            <v xml:space="preserve"> 0901C0109</v>
          </cell>
          <cell r="B5" t="str">
            <v>Chaufferie terreal LASBORDES</v>
          </cell>
          <cell r="C5">
            <v>2009</v>
          </cell>
          <cell r="D5" t="str">
            <v>non retenu</v>
          </cell>
          <cell r="E5" t="str">
            <v>LANGUEDOC ROUSSILLON</v>
          </cell>
          <cell r="F5">
            <v>11</v>
          </cell>
          <cell r="G5" t="str">
            <v>LASBORDES</v>
          </cell>
          <cell r="H5">
            <v>0</v>
          </cell>
          <cell r="I5">
            <v>0</v>
          </cell>
          <cell r="J5" t="str">
            <v>RAZ ENERGIE</v>
          </cell>
          <cell r="K5">
            <v>0</v>
          </cell>
          <cell r="L5">
            <v>0</v>
          </cell>
          <cell r="M5">
            <v>0</v>
          </cell>
          <cell r="N5">
            <v>3204.8192771084341</v>
          </cell>
          <cell r="O5" t="str">
            <v>pauk.cabanillas@raz-enrgie.com</v>
          </cell>
          <cell r="P5">
            <v>0</v>
          </cell>
          <cell r="Q5">
            <v>0</v>
          </cell>
          <cell r="R5">
            <v>0</v>
          </cell>
          <cell r="S5">
            <v>0</v>
          </cell>
          <cell r="T5">
            <v>0</v>
          </cell>
          <cell r="U5">
            <v>0</v>
          </cell>
          <cell r="V5" t="str">
            <v>06 Matériaux de construction</v>
          </cell>
          <cell r="W5">
            <v>1060000</v>
          </cell>
          <cell r="X5">
            <v>795000</v>
          </cell>
          <cell r="Y5">
            <v>0</v>
          </cell>
          <cell r="Z5">
            <v>0</v>
          </cell>
          <cell r="AA5">
            <v>1204.8192771084339</v>
          </cell>
          <cell r="AB5">
            <v>14012.048192771086</v>
          </cell>
          <cell r="AC5">
            <v>2</v>
          </cell>
          <cell r="AD5" t="str">
            <v>Projet non retenu</v>
          </cell>
          <cell r="AE5" t="str">
            <v>Projet non retenu</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cell r="AU5">
            <v>0</v>
          </cell>
          <cell r="AV5">
            <v>0</v>
          </cell>
          <cell r="AW5">
            <v>0</v>
          </cell>
          <cell r="AX5">
            <v>0</v>
          </cell>
          <cell r="AY5">
            <v>0</v>
          </cell>
          <cell r="AZ5"/>
          <cell r="BA5"/>
          <cell r="BB5"/>
          <cell r="BC5">
            <v>0</v>
          </cell>
          <cell r="BD5">
            <v>0</v>
          </cell>
          <cell r="BE5">
            <v>0</v>
          </cell>
          <cell r="BF5"/>
          <cell r="BG5">
            <v>0</v>
          </cell>
          <cell r="BH5">
            <v>0</v>
          </cell>
          <cell r="BI5">
            <v>0</v>
          </cell>
          <cell r="BJ5">
            <v>0</v>
          </cell>
          <cell r="BK5"/>
          <cell r="BL5"/>
          <cell r="BM5">
            <v>0</v>
          </cell>
          <cell r="BN5">
            <v>0</v>
          </cell>
          <cell r="BO5">
            <v>0</v>
          </cell>
          <cell r="BP5"/>
          <cell r="BQ5">
            <v>0</v>
          </cell>
          <cell r="BR5">
            <v>0</v>
          </cell>
          <cell r="BS5">
            <v>0</v>
          </cell>
          <cell r="BT5"/>
          <cell r="BU5">
            <v>0</v>
          </cell>
          <cell r="BV5">
            <v>0</v>
          </cell>
          <cell r="BW5">
            <v>0</v>
          </cell>
          <cell r="BX5">
            <v>0</v>
          </cell>
          <cell r="BY5">
            <v>0</v>
          </cell>
          <cell r="BZ5">
            <v>0</v>
          </cell>
          <cell r="CA5">
            <v>0</v>
          </cell>
          <cell r="CB5">
            <v>0</v>
          </cell>
          <cell r="CC5" t="b">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14012.048192771086</v>
          </cell>
          <cell r="DJ5">
            <v>0</v>
          </cell>
          <cell r="DK5"/>
          <cell r="DL5">
            <v>25344.7</v>
          </cell>
          <cell r="DM5">
            <v>26003.5</v>
          </cell>
          <cell r="DN5">
            <v>14012.048192771086</v>
          </cell>
          <cell r="DO5">
            <v>0</v>
          </cell>
          <cell r="DP5"/>
          <cell r="DQ5">
            <v>0</v>
          </cell>
          <cell r="DR5">
            <v>0</v>
          </cell>
          <cell r="DS5">
            <v>14012.048192771086</v>
          </cell>
          <cell r="DT5">
            <v>0</v>
          </cell>
          <cell r="DU5">
            <v>0</v>
          </cell>
          <cell r="DV5">
            <v>0</v>
          </cell>
          <cell r="DW5">
            <v>0</v>
          </cell>
          <cell r="DX5">
            <v>14012.048192771086</v>
          </cell>
          <cell r="DY5">
            <v>0</v>
          </cell>
          <cell r="DZ5">
            <v>0</v>
          </cell>
          <cell r="EA5">
            <v>0</v>
          </cell>
          <cell r="EB5">
            <v>0</v>
          </cell>
          <cell r="EC5">
            <v>14012.048192771086</v>
          </cell>
          <cell r="ED5">
            <v>0</v>
          </cell>
          <cell r="EE5">
            <v>0</v>
          </cell>
          <cell r="EF5">
            <v>0</v>
          </cell>
          <cell r="EG5">
            <v>0</v>
          </cell>
          <cell r="EH5">
            <v>0</v>
          </cell>
          <cell r="EI5">
            <v>0</v>
          </cell>
          <cell r="EJ5">
            <v>0</v>
          </cell>
          <cell r="EL5" t="str">
            <v>(Cf. ref 2008-1-PF</v>
          </cell>
          <cell r="EM5">
            <v>0</v>
          </cell>
          <cell r="EN5">
            <v>0</v>
          </cell>
        </row>
        <row r="6">
          <cell r="A6" t="str">
            <v>0901C0029</v>
          </cell>
          <cell r="B6" t="str">
            <v>ROQUETTE FRERES - BEINHEIM</v>
          </cell>
          <cell r="C6">
            <v>2009</v>
          </cell>
          <cell r="D6" t="str">
            <v>retenu</v>
          </cell>
          <cell r="E6" t="str">
            <v>ALSACE</v>
          </cell>
          <cell r="F6">
            <v>67</v>
          </cell>
          <cell r="G6" t="str">
            <v>BEINHEIM</v>
          </cell>
          <cell r="H6">
            <v>67025</v>
          </cell>
          <cell r="I6" t="str">
            <v>ROQUETTE FRERES</v>
          </cell>
          <cell r="J6" t="str">
            <v>ROQUETTE FRERES</v>
          </cell>
          <cell r="K6">
            <v>40127</v>
          </cell>
          <cell r="L6">
            <v>76</v>
          </cell>
          <cell r="M6" t="str">
            <v>Gaz</v>
          </cell>
          <cell r="N6">
            <v>79479.518072289167</v>
          </cell>
          <cell r="O6" t="str">
            <v>clement.robert@roquette.com</v>
          </cell>
          <cell r="P6" t="str">
            <v>ROBERT Clément</v>
          </cell>
          <cell r="Q6" t="str">
            <v>clement.robert@roquette.com</v>
          </cell>
          <cell r="R6" t="str">
            <v>03 88 06 88 06</v>
          </cell>
          <cell r="S6" t="str">
            <v>SIOLY Jean-Luc</v>
          </cell>
          <cell r="T6" t="str">
            <v xml:space="preserve">
jean-luc.sioly@roquette.com</v>
          </cell>
          <cell r="U6" t="str">
            <v>03 88 06 88 11</v>
          </cell>
          <cell r="V6" t="str">
            <v>02 Autres Industries alimentaires</v>
          </cell>
          <cell r="W6">
            <v>20000000</v>
          </cell>
          <cell r="X6">
            <v>11200000</v>
          </cell>
          <cell r="Y6" t="str">
            <v>Validé</v>
          </cell>
          <cell r="Z6">
            <v>0</v>
          </cell>
          <cell r="AA6">
            <v>29879.51807228916</v>
          </cell>
          <cell r="AB6">
            <v>347498.79518072295</v>
          </cell>
          <cell r="AC6">
            <v>50.5</v>
          </cell>
          <cell r="AD6" t="str">
            <v>En cours</v>
          </cell>
          <cell r="AE6" t="str">
            <v>En fonctionnement</v>
          </cell>
          <cell r="AF6" t="str">
            <v>oui</v>
          </cell>
          <cell r="AG6" t="str">
            <v>IB42672011001</v>
          </cell>
          <cell r="AH6">
            <v>41061</v>
          </cell>
          <cell r="AI6">
            <v>41000</v>
          </cell>
          <cell r="AJ6">
            <v>41000</v>
          </cell>
          <cell r="AK6">
            <v>76</v>
          </cell>
          <cell r="AL6" t="str">
            <v>LIBEREE</v>
          </cell>
          <cell r="AM6" t="str">
            <v>En fonctionnement, date officielle de comptage 01/04/2012
Paiements année 1 et 2 effectués</v>
          </cell>
          <cell r="AN6" t="str">
            <v>Attente paiement année 3 – pb base cyriséa relance cyriséa le 16 juillet</v>
          </cell>
          <cell r="AO6" t="str">
            <v>Incendie au niveau du vérin poussoir nord :
Projection de braises sur le calorifuge due à une mauvaise étanchéité entre la trémie de combustion et l'axe du vérin
Propagation au niveau du circuit hydraulique du vérin.
Déformation de la trémie de combustion
Blocage régulier des grilles de combustion :
Usure prématurée de tous les roulements, galets de guidage et bande de roulement des grilles</v>
          </cell>
          <cell r="AP6">
            <v>0</v>
          </cell>
          <cell r="AQ6">
            <v>0</v>
          </cell>
          <cell r="AR6" t="str">
            <v>Alice a validé l'appro le 07/05/2014</v>
          </cell>
          <cell r="AS6" t="str">
            <v>Demande de paiement dès que pb cyriséa résolut</v>
          </cell>
          <cell r="AT6"/>
          <cell r="AU6"/>
          <cell r="AV6"/>
          <cell r="AW6"/>
          <cell r="AX6"/>
          <cell r="AY6"/>
          <cell r="AZ6" t="str">
            <v>avril</v>
          </cell>
          <cell r="BA6">
            <v>41365</v>
          </cell>
          <cell r="BB6" t="str">
            <v>Validé</v>
          </cell>
          <cell r="BC6" t="str">
            <v>Emissions forte de CO (tests mis en place pour les réduire avec modification introduction de l'air secondaire)</v>
          </cell>
          <cell r="BD6" t="str">
            <v>oui</v>
          </cell>
          <cell r="BE6" t="str">
            <v xml:space="preserve"> 02/08/2013</v>
          </cell>
          <cell r="BF6">
            <v>41730</v>
          </cell>
          <cell r="BG6" t="str">
            <v>Validé</v>
          </cell>
          <cell r="BH6" t="str">
            <v>- Appro ok
- Qair : particule ok, CO pas de mesures ont-ils pu réduire leurs émissions, NOx assez élevé (au-delà la réglementation)
- Comptage en attente données CYRISEA</v>
          </cell>
          <cell r="BI6" t="str">
            <v>oui</v>
          </cell>
          <cell r="BJ6">
            <v>41807</v>
          </cell>
          <cell r="BK6">
            <v>42095</v>
          </cell>
          <cell r="BL6" t="str">
            <v>Validé</v>
          </cell>
          <cell r="BM6" t="str">
            <v>Emission  :OK
comptage: ecart
appro: ok</v>
          </cell>
          <cell r="BN6" t="str">
            <v>oui</v>
          </cell>
          <cell r="BO6">
            <v>42231</v>
          </cell>
          <cell r="BP6">
            <v>42461</v>
          </cell>
          <cell r="BQ6">
            <v>0</v>
          </cell>
          <cell r="BR6">
            <v>0</v>
          </cell>
          <cell r="BS6">
            <v>0</v>
          </cell>
          <cell r="BT6">
            <v>42826</v>
          </cell>
          <cell r="BU6">
            <v>0</v>
          </cell>
          <cell r="BV6">
            <v>0</v>
          </cell>
          <cell r="BW6">
            <v>0</v>
          </cell>
          <cell r="BX6">
            <v>0</v>
          </cell>
          <cell r="BY6">
            <v>3</v>
          </cell>
          <cell r="BZ6">
            <v>3</v>
          </cell>
          <cell r="CA6" t="str">
            <v>Publiée</v>
          </cell>
          <cell r="CB6">
            <v>1</v>
          </cell>
          <cell r="CC6" t="b">
            <v>0</v>
          </cell>
          <cell r="CD6" t="str">
            <v>oui</v>
          </cell>
          <cell r="CE6">
            <v>2013</v>
          </cell>
          <cell r="CF6">
            <v>0</v>
          </cell>
          <cell r="CG6">
            <v>0</v>
          </cell>
          <cell r="CH6">
            <v>0</v>
          </cell>
          <cell r="CI6">
            <v>0</v>
          </cell>
          <cell r="CJ6" t="str">
            <v>Next Energies</v>
          </cell>
          <cell r="CK6" t="str">
            <v>France</v>
          </cell>
          <cell r="CL6">
            <v>0</v>
          </cell>
          <cell r="CM6" t="str">
            <v>Multi cyclones - filtre à manches</v>
          </cell>
          <cell r="CN6" t="str">
            <v>ICPE - 2910 A - déclaration</v>
          </cell>
          <cell r="CO6">
            <v>75</v>
          </cell>
          <cell r="CP6">
            <v>1.53</v>
          </cell>
          <cell r="CQ6">
            <v>0</v>
          </cell>
          <cell r="CR6">
            <v>0</v>
          </cell>
          <cell r="CS6">
            <v>0</v>
          </cell>
          <cell r="CT6">
            <v>0</v>
          </cell>
          <cell r="CU6">
            <v>1581</v>
          </cell>
          <cell r="CV6">
            <v>14.850000000000001</v>
          </cell>
          <cell r="CW6">
            <v>0.78150000000000008</v>
          </cell>
          <cell r="CX6">
            <v>400.5</v>
          </cell>
          <cell r="CY6">
            <v>0</v>
          </cell>
          <cell r="CZ6">
            <v>0</v>
          </cell>
          <cell r="DA6">
            <v>0</v>
          </cell>
          <cell r="DB6">
            <v>0</v>
          </cell>
          <cell r="DC6">
            <v>0</v>
          </cell>
          <cell r="DD6">
            <v>0</v>
          </cell>
          <cell r="DE6">
            <v>0</v>
          </cell>
          <cell r="DF6">
            <v>0</v>
          </cell>
          <cell r="DG6">
            <v>0</v>
          </cell>
          <cell r="DH6">
            <v>0</v>
          </cell>
          <cell r="DI6">
            <v>347498.79518072295</v>
          </cell>
          <cell r="DJ6">
            <v>330427</v>
          </cell>
          <cell r="DK6">
            <v>-4.9127638476687274E-2</v>
          </cell>
          <cell r="DL6">
            <v>330478</v>
          </cell>
          <cell r="DM6">
            <v>1.5434574051151996E-4</v>
          </cell>
          <cell r="DN6">
            <v>347498.79518072295</v>
          </cell>
          <cell r="DO6">
            <v>362994</v>
          </cell>
          <cell r="DP6">
            <v>4.459067206612468E-2</v>
          </cell>
          <cell r="DQ6">
            <v>362943</v>
          </cell>
          <cell r="DR6">
            <v>-1.4049819005272814E-4</v>
          </cell>
          <cell r="DS6">
            <v>347498.79518072295</v>
          </cell>
          <cell r="DT6">
            <v>364390</v>
          </cell>
          <cell r="DU6">
            <v>4.8607952181510365E-2</v>
          </cell>
          <cell r="DV6">
            <v>0</v>
          </cell>
          <cell r="DW6">
            <v>0</v>
          </cell>
          <cell r="DX6">
            <v>347498.79518072295</v>
          </cell>
          <cell r="DY6">
            <v>0</v>
          </cell>
          <cell r="DZ6">
            <v>0</v>
          </cell>
          <cell r="EA6">
            <v>0</v>
          </cell>
          <cell r="EB6">
            <v>0</v>
          </cell>
          <cell r="EC6">
            <v>347498.79518072295</v>
          </cell>
          <cell r="ED6">
            <v>0</v>
          </cell>
          <cell r="EE6">
            <v>0</v>
          </cell>
          <cell r="EF6">
            <v>0</v>
          </cell>
          <cell r="EG6">
            <v>0</v>
          </cell>
          <cell r="EH6">
            <v>0</v>
          </cell>
          <cell r="EI6">
            <v>255859.18699999998</v>
          </cell>
          <cell r="EJ6">
            <v>348486.28200000001</v>
          </cell>
          <cell r="EK6" t="str">
            <v>foyer biomasse--Vapeur-</v>
          </cell>
          <cell r="EL6" t="str">
            <v>Plaquettes forestières (référentiel 2008 - 1A - PF)</v>
          </cell>
          <cell r="EM6">
            <v>0.68</v>
          </cell>
          <cell r="EN6">
            <v>0.2</v>
          </cell>
          <cell r="EO6" t="str">
            <v>Alsace</v>
          </cell>
          <cell r="EP6">
            <v>0.56999999999999995</v>
          </cell>
          <cell r="EQ6" t="str">
            <v>lorraine</v>
          </cell>
          <cell r="ER6">
            <v>0.28000000000000003</v>
          </cell>
          <cell r="ES6" t="str">
            <v>hors France</v>
          </cell>
          <cell r="ET6">
            <v>0.15</v>
          </cell>
          <cell r="EU6" t="str">
            <v>Connexes des Industries du Bois (référentiel 2008 - 2 - CIB)</v>
          </cell>
          <cell r="EV6">
            <v>0.23</v>
          </cell>
          <cell r="EW6" t="str">
            <v>"+ ou - 10%</v>
          </cell>
          <cell r="EX6" t="str">
            <v>alsace</v>
          </cell>
          <cell r="EY6">
            <v>0.15</v>
          </cell>
          <cell r="EZ6" t="str">
            <v>lorraine</v>
          </cell>
          <cell r="FA6">
            <v>0</v>
          </cell>
          <cell r="FB6" t="str">
            <v>hors France</v>
          </cell>
          <cell r="FC6">
            <v>0.85</v>
          </cell>
          <cell r="FD6" t="str">
            <v>Produits bois en fin de vie (référentiel 2008 - 3A - PBFV)</v>
          </cell>
          <cell r="FE6">
            <v>0.9</v>
          </cell>
          <cell r="FF6" t="str">
            <v>"+ ou - 10%</v>
          </cell>
          <cell r="FG6" t="str">
            <v>Alsace</v>
          </cell>
          <cell r="FH6">
            <v>0.1</v>
          </cell>
          <cell r="FI6" t="str">
            <v>lorraine</v>
          </cell>
          <cell r="FJ6">
            <v>0</v>
          </cell>
          <cell r="FK6" t="str">
            <v>Hors France</v>
          </cell>
          <cell r="FL6">
            <v>0.9</v>
          </cell>
          <cell r="FW6" t="str">
            <v>foyer biomasse</v>
          </cell>
          <cell r="FY6" t="str">
            <v>Vapeur</v>
          </cell>
        </row>
        <row r="7">
          <cell r="A7" t="str">
            <v>0901C0031</v>
          </cell>
          <cell r="B7" t="str">
            <v>AIRBUS - COLOMIERS</v>
          </cell>
          <cell r="C7">
            <v>2009</v>
          </cell>
          <cell r="D7" t="str">
            <v>retenu</v>
          </cell>
          <cell r="E7" t="str">
            <v>MIDI PYRENEES</v>
          </cell>
          <cell r="F7">
            <v>31</v>
          </cell>
          <cell r="G7" t="str">
            <v>COLOMIERS</v>
          </cell>
          <cell r="H7">
            <v>31149</v>
          </cell>
          <cell r="I7" t="str">
            <v>AIRBUS</v>
          </cell>
          <cell r="J7" t="str">
            <v>AIRBUS</v>
          </cell>
          <cell r="K7">
            <v>40147</v>
          </cell>
          <cell r="L7">
            <v>58</v>
          </cell>
          <cell r="M7" t="str">
            <v>Gaz</v>
          </cell>
          <cell r="N7">
            <v>11903.614457831325</v>
          </cell>
          <cell r="O7" t="str">
            <v>sebastien.elissalde@airbus.com</v>
          </cell>
          <cell r="P7" t="str">
            <v>ELISSALDE sebastien</v>
          </cell>
          <cell r="Q7" t="str">
            <v>sebastien.elissalde@airbus.com</v>
          </cell>
          <cell r="R7" t="str">
            <v>06 07 71 76 09</v>
          </cell>
          <cell r="S7" t="str">
            <v>BONNEFOY Claude</v>
          </cell>
          <cell r="T7" t="str">
            <v xml:space="preserve">claude.bonnefoy@airbus.com
</v>
          </cell>
          <cell r="U7" t="str">
            <v>06 82 89 74 58</v>
          </cell>
          <cell r="V7" t="str">
            <v>11 Industrie automobile et aéronautique</v>
          </cell>
          <cell r="W7">
            <v>8175530</v>
          </cell>
          <cell r="X7">
            <v>3100000</v>
          </cell>
          <cell r="Y7">
            <v>0</v>
          </cell>
          <cell r="Z7">
            <v>0</v>
          </cell>
          <cell r="AA7">
            <v>4475.0430292598967</v>
          </cell>
          <cell r="AB7">
            <v>52044.750430292603</v>
          </cell>
          <cell r="AC7">
            <v>12</v>
          </cell>
          <cell r="AD7" t="str">
            <v>En cours</v>
          </cell>
          <cell r="AE7" t="str">
            <v>En fonctionnement</v>
          </cell>
          <cell r="AF7" t="str">
            <v>oui</v>
          </cell>
          <cell r="AG7" t="str">
            <v>IB73312013001</v>
          </cell>
          <cell r="AH7">
            <v>41791</v>
          </cell>
          <cell r="AI7">
            <v>41609</v>
          </cell>
          <cell r="AJ7">
            <v>41791</v>
          </cell>
          <cell r="AK7">
            <v>58</v>
          </cell>
          <cell r="AL7">
            <v>42369</v>
          </cell>
          <cell r="AM7">
            <v>0</v>
          </cell>
          <cell r="AN7" t="str">
            <v>Pb transmission de donnée identifier en juin 2015 - aucune donnée attente pb résolut avant de mande de rapport année 1</v>
          </cell>
          <cell r="AO7">
            <v>0</v>
          </cell>
          <cell r="AP7">
            <v>0</v>
          </cell>
          <cell r="AQ7" t="str">
            <v>Le porteur transfert ses données de comptage par mail à la plateforme</v>
          </cell>
          <cell r="AR7">
            <v>0</v>
          </cell>
          <cell r="AS7" t="str">
            <v>demander le rapport d'exploitation une fois le pb cyriséa résolut</v>
          </cell>
          <cell r="AT7"/>
          <cell r="AU7"/>
          <cell r="AV7" t="str">
            <v>Reçue</v>
          </cell>
          <cell r="AW7" t="str">
            <v>Reçue</v>
          </cell>
          <cell r="AX7" t="str">
            <v>Reçue</v>
          </cell>
          <cell r="AY7"/>
          <cell r="AZ7" t="str">
            <v>juin</v>
          </cell>
          <cell r="BA7">
            <v>42156</v>
          </cell>
          <cell r="BB7" t="str">
            <v>Demandé</v>
          </cell>
          <cell r="BC7">
            <v>0</v>
          </cell>
          <cell r="BD7"/>
          <cell r="BE7">
            <v>0</v>
          </cell>
          <cell r="BF7">
            <v>42522</v>
          </cell>
          <cell r="BG7"/>
          <cell r="BH7">
            <v>0</v>
          </cell>
          <cell r="BI7"/>
          <cell r="BJ7">
            <v>0</v>
          </cell>
          <cell r="BK7">
            <v>42887</v>
          </cell>
          <cell r="BL7"/>
          <cell r="BM7">
            <v>0</v>
          </cell>
          <cell r="BN7"/>
          <cell r="BO7">
            <v>0</v>
          </cell>
          <cell r="BP7">
            <v>43252</v>
          </cell>
          <cell r="BQ7">
            <v>0</v>
          </cell>
          <cell r="BR7">
            <v>0</v>
          </cell>
          <cell r="BS7">
            <v>0</v>
          </cell>
          <cell r="BT7">
            <v>43617</v>
          </cell>
          <cell r="BU7">
            <v>0</v>
          </cell>
          <cell r="BV7">
            <v>0</v>
          </cell>
          <cell r="BW7">
            <v>0</v>
          </cell>
          <cell r="BX7">
            <v>0</v>
          </cell>
          <cell r="BY7">
            <v>0</v>
          </cell>
          <cell r="BZ7">
            <v>1</v>
          </cell>
          <cell r="CA7" t="str">
            <v>demandée</v>
          </cell>
          <cell r="CB7"/>
          <cell r="CC7" t="b">
            <v>1</v>
          </cell>
          <cell r="CD7">
            <v>0</v>
          </cell>
          <cell r="CE7">
            <v>0</v>
          </cell>
          <cell r="CF7">
            <v>0</v>
          </cell>
          <cell r="CG7">
            <v>0</v>
          </cell>
          <cell r="CH7">
            <v>0</v>
          </cell>
          <cell r="CI7">
            <v>0</v>
          </cell>
          <cell r="CJ7" t="str">
            <v>Polytechnik</v>
          </cell>
          <cell r="CK7" t="str">
            <v>Autriche</v>
          </cell>
          <cell r="CL7">
            <v>0</v>
          </cell>
          <cell r="CM7">
            <v>0</v>
          </cell>
          <cell r="CN7" t="str">
            <v>ICPE - 2910 A - autorisation</v>
          </cell>
          <cell r="CO7">
            <v>75</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52044.750430292603</v>
          </cell>
          <cell r="DJ7">
            <v>0</v>
          </cell>
          <cell r="DK7"/>
          <cell r="DL7">
            <v>0</v>
          </cell>
          <cell r="DM7"/>
          <cell r="DN7">
            <v>52044.750430292603</v>
          </cell>
          <cell r="DO7">
            <v>0</v>
          </cell>
          <cell r="DP7"/>
          <cell r="DQ7">
            <v>0</v>
          </cell>
          <cell r="DR7"/>
          <cell r="DS7">
            <v>52044.750430292603</v>
          </cell>
          <cell r="DT7">
            <v>0</v>
          </cell>
          <cell r="DU7">
            <v>0</v>
          </cell>
          <cell r="DV7">
            <v>0</v>
          </cell>
          <cell r="DW7">
            <v>0</v>
          </cell>
          <cell r="DX7">
            <v>52044.750430292603</v>
          </cell>
          <cell r="DY7">
            <v>0</v>
          </cell>
          <cell r="DZ7">
            <v>0</v>
          </cell>
          <cell r="EA7">
            <v>0</v>
          </cell>
          <cell r="EB7">
            <v>0</v>
          </cell>
          <cell r="EC7">
            <v>52044.750430292603</v>
          </cell>
          <cell r="ED7">
            <v>0</v>
          </cell>
          <cell r="EE7">
            <v>0</v>
          </cell>
          <cell r="EF7">
            <v>0</v>
          </cell>
          <cell r="EG7">
            <v>0</v>
          </cell>
          <cell r="EH7">
            <v>0</v>
          </cell>
          <cell r="EI7">
            <v>0</v>
          </cell>
          <cell r="EJ7">
            <v>0</v>
          </cell>
          <cell r="EK7" t="str">
            <v>foyer biomasse--eau surchauffée-</v>
          </cell>
          <cell r="EL7" t="str">
            <v>Plaquettes forestières (référentiel 2008 - 1A - PF)</v>
          </cell>
          <cell r="EM7">
            <v>0.7</v>
          </cell>
          <cell r="EN7">
            <v>0.7</v>
          </cell>
          <cell r="EO7" t="str">
            <v>Midi-Pyrénées</v>
          </cell>
          <cell r="EP7">
            <v>0.85</v>
          </cell>
          <cell r="EQ7" t="str">
            <v>Aquitaine</v>
          </cell>
          <cell r="ER7">
            <v>0.15</v>
          </cell>
          <cell r="EU7" t="str">
            <v>Connexes des Industries du Bois (référentiel 2008 - 2 - CIB)</v>
          </cell>
          <cell r="EV7">
            <v>0.25</v>
          </cell>
          <cell r="EW7">
            <v>0.25</v>
          </cell>
          <cell r="EX7" t="str">
            <v>Midi-Pyrénées</v>
          </cell>
          <cell r="EY7">
            <v>1</v>
          </cell>
          <cell r="FD7" t="str">
            <v>Produits bois en fin de vie (référentiel 2008 - 3A - PBFV)</v>
          </cell>
          <cell r="FE7">
            <v>0.05</v>
          </cell>
          <cell r="FF7">
            <v>0.05</v>
          </cell>
          <cell r="FG7" t="str">
            <v>Midi-Pyrénées</v>
          </cell>
          <cell r="FH7">
            <v>1</v>
          </cell>
          <cell r="FW7" t="str">
            <v>foyer biomasse</v>
          </cell>
          <cell r="FY7" t="str">
            <v>eau surchauffée</v>
          </cell>
        </row>
        <row r="8">
          <cell r="A8" t="str">
            <v>0901C0032</v>
          </cell>
          <cell r="B8" t="str">
            <v>chaufferie biomasse MONTOIR</v>
          </cell>
          <cell r="C8">
            <v>2009</v>
          </cell>
          <cell r="D8" t="str">
            <v>retenu</v>
          </cell>
          <cell r="E8" t="str">
            <v>PAYS DE LA LOIRE</v>
          </cell>
          <cell r="F8">
            <v>44</v>
          </cell>
          <cell r="G8" t="str">
            <v>MONTOIR DE BRETAGNE</v>
          </cell>
          <cell r="H8">
            <v>0</v>
          </cell>
          <cell r="I8">
            <v>0</v>
          </cell>
          <cell r="J8" t="str">
            <v>COFELY</v>
          </cell>
          <cell r="K8">
            <v>0</v>
          </cell>
          <cell r="L8">
            <v>0</v>
          </cell>
          <cell r="M8">
            <v>0</v>
          </cell>
          <cell r="N8">
            <v>8355.4216867469895</v>
          </cell>
          <cell r="O8">
            <v>0</v>
          </cell>
          <cell r="P8">
            <v>0</v>
          </cell>
          <cell r="Q8">
            <v>0</v>
          </cell>
          <cell r="R8">
            <v>0</v>
          </cell>
          <cell r="S8">
            <v>0</v>
          </cell>
          <cell r="T8">
            <v>0</v>
          </cell>
          <cell r="U8">
            <v>0</v>
          </cell>
          <cell r="V8" t="str">
            <v>04 Chimie</v>
          </cell>
          <cell r="W8">
            <v>5200000</v>
          </cell>
          <cell r="X8">
            <v>1200000</v>
          </cell>
          <cell r="Y8">
            <v>0</v>
          </cell>
          <cell r="Z8">
            <v>0</v>
          </cell>
          <cell r="AA8">
            <v>3141.1359724612739</v>
          </cell>
          <cell r="AB8">
            <v>36531.411359724618</v>
          </cell>
          <cell r="AC8">
            <v>7</v>
          </cell>
          <cell r="AD8" t="str">
            <v>Abandonné</v>
          </cell>
          <cell r="AE8" t="str">
            <v>Abandonné</v>
          </cell>
          <cell r="AF8">
            <v>0</v>
          </cell>
          <cell r="AG8">
            <v>0</v>
          </cell>
          <cell r="AH8">
            <v>0</v>
          </cell>
          <cell r="AI8">
            <v>0</v>
          </cell>
          <cell r="AJ8">
            <v>0</v>
          </cell>
          <cell r="AK8">
            <v>0</v>
          </cell>
          <cell r="AL8"/>
          <cell r="AM8">
            <v>0</v>
          </cell>
          <cell r="AN8">
            <v>0</v>
          </cell>
          <cell r="AO8">
            <v>0</v>
          </cell>
          <cell r="AP8">
            <v>0</v>
          </cell>
          <cell r="AQ8">
            <v>0</v>
          </cell>
          <cell r="AR8">
            <v>0</v>
          </cell>
          <cell r="AS8">
            <v>0</v>
          </cell>
          <cell r="AT8"/>
          <cell r="AU8">
            <v>0</v>
          </cell>
          <cell r="AV8">
            <v>0</v>
          </cell>
          <cell r="AW8">
            <v>0</v>
          </cell>
          <cell r="AX8">
            <v>0</v>
          </cell>
          <cell r="AY8">
            <v>0</v>
          </cell>
          <cell r="AZ8"/>
          <cell r="BA8"/>
          <cell r="BB8"/>
          <cell r="BC8">
            <v>0</v>
          </cell>
          <cell r="BD8">
            <v>0</v>
          </cell>
          <cell r="BE8">
            <v>0</v>
          </cell>
          <cell r="BF8"/>
          <cell r="BG8"/>
          <cell r="BH8">
            <v>0</v>
          </cell>
          <cell r="BI8">
            <v>0</v>
          </cell>
          <cell r="BJ8">
            <v>0</v>
          </cell>
          <cell r="BK8"/>
          <cell r="BL8"/>
          <cell r="BM8">
            <v>0</v>
          </cell>
          <cell r="BN8">
            <v>0</v>
          </cell>
          <cell r="BO8">
            <v>0</v>
          </cell>
          <cell r="BP8"/>
          <cell r="BQ8">
            <v>0</v>
          </cell>
          <cell r="BR8">
            <v>0</v>
          </cell>
          <cell r="BS8">
            <v>0</v>
          </cell>
          <cell r="BT8"/>
          <cell r="BU8">
            <v>0</v>
          </cell>
          <cell r="BV8">
            <v>0</v>
          </cell>
          <cell r="BW8">
            <v>0</v>
          </cell>
          <cell r="BX8">
            <v>0</v>
          </cell>
          <cell r="BY8">
            <v>0</v>
          </cell>
          <cell r="BZ8">
            <v>0</v>
          </cell>
          <cell r="CA8">
            <v>0</v>
          </cell>
          <cell r="CB8"/>
          <cell r="CC8" t="b">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36531.411359724618</v>
          </cell>
          <cell r="DJ8">
            <v>0</v>
          </cell>
          <cell r="DK8"/>
          <cell r="DL8">
            <v>0</v>
          </cell>
          <cell r="DM8">
            <v>0</v>
          </cell>
          <cell r="DN8">
            <v>36531.411359724618</v>
          </cell>
          <cell r="DO8">
            <v>0</v>
          </cell>
          <cell r="DP8"/>
          <cell r="DQ8">
            <v>0</v>
          </cell>
          <cell r="DR8">
            <v>0</v>
          </cell>
          <cell r="DS8">
            <v>36531.411359724618</v>
          </cell>
          <cell r="DT8">
            <v>0</v>
          </cell>
          <cell r="DU8">
            <v>0</v>
          </cell>
          <cell r="DV8">
            <v>0</v>
          </cell>
          <cell r="DW8">
            <v>0</v>
          </cell>
          <cell r="DX8">
            <v>36531.411359724618</v>
          </cell>
          <cell r="DY8">
            <v>0</v>
          </cell>
          <cell r="DZ8">
            <v>0</v>
          </cell>
          <cell r="EA8">
            <v>0</v>
          </cell>
          <cell r="EB8">
            <v>0</v>
          </cell>
          <cell r="EC8">
            <v>36531.411359724618</v>
          </cell>
          <cell r="ED8">
            <v>0</v>
          </cell>
          <cell r="EE8">
            <v>0</v>
          </cell>
          <cell r="EF8">
            <v>0</v>
          </cell>
          <cell r="EG8">
            <v>0</v>
          </cell>
          <cell r="EH8">
            <v>0</v>
          </cell>
          <cell r="EI8">
            <v>0</v>
          </cell>
          <cell r="EJ8">
            <v>0</v>
          </cell>
        </row>
        <row r="9">
          <cell r="A9" t="str">
            <v>0901C0033</v>
          </cell>
          <cell r="B9" t="str">
            <v>CHAUFFERIE BIOMASSE - SAINT AMOUR</v>
          </cell>
          <cell r="C9">
            <v>2009</v>
          </cell>
          <cell r="D9" t="str">
            <v>retenu</v>
          </cell>
          <cell r="E9" t="str">
            <v>FRANCHE COMTE</v>
          </cell>
          <cell r="F9">
            <v>39</v>
          </cell>
          <cell r="G9" t="str">
            <v>SAINT AMOUR</v>
          </cell>
          <cell r="H9">
            <v>0</v>
          </cell>
          <cell r="I9">
            <v>0</v>
          </cell>
          <cell r="J9" t="str">
            <v>MONNARD</v>
          </cell>
          <cell r="K9">
            <v>0</v>
          </cell>
          <cell r="L9">
            <v>0</v>
          </cell>
          <cell r="M9">
            <v>0</v>
          </cell>
          <cell r="N9">
            <v>18459.30120481928</v>
          </cell>
          <cell r="O9" t="str">
            <v>jm.monnard@monnard.fr</v>
          </cell>
          <cell r="P9">
            <v>0</v>
          </cell>
          <cell r="Q9">
            <v>0</v>
          </cell>
          <cell r="R9">
            <v>0</v>
          </cell>
          <cell r="S9">
            <v>0</v>
          </cell>
          <cell r="T9">
            <v>0</v>
          </cell>
          <cell r="U9">
            <v>0</v>
          </cell>
          <cell r="V9" t="str">
            <v>02 Autres Industries alimentaires</v>
          </cell>
          <cell r="W9">
            <v>10015000</v>
          </cell>
          <cell r="X9">
            <v>3004500</v>
          </cell>
          <cell r="Y9">
            <v>0</v>
          </cell>
          <cell r="Z9">
            <v>0</v>
          </cell>
          <cell r="AA9">
            <v>6939.5869191049915</v>
          </cell>
          <cell r="AB9">
            <v>80707.395869191052</v>
          </cell>
          <cell r="AC9">
            <v>23</v>
          </cell>
          <cell r="AD9" t="str">
            <v>Abandonné</v>
          </cell>
          <cell r="AE9" t="str">
            <v>Abandonné</v>
          </cell>
          <cell r="AF9">
            <v>0</v>
          </cell>
          <cell r="AG9">
            <v>0</v>
          </cell>
          <cell r="AH9">
            <v>0</v>
          </cell>
          <cell r="AI9">
            <v>0</v>
          </cell>
          <cell r="AJ9">
            <v>0</v>
          </cell>
          <cell r="AK9">
            <v>0</v>
          </cell>
          <cell r="AL9"/>
          <cell r="AM9">
            <v>0</v>
          </cell>
          <cell r="AN9">
            <v>0</v>
          </cell>
          <cell r="AO9">
            <v>0</v>
          </cell>
          <cell r="AP9">
            <v>0</v>
          </cell>
          <cell r="AQ9">
            <v>0</v>
          </cell>
          <cell r="AR9">
            <v>0</v>
          </cell>
          <cell r="AS9">
            <v>0</v>
          </cell>
          <cell r="AT9"/>
          <cell r="AU9">
            <v>0</v>
          </cell>
          <cell r="AV9">
            <v>0</v>
          </cell>
          <cell r="AW9">
            <v>0</v>
          </cell>
          <cell r="AX9">
            <v>0</v>
          </cell>
          <cell r="AY9">
            <v>0</v>
          </cell>
          <cell r="AZ9"/>
          <cell r="BA9"/>
          <cell r="BB9"/>
          <cell r="BC9">
            <v>0</v>
          </cell>
          <cell r="BD9">
            <v>0</v>
          </cell>
          <cell r="BE9">
            <v>0</v>
          </cell>
          <cell r="BF9"/>
          <cell r="BG9"/>
          <cell r="BH9">
            <v>0</v>
          </cell>
          <cell r="BI9">
            <v>0</v>
          </cell>
          <cell r="BJ9">
            <v>0</v>
          </cell>
          <cell r="BK9"/>
          <cell r="BL9"/>
          <cell r="BM9">
            <v>0</v>
          </cell>
          <cell r="BN9">
            <v>0</v>
          </cell>
          <cell r="BO9">
            <v>0</v>
          </cell>
          <cell r="BP9"/>
          <cell r="BQ9">
            <v>0</v>
          </cell>
          <cell r="BR9">
            <v>0</v>
          </cell>
          <cell r="BS9">
            <v>0</v>
          </cell>
          <cell r="BT9"/>
          <cell r="BU9">
            <v>0</v>
          </cell>
          <cell r="BV9">
            <v>0</v>
          </cell>
          <cell r="BW9">
            <v>0</v>
          </cell>
          <cell r="BX9">
            <v>0</v>
          </cell>
          <cell r="BY9">
            <v>0</v>
          </cell>
          <cell r="BZ9">
            <v>0</v>
          </cell>
          <cell r="CA9">
            <v>0</v>
          </cell>
          <cell r="CB9"/>
          <cell r="CC9" t="b">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80707.395869191052</v>
          </cell>
          <cell r="DJ9">
            <v>0</v>
          </cell>
          <cell r="DK9"/>
          <cell r="DL9">
            <v>0</v>
          </cell>
          <cell r="DM9">
            <v>0</v>
          </cell>
          <cell r="DN9">
            <v>80707.395869191052</v>
          </cell>
          <cell r="DO9">
            <v>0</v>
          </cell>
          <cell r="DP9"/>
          <cell r="DQ9">
            <v>0</v>
          </cell>
          <cell r="DR9">
            <v>0</v>
          </cell>
          <cell r="DS9">
            <v>80707.395869191052</v>
          </cell>
          <cell r="DT9">
            <v>0</v>
          </cell>
          <cell r="DU9">
            <v>0</v>
          </cell>
          <cell r="DV9">
            <v>0</v>
          </cell>
          <cell r="DW9">
            <v>0</v>
          </cell>
          <cell r="DX9">
            <v>80707.395869191052</v>
          </cell>
          <cell r="DY9">
            <v>0</v>
          </cell>
          <cell r="DZ9">
            <v>0</v>
          </cell>
          <cell r="EA9">
            <v>0</v>
          </cell>
          <cell r="EB9">
            <v>0</v>
          </cell>
          <cell r="EC9">
            <v>80707.395869191052</v>
          </cell>
          <cell r="ED9">
            <v>0</v>
          </cell>
          <cell r="EE9">
            <v>0</v>
          </cell>
          <cell r="EF9">
            <v>0</v>
          </cell>
          <cell r="EG9">
            <v>0</v>
          </cell>
          <cell r="EH9">
            <v>0</v>
          </cell>
          <cell r="EI9">
            <v>0</v>
          </cell>
          <cell r="EJ9">
            <v>0</v>
          </cell>
        </row>
        <row r="10">
          <cell r="A10" t="str">
            <v>0901C0036</v>
          </cell>
          <cell r="B10" t="str">
            <v>CRISTANOL - BAZANCOURT</v>
          </cell>
          <cell r="C10">
            <v>2009</v>
          </cell>
          <cell r="D10" t="str">
            <v>retenu</v>
          </cell>
          <cell r="E10" t="str">
            <v>CHAMPAGNE ARDENNES</v>
          </cell>
          <cell r="F10">
            <v>51</v>
          </cell>
          <cell r="G10" t="str">
            <v>BAZANCOURT</v>
          </cell>
          <cell r="H10">
            <v>51043</v>
          </cell>
          <cell r="I10" t="str">
            <v>CRISTANOL</v>
          </cell>
          <cell r="J10" t="str">
            <v>CRISTANOL</v>
          </cell>
          <cell r="K10">
            <v>40136</v>
          </cell>
          <cell r="L10">
            <v>42</v>
          </cell>
          <cell r="M10" t="str">
            <v>Gaz</v>
          </cell>
          <cell r="N10">
            <v>46678.879518072295</v>
          </cell>
          <cell r="O10" t="str">
            <v>mrapin@cristal-union.fr</v>
          </cell>
          <cell r="P10" t="str">
            <v>Séverine Garnier</v>
          </cell>
          <cell r="Q10" t="str">
            <v>03.26.61.21.84</v>
          </cell>
          <cell r="R10" t="str">
            <v xml:space="preserve">sgarnier@cristanol.fr </v>
          </cell>
          <cell r="S10" t="str">
            <v>AURELIE BOURGEOIS</v>
          </cell>
          <cell r="T10" t="str">
            <v>abourgeois@cristanol.fr</v>
          </cell>
          <cell r="U10" t="str">
            <v>03 26 61 21 21</v>
          </cell>
          <cell r="V10" t="str">
            <v>02 Autres Industries alimentaires</v>
          </cell>
          <cell r="W10">
            <v>18770000</v>
          </cell>
          <cell r="X10">
            <v>5264535</v>
          </cell>
          <cell r="Y10" t="str">
            <v>Validé</v>
          </cell>
          <cell r="Z10">
            <v>0</v>
          </cell>
          <cell r="AA10">
            <v>17548.450946643719</v>
          </cell>
          <cell r="AB10">
            <v>204088.48450946648</v>
          </cell>
          <cell r="AC10">
            <v>30</v>
          </cell>
          <cell r="AD10" t="str">
            <v>En cours</v>
          </cell>
          <cell r="AE10" t="str">
            <v>En fonctionnement</v>
          </cell>
          <cell r="AF10" t="str">
            <v>oui</v>
          </cell>
          <cell r="AG10" t="str">
            <v>IB21512012001</v>
          </cell>
          <cell r="AH10">
            <v>41640</v>
          </cell>
          <cell r="AI10">
            <v>41640</v>
          </cell>
          <cell r="AJ10">
            <v>41640</v>
          </cell>
          <cell r="AK10">
            <v>42</v>
          </cell>
          <cell r="AL10" t="str">
            <v>LIBEREE</v>
          </cell>
          <cell r="AM10">
            <v>0</v>
          </cell>
          <cell r="AN10" t="str">
            <v>Report de la date de comptage officielle au 01/01/2014.
Nouveau bilan d'exploitation à partir du 01/01/2015
Attente fiche EAS en cours chez le porteur au 18032015
non-conformité par rapport arrêté sur les émissions, modification technique en cours azu 18032015  CO, HAP, Poussière NH3</v>
          </cell>
          <cell r="AO10" t="str">
            <v>Problème ligne préparation paille :
- Problèmes techniques concernant le déficelage, le broyage et le transport pneumatique de la paille
Problème chaudière :
- Encrassement de la chambre torsionnelle fonctionnant à la paille. (atteinte de la température de fusibilité des cendres et donc une prise en masse au fil du temps des cendres, ne pouvant être évacuées). De plus casse mécanique des système de manutention des cendres.
- Fuites de gaz de synthèse des deux gazéifieurs par l’effondrement du réfractaire des deux piquages pour l’implantation des bruleurs des gazéifieurs (mauvaise conception réfractaire)
- Présence de fines trop importante dans les plaquettes entrainant des pertes de charge dans les gazéifieurs et donc une sortie non régulière du syngaz.
- problèmes techniques au niveau du fonctionnement de la chaudière
- Destruction de la gaine de liaison entre les gazéifieurs et la chambre de combustion (erreur conception réfractaire)
- Blocage de la sole d'évacuation des cendres par des déformations suite à des températures trop hautes des cendres
- Destruction de la cheminée des gazéifieurs suite à la mauvaise conception du chevêtre de celle-ci et également des tuyauteries de liaison. La dilatation thermique étant contrainte, la cheminée a plié</v>
          </cell>
          <cell r="AP10" t="str">
            <v>Dépenses de broyage de paille non éligible</v>
          </cell>
          <cell r="AQ10" t="str">
            <v>attente ajustemen rapport janviers avril</v>
          </cell>
          <cell r="AR10" t="str">
            <v>évolution plan d'appro en cours au bénéfice des PF (à la place paille / gros sons) - accord cellule biomasse obtenu / avenant n°3 en cours</v>
          </cell>
          <cell r="AS10" t="str">
            <v>Ettente retour question complémentaires du 1803 mais non bloquant pour le paiement +  + données source PFEC bois</v>
          </cell>
          <cell r="AT10"/>
          <cell r="AU10"/>
          <cell r="AV10"/>
          <cell r="AW10"/>
          <cell r="AX10"/>
          <cell r="AY10"/>
          <cell r="AZ10" t="str">
            <v>janvier</v>
          </cell>
          <cell r="BA10">
            <v>42005</v>
          </cell>
          <cell r="BB10" t="str">
            <v>Validé</v>
          </cell>
          <cell r="BC10" t="str">
            <v xml:space="preserve">Comptage Ok
appro OK
Poussière OK convention + non conforme ICPE.
</v>
          </cell>
          <cell r="BD10" t="str">
            <v>oui</v>
          </cell>
          <cell r="BE10">
            <v>42083</v>
          </cell>
          <cell r="BF10">
            <v>42370</v>
          </cell>
          <cell r="BG10"/>
          <cell r="BH10">
            <v>0</v>
          </cell>
          <cell r="BI10"/>
          <cell r="BJ10">
            <v>0</v>
          </cell>
          <cell r="BK10">
            <v>42736</v>
          </cell>
          <cell r="BL10"/>
          <cell r="BM10">
            <v>0</v>
          </cell>
          <cell r="BN10"/>
          <cell r="BO10">
            <v>0</v>
          </cell>
          <cell r="BP10">
            <v>43101</v>
          </cell>
          <cell r="BQ10">
            <v>0</v>
          </cell>
          <cell r="BR10">
            <v>0</v>
          </cell>
          <cell r="BS10">
            <v>0</v>
          </cell>
          <cell r="BT10">
            <v>43466</v>
          </cell>
          <cell r="BU10">
            <v>0</v>
          </cell>
          <cell r="BV10">
            <v>0</v>
          </cell>
          <cell r="BW10">
            <v>0</v>
          </cell>
          <cell r="BX10">
            <v>0</v>
          </cell>
          <cell r="BY10">
            <v>1</v>
          </cell>
          <cell r="BZ10">
            <v>1</v>
          </cell>
          <cell r="CA10" t="str">
            <v>demandée</v>
          </cell>
          <cell r="CB10"/>
          <cell r="CC10" t="b">
            <v>0</v>
          </cell>
          <cell r="CD10">
            <v>0</v>
          </cell>
          <cell r="CE10">
            <v>0</v>
          </cell>
          <cell r="CF10">
            <v>0</v>
          </cell>
          <cell r="CG10">
            <v>0</v>
          </cell>
          <cell r="CH10">
            <v>0</v>
          </cell>
          <cell r="CI10">
            <v>0</v>
          </cell>
          <cell r="CJ10" t="str">
            <v>De Smet</v>
          </cell>
          <cell r="CK10" t="str">
            <v>Belgique</v>
          </cell>
          <cell r="CL10" t="str">
            <v>De Smet / SIL</v>
          </cell>
          <cell r="CM10" t="str">
            <v>Multi cyclones - filtre à manches</v>
          </cell>
          <cell r="CN10" t="str">
            <v>ICPE - 2910 B - autorisation</v>
          </cell>
          <cell r="CO10">
            <v>75</v>
          </cell>
          <cell r="CP10">
            <v>42.6</v>
          </cell>
          <cell r="CQ10">
            <v>0</v>
          </cell>
          <cell r="CR10">
            <v>0</v>
          </cell>
          <cell r="CS10">
            <v>0</v>
          </cell>
          <cell r="CT10">
            <v>0</v>
          </cell>
          <cell r="CU10">
            <v>550</v>
          </cell>
          <cell r="CV10">
            <v>13</v>
          </cell>
          <cell r="CW10">
            <v>0</v>
          </cell>
          <cell r="CX10">
            <v>58</v>
          </cell>
          <cell r="CY10">
            <v>13.6</v>
          </cell>
          <cell r="CZ10">
            <v>0</v>
          </cell>
          <cell r="DA10">
            <v>0</v>
          </cell>
          <cell r="DB10">
            <v>57</v>
          </cell>
          <cell r="DC10">
            <v>0</v>
          </cell>
          <cell r="DD10">
            <v>0</v>
          </cell>
          <cell r="DE10">
            <v>24</v>
          </cell>
          <cell r="DF10">
            <v>500</v>
          </cell>
          <cell r="DG10">
            <v>15</v>
          </cell>
          <cell r="DH10">
            <v>93</v>
          </cell>
          <cell r="DI10">
            <v>204088.48450946648</v>
          </cell>
          <cell r="DJ10">
            <v>156392</v>
          </cell>
          <cell r="DK10">
            <v>-0.23370492766461851</v>
          </cell>
          <cell r="DL10">
            <v>156392</v>
          </cell>
          <cell r="DM10">
            <v>0</v>
          </cell>
          <cell r="DN10">
            <v>204088.48450946648</v>
          </cell>
          <cell r="DO10">
            <v>0</v>
          </cell>
          <cell r="DP10"/>
          <cell r="DQ10">
            <v>0</v>
          </cell>
          <cell r="DR10"/>
          <cell r="DS10">
            <v>204088.48450946648</v>
          </cell>
          <cell r="DT10">
            <v>0</v>
          </cell>
          <cell r="DU10">
            <v>0</v>
          </cell>
          <cell r="DV10">
            <v>0</v>
          </cell>
          <cell r="DW10">
            <v>0</v>
          </cell>
          <cell r="DX10">
            <v>204088.48450946648</v>
          </cell>
          <cell r="DY10">
            <v>0</v>
          </cell>
          <cell r="DZ10">
            <v>0</v>
          </cell>
          <cell r="EA10">
            <v>0</v>
          </cell>
          <cell r="EB10">
            <v>0</v>
          </cell>
          <cell r="EC10">
            <v>204088.48450946648</v>
          </cell>
          <cell r="ED10">
            <v>0</v>
          </cell>
          <cell r="EE10">
            <v>0</v>
          </cell>
          <cell r="EF10">
            <v>0</v>
          </cell>
          <cell r="EG10">
            <v>0</v>
          </cell>
          <cell r="EH10">
            <v>0</v>
          </cell>
          <cell r="EI10">
            <v>0</v>
          </cell>
          <cell r="EJ10">
            <v>0</v>
          </cell>
          <cell r="EK10" t="str">
            <v>foyer biomasse-Gazéifieur-Vapeur surchauffé-</v>
          </cell>
          <cell r="EL10" t="str">
            <v>Plaquettes forestières (référentiel 2008 - 1A - PF)</v>
          </cell>
          <cell r="EM10">
            <v>0.71</v>
          </cell>
          <cell r="EN10">
            <v>0.91</v>
          </cell>
          <cell r="EO10" t="str">
            <v>Champagne-Ardennes</v>
          </cell>
          <cell r="EP10">
            <v>0.79</v>
          </cell>
          <cell r="EQ10" t="str">
            <v>Picardie</v>
          </cell>
          <cell r="ER10">
            <v>0.21</v>
          </cell>
          <cell r="EU10" t="str">
            <v xml:space="preserve">Autres </v>
          </cell>
          <cell r="EV10">
            <v>0.19</v>
          </cell>
          <cell r="EW10">
            <v>0.39</v>
          </cell>
          <cell r="EX10" t="str">
            <v>Centre</v>
          </cell>
          <cell r="EY10">
            <v>1</v>
          </cell>
          <cell r="FV10">
            <v>0.1</v>
          </cell>
          <cell r="FW10" t="str">
            <v>foyer biomasse</v>
          </cell>
          <cell r="FX10" t="str">
            <v>Gazéifieur</v>
          </cell>
          <cell r="FY10" t="str">
            <v>Vapeur surchauffé</v>
          </cell>
        </row>
        <row r="11">
          <cell r="A11" t="str">
            <v>0901C0037</v>
          </cell>
          <cell r="B11" t="str">
            <v>TEREOS - LILLEBONNE</v>
          </cell>
          <cell r="C11">
            <v>2009</v>
          </cell>
          <cell r="D11" t="str">
            <v>retenu</v>
          </cell>
          <cell r="E11" t="str">
            <v>HAUTE NORMANDIE</v>
          </cell>
          <cell r="F11">
            <v>76</v>
          </cell>
          <cell r="G11" t="str">
            <v>LILLEBONNE</v>
          </cell>
          <cell r="H11">
            <v>76384</v>
          </cell>
          <cell r="I11" t="str">
            <v>TEREOS</v>
          </cell>
          <cell r="J11" t="str">
            <v>TEREOS</v>
          </cell>
          <cell r="K11">
            <v>40127</v>
          </cell>
          <cell r="L11">
            <v>2.5</v>
          </cell>
          <cell r="M11" t="str">
            <v>Gaz</v>
          </cell>
          <cell r="N11">
            <v>5013.2530120481924</v>
          </cell>
          <cell r="O11" t="str">
            <v>nicolas.lemaire@tereos.com
02 35 39 53 00</v>
          </cell>
          <cell r="P11">
            <v>0</v>
          </cell>
          <cell r="Q11" t="str">
            <v>eric.seys@tereos.com</v>
          </cell>
          <cell r="R11" t="str">
            <v>02 35 39 53 00</v>
          </cell>
          <cell r="S11">
            <v>0</v>
          </cell>
          <cell r="T11" t="str">
            <v>eric.seys@tereos.com</v>
          </cell>
          <cell r="U11">
            <v>0</v>
          </cell>
          <cell r="V11" t="str">
            <v>02 Autres Industries alimentaires</v>
          </cell>
          <cell r="W11">
            <v>700000</v>
          </cell>
          <cell r="X11">
            <v>330000</v>
          </cell>
          <cell r="Y11">
            <v>0</v>
          </cell>
          <cell r="Z11">
            <v>0</v>
          </cell>
          <cell r="AA11">
            <v>1884.6815834767642</v>
          </cell>
          <cell r="AB11">
            <v>21918.846815834768</v>
          </cell>
          <cell r="AC11">
            <v>2.5</v>
          </cell>
          <cell r="AD11" t="str">
            <v>En cours</v>
          </cell>
          <cell r="AE11" t="str">
            <v>En fonctionnement</v>
          </cell>
          <cell r="AF11" t="str">
            <v>pas de télérelavage</v>
          </cell>
          <cell r="AG11" t="str">
            <v>-</v>
          </cell>
          <cell r="AH11">
            <v>41244</v>
          </cell>
          <cell r="AI11" t="str">
            <v>01/102015</v>
          </cell>
          <cell r="AJ11">
            <v>0</v>
          </cell>
          <cell r="AK11">
            <v>2.5</v>
          </cell>
          <cell r="AL11">
            <v>41759</v>
          </cell>
          <cell r="AM11">
            <v>0</v>
          </cell>
          <cell r="AN11" t="str">
            <v xml:space="preserve">
Mail Mr Lemaire installation OK, comptage cible octobre  2015 Encore quelques pb technique dont comptage ???</v>
          </cell>
          <cell r="AO11" t="str">
            <v>report de la date de comptage, à la suite de problèmes techniques sur l'installation
8/06/2014 - Echange tél avec N. Lemaire. Problématique au niveau de la partie méthanisation (30% utilisation sur l'année de production) volonté de décalé de comptage off. En attente d'un courrier expliquant leurs problématiques. Demande de prise en compte d'huile de fusel dans l'installation.</v>
          </cell>
          <cell r="AP11">
            <v>0</v>
          </cell>
          <cell r="AQ11" t="str">
            <v xml:space="preserve">Pb avec leur compteur, </v>
          </cell>
          <cell r="AR11" t="str">
            <v>Alice Gauthier 13/10/2014 demande :
- décrire en quelques lignes les ressources et le process qui aboutissent à la formation de ces huiles de fusel
- compléter le tableur suivant sur la base d'un plan théorique d'approvisionnement</v>
          </cell>
          <cell r="AS11" t="str">
            <v>relancé en septembre 2015 voir si comptage près pour 01/10/2015 et courreir officialisation de comptage</v>
          </cell>
          <cell r="AT11">
            <v>0</v>
          </cell>
          <cell r="AU11" t="str">
            <v>Date maxi de comptage dépassée</v>
          </cell>
          <cell r="AV11">
            <v>40462</v>
          </cell>
          <cell r="AW11">
            <v>40827</v>
          </cell>
          <cell r="AX11">
            <v>41192</v>
          </cell>
          <cell r="AY11">
            <v>41557</v>
          </cell>
          <cell r="AZ11" t="str">
            <v>01/102015</v>
          </cell>
          <cell r="BA11"/>
          <cell r="BB11">
            <v>0</v>
          </cell>
          <cell r="BC11">
            <v>0</v>
          </cell>
          <cell r="BD11"/>
          <cell r="BE11">
            <v>0</v>
          </cell>
          <cell r="BF11"/>
          <cell r="BG11"/>
          <cell r="BH11">
            <v>0</v>
          </cell>
          <cell r="BI11"/>
          <cell r="BJ11">
            <v>0</v>
          </cell>
          <cell r="BK11"/>
          <cell r="BL11"/>
          <cell r="BM11">
            <v>0</v>
          </cell>
          <cell r="BN11"/>
          <cell r="BO11">
            <v>0</v>
          </cell>
          <cell r="BP11"/>
          <cell r="BQ11">
            <v>0</v>
          </cell>
          <cell r="BR11">
            <v>0</v>
          </cell>
          <cell r="BS11">
            <v>0</v>
          </cell>
          <cell r="BT11"/>
          <cell r="BU11">
            <v>0</v>
          </cell>
          <cell r="BV11">
            <v>0</v>
          </cell>
          <cell r="BW11">
            <v>0</v>
          </cell>
          <cell r="BX11">
            <v>0</v>
          </cell>
          <cell r="BY11">
            <v>0</v>
          </cell>
          <cell r="BZ11">
            <v>0</v>
          </cell>
          <cell r="CA11" t="str">
            <v>relance</v>
          </cell>
          <cell r="CB11"/>
          <cell r="CC11" t="b">
            <v>0</v>
          </cell>
          <cell r="CD11">
            <v>0</v>
          </cell>
          <cell r="CE11">
            <v>0</v>
          </cell>
          <cell r="CF11">
            <v>0</v>
          </cell>
          <cell r="CG11">
            <v>0</v>
          </cell>
          <cell r="CH11">
            <v>0</v>
          </cell>
          <cell r="CI11">
            <v>0</v>
          </cell>
          <cell r="CJ11" t="str">
            <v>Installation Biogaz</v>
          </cell>
          <cell r="CK11">
            <v>0</v>
          </cell>
          <cell r="CL11">
            <v>0</v>
          </cell>
          <cell r="CM11">
            <v>0</v>
          </cell>
          <cell r="CN11" t="str">
            <v>ICPE - 2910 B - autorisation</v>
          </cell>
          <cell r="CO11">
            <v>75</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21918.846815834768</v>
          </cell>
          <cell r="DJ11">
            <v>0</v>
          </cell>
          <cell r="DK11"/>
          <cell r="DL11">
            <v>0</v>
          </cell>
          <cell r="DM11"/>
          <cell r="DN11">
            <v>21918.846815834768</v>
          </cell>
          <cell r="DO11">
            <v>0</v>
          </cell>
          <cell r="DP11"/>
          <cell r="DQ11">
            <v>0</v>
          </cell>
          <cell r="DR11"/>
          <cell r="DS11">
            <v>21918.846815834768</v>
          </cell>
          <cell r="DT11">
            <v>0</v>
          </cell>
          <cell r="DU11">
            <v>0</v>
          </cell>
          <cell r="DV11">
            <v>0</v>
          </cell>
          <cell r="DW11">
            <v>0</v>
          </cell>
          <cell r="DX11">
            <v>21918.846815834768</v>
          </cell>
          <cell r="DY11">
            <v>0</v>
          </cell>
          <cell r="DZ11">
            <v>0</v>
          </cell>
          <cell r="EA11">
            <v>0</v>
          </cell>
          <cell r="EB11">
            <v>0</v>
          </cell>
          <cell r="EC11">
            <v>21918.846815834768</v>
          </cell>
          <cell r="ED11">
            <v>0</v>
          </cell>
          <cell r="EE11">
            <v>0</v>
          </cell>
          <cell r="EF11">
            <v>0</v>
          </cell>
          <cell r="EG11">
            <v>0</v>
          </cell>
          <cell r="EH11">
            <v>0</v>
          </cell>
          <cell r="EI11">
            <v>0</v>
          </cell>
          <cell r="EJ11">
            <v>0</v>
          </cell>
          <cell r="EK11" t="str">
            <v>---</v>
          </cell>
          <cell r="EL11" t="str">
            <v>Biogaz</v>
          </cell>
          <cell r="EM11">
            <v>1</v>
          </cell>
        </row>
        <row r="12">
          <cell r="A12" t="str">
            <v>0901C0043</v>
          </cell>
          <cell r="B12" t="str">
            <v>COFELY - MICHELIN - ST DOULCHARD</v>
          </cell>
          <cell r="C12">
            <v>2009</v>
          </cell>
          <cell r="D12" t="str">
            <v>retenu</v>
          </cell>
          <cell r="E12" t="str">
            <v>CENTRE</v>
          </cell>
          <cell r="F12">
            <v>18</v>
          </cell>
          <cell r="G12" t="str">
            <v>SAINT DOULCHARD</v>
          </cell>
          <cell r="H12">
            <v>18205</v>
          </cell>
          <cell r="I12" t="str">
            <v>COFELY</v>
          </cell>
          <cell r="J12" t="str">
            <v>MICHELIN</v>
          </cell>
          <cell r="K12">
            <v>40127</v>
          </cell>
          <cell r="L12">
            <v>14.2</v>
          </cell>
          <cell r="M12" t="str">
            <v>Gaz</v>
          </cell>
          <cell r="N12">
            <v>8690.2199999999993</v>
          </cell>
          <cell r="O12" t="str">
            <v>florence.lemehaute@cofely-gdfsuez.com</v>
          </cell>
          <cell r="P12" t="str">
            <v>Catherine Barbe</v>
          </cell>
          <cell r="Q12" t="str">
            <v xml:space="preserve">catherine.barbe@cofely-gdfsuez.com, </v>
          </cell>
          <cell r="R12" t="str">
            <v>02 99 27 65 80</v>
          </cell>
          <cell r="S12" t="str">
            <v>Pierrick BRUGALLE</v>
          </cell>
          <cell r="T12" t="str">
            <v>pierrick.brugalle@cofely-gdfsuez.com</v>
          </cell>
          <cell r="U12" t="str">
            <v>02 99 27 65 56</v>
          </cell>
          <cell r="V12" t="str">
            <v>11 Industrie automobile et aéronautique</v>
          </cell>
          <cell r="W12">
            <v>3099668</v>
          </cell>
          <cell r="X12">
            <v>1240000</v>
          </cell>
          <cell r="Y12" t="str">
            <v>Validé</v>
          </cell>
          <cell r="Z12">
            <v>0</v>
          </cell>
          <cell r="AA12">
            <v>3267</v>
          </cell>
          <cell r="AB12">
            <v>37995.21</v>
          </cell>
          <cell r="AC12">
            <v>5.5</v>
          </cell>
          <cell r="AD12" t="str">
            <v>En cours</v>
          </cell>
          <cell r="AE12" t="str">
            <v>En fonctionnement</v>
          </cell>
          <cell r="AF12" t="str">
            <v>oui</v>
          </cell>
          <cell r="AG12" t="str">
            <v>IB24182011001</v>
          </cell>
          <cell r="AH12">
            <v>41061</v>
          </cell>
          <cell r="AI12">
            <v>40603</v>
          </cell>
          <cell r="AJ12">
            <v>40603</v>
          </cell>
          <cell r="AK12">
            <v>14.2</v>
          </cell>
          <cell r="AL12" t="str">
            <v>LIBEREE</v>
          </cell>
          <cell r="AM12" t="str">
            <v>En fonctionnement, date officielle de comptage 01/03/2011
Paiements année 1, 2 et 3 effectués</v>
          </cell>
          <cell r="AN12" t="str">
            <v>Pb d’émission année 4 
Attention sous la cible demande de prolongation faite</v>
          </cell>
          <cell r="AO12">
            <v>0</v>
          </cell>
          <cell r="AP12" t="str">
            <v>Demande de cofely en 2014 d'etaler les TEP sur 6 ans du gainefficacité énergétique de michelin qui consomme moins de vapeur: Sylvain doit discuter avec michelin pour voir si nouveau projet en contrepartie possible pour le moment attente dernière année Attention c'est à cofely de négocier sont contrat avec michelin en cas de modifcation des conditions d'exploitation</v>
          </cell>
          <cell r="AQ12">
            <v>0</v>
          </cell>
          <cell r="AR12">
            <v>0</v>
          </cell>
          <cell r="AS12" t="str">
            <v>demande info: avec ou sans condensat + rapport mesure emission 2015</v>
          </cell>
          <cell r="AT12"/>
          <cell r="AU12"/>
          <cell r="AV12"/>
          <cell r="AW12"/>
          <cell r="AX12"/>
          <cell r="AY12"/>
          <cell r="AZ12" t="str">
            <v>mars</v>
          </cell>
          <cell r="BA12">
            <v>40969</v>
          </cell>
          <cell r="BB12" t="str">
            <v>Validé</v>
          </cell>
          <cell r="BC12">
            <v>0</v>
          </cell>
          <cell r="BD12" t="str">
            <v>oui</v>
          </cell>
          <cell r="BE12" t="str">
            <v xml:space="preserve"> 05/02/2013</v>
          </cell>
          <cell r="BF12">
            <v>41334</v>
          </cell>
          <cell r="BG12" t="str">
            <v>Validé</v>
          </cell>
          <cell r="BH12">
            <v>0</v>
          </cell>
          <cell r="BI12" t="str">
            <v>oui</v>
          </cell>
          <cell r="BJ12" t="str">
            <v xml:space="preserve"> 24/01/2014</v>
          </cell>
          <cell r="BK12">
            <v>41699</v>
          </cell>
          <cell r="BL12" t="str">
            <v>Validé</v>
          </cell>
          <cell r="BM12" t="str">
            <v>Comptage : Rendement &gt; 100%
Appro : ok
Qair : ok</v>
          </cell>
          <cell r="BN12" t="str">
            <v>oui</v>
          </cell>
          <cell r="BO12">
            <v>41927</v>
          </cell>
          <cell r="BP12">
            <v>42064</v>
          </cell>
          <cell r="BQ12" t="str">
            <v>Validé</v>
          </cell>
          <cell r="BR12" t="str">
            <v>Comptage Ok - rendement &gt; 100% du non déduction condensat
Appro: ok
Q air  OK mais demande de rapport: Valeurs rapport NC différentes du rapport d'exploitation: attente rapport nouvelle mesures 062015 Nouvelles mesures conformes</v>
          </cell>
          <cell r="BS12" t="str">
            <v>Demandée</v>
          </cell>
          <cell r="BT12">
            <v>42430</v>
          </cell>
          <cell r="BU12">
            <v>0</v>
          </cell>
          <cell r="BV12">
            <v>0</v>
          </cell>
          <cell r="BW12">
            <v>0</v>
          </cell>
          <cell r="BX12">
            <v>0</v>
          </cell>
          <cell r="BY12">
            <v>4</v>
          </cell>
          <cell r="BZ12">
            <v>4</v>
          </cell>
          <cell r="CA12" t="str">
            <v>Publiée</v>
          </cell>
          <cell r="CB12">
            <v>1</v>
          </cell>
          <cell r="CC12" t="b">
            <v>0</v>
          </cell>
          <cell r="CD12" t="str">
            <v>oui</v>
          </cell>
          <cell r="CE12">
            <v>2012</v>
          </cell>
          <cell r="CF12">
            <v>0</v>
          </cell>
          <cell r="CG12">
            <v>0</v>
          </cell>
          <cell r="CH12">
            <v>0</v>
          </cell>
          <cell r="CI12">
            <v>0</v>
          </cell>
          <cell r="CJ12" t="str">
            <v>Compte R</v>
          </cell>
          <cell r="CK12" t="str">
            <v>France</v>
          </cell>
          <cell r="CL12">
            <v>0</v>
          </cell>
          <cell r="CM12" t="str">
            <v>Multicyclones + Electrofiltre</v>
          </cell>
          <cell r="CN12" t="str">
            <v>ICPE - 2910 A - déclaration</v>
          </cell>
          <cell r="CO12">
            <v>75</v>
          </cell>
          <cell r="CP12">
            <v>22.5</v>
          </cell>
          <cell r="CQ12">
            <v>0</v>
          </cell>
          <cell r="CR12">
            <v>0</v>
          </cell>
          <cell r="CS12">
            <v>0</v>
          </cell>
          <cell r="CT12">
            <v>0</v>
          </cell>
          <cell r="CU12">
            <v>85.5</v>
          </cell>
          <cell r="CV12">
            <v>0.75</v>
          </cell>
          <cell r="CW12">
            <v>1.5</v>
          </cell>
          <cell r="CX12">
            <v>342</v>
          </cell>
          <cell r="CY12">
            <v>0</v>
          </cell>
          <cell r="CZ12">
            <v>0</v>
          </cell>
          <cell r="DA12">
            <v>0</v>
          </cell>
          <cell r="DB12">
            <v>0</v>
          </cell>
          <cell r="DC12">
            <v>0</v>
          </cell>
          <cell r="DD12">
            <v>0</v>
          </cell>
          <cell r="DE12">
            <v>0</v>
          </cell>
          <cell r="DF12">
            <v>0</v>
          </cell>
          <cell r="DG12">
            <v>0</v>
          </cell>
          <cell r="DH12">
            <v>0</v>
          </cell>
          <cell r="DI12">
            <v>37995.21</v>
          </cell>
          <cell r="DJ12">
            <v>29539.3</v>
          </cell>
          <cell r="DK12">
            <v>-0.2225520006337641</v>
          </cell>
          <cell r="DL12">
            <v>29586.720000000001</v>
          </cell>
          <cell r="DM12">
            <v>1.6053190156842543E-3</v>
          </cell>
          <cell r="DN12">
            <v>37995.21</v>
          </cell>
          <cell r="DO12">
            <v>33247</v>
          </cell>
          <cell r="DP12">
            <v>-0.12496864736370714</v>
          </cell>
          <cell r="DQ12">
            <v>33257.4</v>
          </cell>
          <cell r="DR12">
            <v>3.1281017836200123E-4</v>
          </cell>
          <cell r="DS12">
            <v>37995.21</v>
          </cell>
          <cell r="DT12">
            <v>32490</v>
          </cell>
          <cell r="DU12">
            <v>-0.14489221141296493</v>
          </cell>
          <cell r="DV12">
            <v>33083</v>
          </cell>
          <cell r="DW12">
            <v>1.8251769775315483E-2</v>
          </cell>
          <cell r="DX12">
            <v>37995.21</v>
          </cell>
          <cell r="DY12">
            <v>30826</v>
          </cell>
          <cell r="DZ12">
            <v>-0.18868720557143911</v>
          </cell>
          <cell r="EA12">
            <v>0</v>
          </cell>
          <cell r="EB12"/>
          <cell r="EC12">
            <v>37995.21</v>
          </cell>
          <cell r="ED12">
            <v>0</v>
          </cell>
          <cell r="EE12"/>
          <cell r="EF12">
            <v>0</v>
          </cell>
          <cell r="EG12">
            <v>0</v>
          </cell>
          <cell r="EH12">
            <v>0</v>
          </cell>
          <cell r="EI12">
            <v>0</v>
          </cell>
          <cell r="EJ12">
            <v>0</v>
          </cell>
          <cell r="EK12" t="str">
            <v>foyer biomasse--Vapeur-</v>
          </cell>
          <cell r="EL12" t="str">
            <v>Plaquettes forestières (référentiel 2008 - 1A - PF)</v>
          </cell>
          <cell r="EM12">
            <v>0.54</v>
          </cell>
          <cell r="EN12">
            <v>0.74</v>
          </cell>
          <cell r="EO12" t="str">
            <v>centre</v>
          </cell>
          <cell r="EP12">
            <v>0.63</v>
          </cell>
          <cell r="EQ12" t="str">
            <v>Bourgogne</v>
          </cell>
          <cell r="ER12">
            <v>0.36</v>
          </cell>
          <cell r="ES12" t="str">
            <v>auvergne</v>
          </cell>
          <cell r="ET12">
            <v>0.01</v>
          </cell>
          <cell r="EU12" t="str">
            <v>Connexes des Industries du Bois (référentiel 2008 - 2 - CIB)</v>
          </cell>
          <cell r="EV12">
            <v>0.13</v>
          </cell>
          <cell r="EW12">
            <v>0.33</v>
          </cell>
          <cell r="EX12" t="str">
            <v>Centre</v>
          </cell>
          <cell r="EY12">
            <v>1</v>
          </cell>
          <cell r="FD12" t="str">
            <v>Produits bois en fin de vie (référentiel 2008 - 3A - PBFV)</v>
          </cell>
          <cell r="FE12">
            <v>0.13</v>
          </cell>
          <cell r="FF12">
            <v>0.33</v>
          </cell>
          <cell r="FG12" t="str">
            <v>Centre</v>
          </cell>
          <cell r="FH12">
            <v>1</v>
          </cell>
          <cell r="FV12">
            <v>0.1</v>
          </cell>
          <cell r="FW12" t="str">
            <v>foyer biomasse</v>
          </cell>
          <cell r="FY12" t="str">
            <v>Vapeur</v>
          </cell>
        </row>
        <row r="13">
          <cell r="A13" t="str">
            <v>0901C0044</v>
          </cell>
          <cell r="B13" t="str">
            <v>LAITERIE H.TRIBALLAT - RIANS</v>
          </cell>
          <cell r="C13">
            <v>2009</v>
          </cell>
          <cell r="D13" t="str">
            <v>retenu</v>
          </cell>
          <cell r="E13" t="str">
            <v>CENTRE</v>
          </cell>
          <cell r="F13">
            <v>18</v>
          </cell>
          <cell r="G13" t="str">
            <v>RIANS</v>
          </cell>
          <cell r="H13">
            <v>18194</v>
          </cell>
          <cell r="I13" t="str">
            <v>LAITERIE H.TRIBALLAT</v>
          </cell>
          <cell r="J13" t="str">
            <v>LAITERIE H.TRIBALLAT</v>
          </cell>
          <cell r="K13">
            <v>40127</v>
          </cell>
          <cell r="L13">
            <v>4.9000000000000004</v>
          </cell>
          <cell r="M13" t="str">
            <v>Gaz</v>
          </cell>
          <cell r="N13">
            <v>4436.3855421686849</v>
          </cell>
          <cell r="O13" t="str">
            <v>Guillaume BROUARD
02 48 66 22 00
brouard.g@rians.com</v>
          </cell>
          <cell r="P13" t="str">
            <v>Guillaume BROUARD</v>
          </cell>
          <cell r="Q13" t="str">
            <v xml:space="preserve">
brouard.g@rians.com</v>
          </cell>
          <cell r="R13" t="str">
            <v>02 48 66 22 00</v>
          </cell>
          <cell r="S13" t="str">
            <v>Guillaume BROUARD</v>
          </cell>
          <cell r="T13" t="str">
            <v>brouard.g@rians.com</v>
          </cell>
          <cell r="U13" t="str">
            <v>02 48 66 22 00</v>
          </cell>
          <cell r="V13" t="str">
            <v>01 Laiteries</v>
          </cell>
          <cell r="W13">
            <v>2600000</v>
          </cell>
          <cell r="X13">
            <v>1456000</v>
          </cell>
          <cell r="Y13" t="str">
            <v>Validé</v>
          </cell>
          <cell r="Z13">
            <v>0</v>
          </cell>
          <cell r="AA13">
            <v>1667.8141135972501</v>
          </cell>
          <cell r="AB13">
            <v>19380</v>
          </cell>
          <cell r="AC13">
            <v>4.2</v>
          </cell>
          <cell r="AD13" t="str">
            <v>En cours</v>
          </cell>
          <cell r="AE13" t="str">
            <v>En fonctionnement</v>
          </cell>
          <cell r="AF13" t="str">
            <v>oui</v>
          </cell>
          <cell r="AG13" t="str">
            <v>IB24182012001</v>
          </cell>
          <cell r="AH13">
            <v>41061</v>
          </cell>
          <cell r="AI13">
            <v>41061</v>
          </cell>
          <cell r="AJ13">
            <v>41061</v>
          </cell>
          <cell r="AK13">
            <v>4.9000000000000004</v>
          </cell>
          <cell r="AL13" t="str">
            <v>LIBEREE</v>
          </cell>
          <cell r="AM13" t="str">
            <v>En fonctionnement, date officielle de comptage 01/03/2011
Paiements année 1 et 2 effectués</v>
          </cell>
          <cell r="AN13">
            <v>0</v>
          </cell>
          <cell r="AO13">
            <v>0</v>
          </cell>
          <cell r="AP13">
            <v>0</v>
          </cell>
          <cell r="AQ13">
            <v>0</v>
          </cell>
          <cell r="AR13">
            <v>0</v>
          </cell>
          <cell r="AS13">
            <v>0</v>
          </cell>
          <cell r="AT13"/>
          <cell r="AU13"/>
          <cell r="AV13"/>
          <cell r="AW13"/>
          <cell r="AX13"/>
          <cell r="AY13"/>
          <cell r="AZ13" t="str">
            <v>juin</v>
          </cell>
          <cell r="BA13">
            <v>41426</v>
          </cell>
          <cell r="BB13" t="str">
            <v>Validé</v>
          </cell>
          <cell r="BC13">
            <v>0</v>
          </cell>
          <cell r="BD13" t="str">
            <v>oui</v>
          </cell>
          <cell r="BE13" t="str">
            <v xml:space="preserve"> 22/11/2013</v>
          </cell>
          <cell r="BF13">
            <v>41791</v>
          </cell>
          <cell r="BG13" t="str">
            <v>Validé</v>
          </cell>
          <cell r="BH13" t="str">
            <v>Qair = les valeurs de CO importantes (beaucoup plus importantes que les derniers résultats communiqués l'an passé), connaissez vous les raisons de ce dépassement en CO ?
Appro : ok
Comptage : ok</v>
          </cell>
          <cell r="BI13" t="str">
            <v>oui</v>
          </cell>
          <cell r="BJ13">
            <v>41877</v>
          </cell>
          <cell r="BK13">
            <v>42156</v>
          </cell>
          <cell r="BL13" t="str">
            <v>Validé</v>
          </cell>
          <cell r="BM13" t="str">
            <v>Qair: OK
Comtpage: ok
Appro Ok</v>
          </cell>
          <cell r="BN13" t="str">
            <v>Demandée</v>
          </cell>
          <cell r="BO13">
            <v>42171</v>
          </cell>
          <cell r="BP13">
            <v>42522</v>
          </cell>
          <cell r="BQ13">
            <v>0</v>
          </cell>
          <cell r="BR13">
            <v>0</v>
          </cell>
          <cell r="BS13">
            <v>0</v>
          </cell>
          <cell r="BT13">
            <v>42887</v>
          </cell>
          <cell r="BU13">
            <v>0</v>
          </cell>
          <cell r="BV13">
            <v>0</v>
          </cell>
          <cell r="BW13">
            <v>0</v>
          </cell>
          <cell r="BX13">
            <v>0</v>
          </cell>
          <cell r="BY13">
            <v>3</v>
          </cell>
          <cell r="BZ13">
            <v>3</v>
          </cell>
          <cell r="CA13" t="str">
            <v>Publiée</v>
          </cell>
          <cell r="CB13">
            <v>1</v>
          </cell>
          <cell r="CC13" t="b">
            <v>0</v>
          </cell>
          <cell r="CD13" t="str">
            <v>oui</v>
          </cell>
          <cell r="CE13">
            <v>2014</v>
          </cell>
          <cell r="CF13" t="str">
            <v>Conforme pas d'infos géographiques</v>
          </cell>
          <cell r="CG13">
            <v>0</v>
          </cell>
          <cell r="CH13">
            <v>0</v>
          </cell>
          <cell r="CI13">
            <v>0</v>
          </cell>
          <cell r="CJ13" t="str">
            <v>Weiss</v>
          </cell>
          <cell r="CK13" t="str">
            <v>France</v>
          </cell>
          <cell r="CL13">
            <v>0</v>
          </cell>
          <cell r="CM13" t="str">
            <v>Multicyclones + Electrofiltre</v>
          </cell>
          <cell r="CN13" t="str">
            <v>ICPE - 2910 A - déclaration</v>
          </cell>
          <cell r="CO13">
            <v>75</v>
          </cell>
          <cell r="CP13">
            <v>19.5</v>
          </cell>
          <cell r="CQ13">
            <v>0</v>
          </cell>
          <cell r="CR13">
            <v>0</v>
          </cell>
          <cell r="CS13">
            <v>0</v>
          </cell>
          <cell r="CT13">
            <v>0</v>
          </cell>
          <cell r="CU13">
            <v>238.5</v>
          </cell>
          <cell r="CV13">
            <v>0</v>
          </cell>
          <cell r="CW13">
            <v>0</v>
          </cell>
          <cell r="CX13">
            <v>295.5</v>
          </cell>
          <cell r="CY13">
            <v>0</v>
          </cell>
          <cell r="CZ13">
            <v>0</v>
          </cell>
          <cell r="DA13">
            <v>0</v>
          </cell>
          <cell r="DB13">
            <v>0</v>
          </cell>
          <cell r="DC13">
            <v>0</v>
          </cell>
          <cell r="DD13">
            <v>0</v>
          </cell>
          <cell r="DE13">
            <v>0</v>
          </cell>
          <cell r="DF13">
            <v>0</v>
          </cell>
          <cell r="DG13">
            <v>0</v>
          </cell>
          <cell r="DH13">
            <v>0</v>
          </cell>
          <cell r="DI13">
            <v>19380</v>
          </cell>
          <cell r="DJ13">
            <v>16540.2</v>
          </cell>
          <cell r="DK13">
            <v>-0.14653250773993803</v>
          </cell>
          <cell r="DL13">
            <v>16655</v>
          </cell>
          <cell r="DM13">
            <v>6.9406657718769586E-3</v>
          </cell>
          <cell r="DN13">
            <v>19380</v>
          </cell>
          <cell r="DO13">
            <v>19355</v>
          </cell>
          <cell r="DP13">
            <v>-1.2899896800825593E-3</v>
          </cell>
          <cell r="DQ13">
            <v>20685</v>
          </cell>
          <cell r="DR13">
            <v>6.8716094032549732E-2</v>
          </cell>
          <cell r="DS13">
            <v>19380</v>
          </cell>
          <cell r="DT13">
            <v>20592</v>
          </cell>
          <cell r="DU13">
            <v>6.2538699690402474E-2</v>
          </cell>
          <cell r="DV13">
            <v>0</v>
          </cell>
          <cell r="DW13">
            <v>0</v>
          </cell>
          <cell r="DX13">
            <v>19380</v>
          </cell>
          <cell r="DY13">
            <v>0</v>
          </cell>
          <cell r="DZ13">
            <v>0</v>
          </cell>
          <cell r="EA13">
            <v>0</v>
          </cell>
          <cell r="EB13">
            <v>0</v>
          </cell>
          <cell r="EC13">
            <v>19380</v>
          </cell>
          <cell r="ED13">
            <v>0</v>
          </cell>
          <cell r="EE13">
            <v>0</v>
          </cell>
          <cell r="EF13">
            <v>0</v>
          </cell>
          <cell r="EG13">
            <v>0</v>
          </cell>
          <cell r="EH13">
            <v>0</v>
          </cell>
          <cell r="EI13">
            <v>0</v>
          </cell>
          <cell r="EJ13">
            <v>0</v>
          </cell>
          <cell r="EK13" t="str">
            <v>foyer biomasse--Vapeur-</v>
          </cell>
          <cell r="EL13" t="str">
            <v>Plaquettes forestières (référentiel 2008 - 1A - PF)</v>
          </cell>
          <cell r="EM13">
            <v>0.54</v>
          </cell>
          <cell r="EN13">
            <v>0.54</v>
          </cell>
          <cell r="EO13" t="str">
            <v>centre</v>
          </cell>
          <cell r="EP13">
            <v>1</v>
          </cell>
          <cell r="EU13" t="str">
            <v>Connexes des Industries du Bois (référentiel 2008 - 2 - CIB)</v>
          </cell>
          <cell r="EV13">
            <v>0.45</v>
          </cell>
          <cell r="EW13">
            <v>0.45</v>
          </cell>
          <cell r="EX13" t="str">
            <v>centre</v>
          </cell>
          <cell r="EY13">
            <v>1</v>
          </cell>
          <cell r="FD13" t="str">
            <v>Produits bois en fin de vie (référentiel 2008 - 3A - PBFV)</v>
          </cell>
          <cell r="FE13">
            <v>0.01</v>
          </cell>
          <cell r="FF13">
            <v>0.01</v>
          </cell>
          <cell r="FG13" t="str">
            <v>centre</v>
          </cell>
          <cell r="FH13">
            <v>1</v>
          </cell>
          <cell r="FW13" t="str">
            <v>foyer biomasse</v>
          </cell>
          <cell r="FY13" t="str">
            <v>Vapeur</v>
          </cell>
        </row>
        <row r="14">
          <cell r="A14" t="str">
            <v>0901C0047</v>
          </cell>
          <cell r="B14" t="str">
            <v>NESTLE - CHALLERANGES</v>
          </cell>
          <cell r="C14">
            <v>2009</v>
          </cell>
          <cell r="D14" t="str">
            <v>retenu</v>
          </cell>
          <cell r="E14" t="str">
            <v>CHAMPAGNE ARDENNES</v>
          </cell>
          <cell r="F14">
            <v>8</v>
          </cell>
          <cell r="G14" t="str">
            <v>CHALLERANGE</v>
          </cell>
          <cell r="H14" t="str">
            <v>08097</v>
          </cell>
          <cell r="I14" t="str">
            <v xml:space="preserve">NESTLE </v>
          </cell>
          <cell r="J14" t="str">
            <v xml:space="preserve">NESTLE </v>
          </cell>
          <cell r="K14">
            <v>40127</v>
          </cell>
          <cell r="L14">
            <v>8.1</v>
          </cell>
          <cell r="M14" t="str">
            <v>Fioul</v>
          </cell>
          <cell r="N14">
            <v>8771.0843373494063</v>
          </cell>
          <cell r="O14" t="str">
            <v>peter.weber@fr.nestle.com</v>
          </cell>
          <cell r="P14" t="str">
            <v xml:space="preserve">Pourret Olivier </v>
          </cell>
          <cell r="Q14" t="str">
            <v>olivier.pourret@fr.nestle.com</v>
          </cell>
          <cell r="R14" t="str">
            <v>03 24 71 54 93</v>
          </cell>
          <cell r="S14" t="str">
            <v>BRUNETTE Laurent</v>
          </cell>
          <cell r="T14" t="str">
            <v xml:space="preserve">
laurent.brunette@fr.nestle.com</v>
          </cell>
          <cell r="U14" t="str">
            <v>03 24 71 31 04</v>
          </cell>
          <cell r="V14" t="str">
            <v>01 Laiteries</v>
          </cell>
          <cell r="W14">
            <v>2959000</v>
          </cell>
          <cell r="X14">
            <v>1230000</v>
          </cell>
          <cell r="Y14" t="str">
            <v>Validé</v>
          </cell>
          <cell r="Z14">
            <v>0</v>
          </cell>
          <cell r="AA14">
            <v>2409.63855421687</v>
          </cell>
          <cell r="AB14">
            <v>28000</v>
          </cell>
          <cell r="AC14">
            <v>9</v>
          </cell>
          <cell r="AD14" t="str">
            <v>En cours</v>
          </cell>
          <cell r="AE14" t="str">
            <v>En fonctionnement</v>
          </cell>
          <cell r="AF14" t="str">
            <v>oui</v>
          </cell>
          <cell r="AG14" t="str">
            <v>IB21082011001</v>
          </cell>
          <cell r="AH14">
            <v>41061</v>
          </cell>
          <cell r="AI14">
            <v>41061</v>
          </cell>
          <cell r="AJ14">
            <v>41061</v>
          </cell>
          <cell r="AK14">
            <v>8.1</v>
          </cell>
          <cell r="AL14" t="str">
            <v>LIBEREE</v>
          </cell>
          <cell r="AM14" t="str">
            <v>En fonctionnement, date officielle de comptage 01/03/2011
Paiement année 1 effectué
pb de comptage</v>
          </cell>
          <cell r="AN14" t="str">
            <v xml:space="preserve">nous sommes en train de négocier/finaliser le contrat d’appro bois avec l’ONF pour 2015-17, nous allons intégrer la clause d’un audit potentiel de l’ADEME chez nos fournisseurs/sous-traitant (ONF, SylvoWatts ou leurs sous-traitants)et un % de plaquettes et de connexe de scierie en lien avec la convention ADEME.
On est satisfait de notre collaboration avec l’ONF/SylvoWatts donc cela va continuer jusqu’à fin 2017.
</v>
          </cell>
          <cell r="AO14">
            <v>0</v>
          </cell>
          <cell r="AP14">
            <v>0</v>
          </cell>
          <cell r="AQ14" t="str">
            <v>Valeur émissions de CO élevées 461mg/Nm3 à 11%O2 
-&gt; le porteur cherche solutions
Problème de transmission de données Les données sont intégrées manuellement Pb de supervision pas avant mai 2015</v>
          </cell>
          <cell r="AR14">
            <v>0</v>
          </cell>
          <cell r="AS14" t="str">
            <v>En attente  bilan exploitation prévu pour le 30/06/2014
Signaler au porteur quand date de paiement
relance cyriséa point comptage au 09/02/2015</v>
          </cell>
          <cell r="AT14"/>
          <cell r="AU14"/>
          <cell r="AV14"/>
          <cell r="AW14"/>
          <cell r="AX14"/>
          <cell r="AY14"/>
          <cell r="AZ14" t="str">
            <v>juin</v>
          </cell>
          <cell r="BA14">
            <v>41426</v>
          </cell>
          <cell r="BB14" t="str">
            <v>Validé</v>
          </cell>
          <cell r="BC14" t="str">
            <v>Problème de comptage vapeur, taux de conversion T/h et MWh erroné (problème résolu)
Modification des données de comptage</v>
          </cell>
          <cell r="BD14" t="str">
            <v>oui</v>
          </cell>
          <cell r="BE14" t="str">
            <v xml:space="preserve"> 13/12/2013</v>
          </cell>
          <cell r="BF14">
            <v>41791</v>
          </cell>
          <cell r="BG14" t="str">
            <v>Validé</v>
          </cell>
          <cell r="BH14" t="str">
            <v>Appro : ok
Comptage : problème comptage en cours de résolution avec cyrisea
Fichier bilan : ok</v>
          </cell>
          <cell r="BI14" t="str">
            <v>oui</v>
          </cell>
          <cell r="BJ14">
            <v>42096</v>
          </cell>
          <cell r="BK14">
            <v>42156</v>
          </cell>
          <cell r="BL14" t="str">
            <v>Demandé</v>
          </cell>
          <cell r="BM14" t="str">
            <v xml:space="preserve">Attente rapport modification base comptage en cours </v>
          </cell>
          <cell r="BN14"/>
          <cell r="BO14">
            <v>0</v>
          </cell>
          <cell r="BP14">
            <v>42522</v>
          </cell>
          <cell r="BQ14">
            <v>0</v>
          </cell>
          <cell r="BR14">
            <v>0</v>
          </cell>
          <cell r="BS14">
            <v>0</v>
          </cell>
          <cell r="BT14">
            <v>42887</v>
          </cell>
          <cell r="BU14">
            <v>0</v>
          </cell>
          <cell r="BV14">
            <v>0</v>
          </cell>
          <cell r="BW14">
            <v>0</v>
          </cell>
          <cell r="BX14">
            <v>0</v>
          </cell>
          <cell r="BY14">
            <v>2</v>
          </cell>
          <cell r="BZ14">
            <v>3</v>
          </cell>
          <cell r="CA14" t="str">
            <v>Publiée</v>
          </cell>
          <cell r="CB14">
            <v>1</v>
          </cell>
          <cell r="CC14" t="b">
            <v>1</v>
          </cell>
          <cell r="CD14" t="str">
            <v>oui</v>
          </cell>
          <cell r="CE14">
            <v>2014</v>
          </cell>
          <cell r="CF14" t="str">
            <v>non-conforme</v>
          </cell>
          <cell r="CG14">
            <v>0</v>
          </cell>
          <cell r="CH14">
            <v>0</v>
          </cell>
          <cell r="CI14">
            <v>0</v>
          </cell>
          <cell r="CJ14" t="str">
            <v>ICAVI</v>
          </cell>
          <cell r="CK14" t="str">
            <v>BRESIL</v>
          </cell>
          <cell r="CL14">
            <v>0</v>
          </cell>
          <cell r="CM14" t="str">
            <v>Multi cyclones - filtre à manches</v>
          </cell>
          <cell r="CN14" t="str">
            <v>ICPE - 2910 A - déclaration</v>
          </cell>
          <cell r="CO14">
            <v>75</v>
          </cell>
          <cell r="CP14">
            <v>2.4899999999999998</v>
          </cell>
          <cell r="CQ14">
            <v>0</v>
          </cell>
          <cell r="CR14">
            <v>0</v>
          </cell>
          <cell r="CS14">
            <v>0</v>
          </cell>
          <cell r="CT14">
            <v>0</v>
          </cell>
          <cell r="CU14">
            <v>691.5</v>
          </cell>
          <cell r="CV14">
            <v>6.1950000000000003</v>
          </cell>
          <cell r="CW14">
            <v>0.30000000000000004</v>
          </cell>
          <cell r="CX14">
            <v>243</v>
          </cell>
          <cell r="CY14">
            <v>0</v>
          </cell>
          <cell r="CZ14">
            <v>0</v>
          </cell>
          <cell r="DA14">
            <v>0</v>
          </cell>
          <cell r="DB14">
            <v>0</v>
          </cell>
          <cell r="DC14">
            <v>0</v>
          </cell>
          <cell r="DD14">
            <v>0</v>
          </cell>
          <cell r="DE14">
            <v>0</v>
          </cell>
          <cell r="DF14">
            <v>0</v>
          </cell>
          <cell r="DG14">
            <v>0</v>
          </cell>
          <cell r="DH14">
            <v>0</v>
          </cell>
          <cell r="DI14">
            <v>28000</v>
          </cell>
          <cell r="DJ14">
            <v>27467.7</v>
          </cell>
          <cell r="DK14">
            <v>-1.9010714285714259E-2</v>
          </cell>
          <cell r="DL14">
            <v>31673</v>
          </cell>
          <cell r="DM14">
            <v>0.15309982270084496</v>
          </cell>
          <cell r="DN14">
            <v>28000</v>
          </cell>
          <cell r="DO14">
            <v>27430</v>
          </cell>
          <cell r="DP14">
            <v>-2.0357142857142858E-2</v>
          </cell>
          <cell r="DQ14">
            <v>27430</v>
          </cell>
          <cell r="DR14">
            <v>0</v>
          </cell>
          <cell r="DS14">
            <v>28000</v>
          </cell>
          <cell r="DT14">
            <v>20089</v>
          </cell>
          <cell r="DU14">
            <v>0</v>
          </cell>
          <cell r="DV14">
            <v>0</v>
          </cell>
          <cell r="DW14">
            <v>0</v>
          </cell>
          <cell r="DX14">
            <v>28000</v>
          </cell>
          <cell r="DY14">
            <v>0</v>
          </cell>
          <cell r="DZ14">
            <v>0</v>
          </cell>
          <cell r="EA14">
            <v>0</v>
          </cell>
          <cell r="EB14">
            <v>0</v>
          </cell>
          <cell r="EC14">
            <v>28000</v>
          </cell>
          <cell r="ED14">
            <v>0</v>
          </cell>
          <cell r="EE14">
            <v>0</v>
          </cell>
          <cell r="EF14">
            <v>0</v>
          </cell>
          <cell r="EG14">
            <v>0</v>
          </cell>
          <cell r="EH14">
            <v>0</v>
          </cell>
          <cell r="EI14">
            <v>0</v>
          </cell>
          <cell r="EJ14">
            <v>0</v>
          </cell>
          <cell r="EK14" t="str">
            <v>foyer biomasse--Vapeur-</v>
          </cell>
          <cell r="EL14" t="str">
            <v>Plaquettes forestières (référentiel 2008 - 1A - PF)</v>
          </cell>
          <cell r="EM14">
            <v>0.8</v>
          </cell>
          <cell r="EN14">
            <v>1</v>
          </cell>
          <cell r="EO14" t="str">
            <v>Champagne-Ardennes</v>
          </cell>
          <cell r="EP14">
            <v>0.63</v>
          </cell>
          <cell r="EQ14" t="str">
            <v>Lorraine</v>
          </cell>
          <cell r="ER14">
            <v>0.17</v>
          </cell>
          <cell r="ES14" t="str">
            <v>Picardie</v>
          </cell>
          <cell r="ET14">
            <v>0.2</v>
          </cell>
          <cell r="EU14" t="str">
            <v>Produits bois en fin de vie (référentiel 2008 - 3A - PBFV)</v>
          </cell>
          <cell r="EV14">
            <v>0</v>
          </cell>
          <cell r="EW14">
            <v>0.3</v>
          </cell>
          <cell r="EX14" t="str">
            <v>Champagne-Ardennes</v>
          </cell>
          <cell r="EY14">
            <v>1</v>
          </cell>
          <cell r="FV14">
            <v>0.1</v>
          </cell>
          <cell r="FW14" t="str">
            <v>foyer biomasse</v>
          </cell>
          <cell r="FY14" t="str">
            <v>Vapeur</v>
          </cell>
          <cell r="GA14">
            <v>0.51</v>
          </cell>
        </row>
        <row r="15">
          <cell r="A15" t="str">
            <v>0901C0053</v>
          </cell>
          <cell r="B15" t="str">
            <v>BOUYER LEROUX - COLOMIERS</v>
          </cell>
          <cell r="C15">
            <v>2009</v>
          </cell>
          <cell r="D15" t="str">
            <v>retenu</v>
          </cell>
          <cell r="E15" t="str">
            <v>MIDI PYRENEES</v>
          </cell>
          <cell r="F15">
            <v>31</v>
          </cell>
          <cell r="G15" t="str">
            <v>COLOMIERS</v>
          </cell>
          <cell r="H15">
            <v>31149</v>
          </cell>
          <cell r="I15">
            <v>0</v>
          </cell>
          <cell r="J15" t="str">
            <v>IMERYS TC / BOUYER LEROUX</v>
          </cell>
          <cell r="K15">
            <v>40127</v>
          </cell>
          <cell r="L15">
            <v>0</v>
          </cell>
          <cell r="M15" t="str">
            <v>Gaz</v>
          </cell>
          <cell r="N15">
            <v>5730.6746987951819</v>
          </cell>
          <cell r="O15" t="str">
            <v>Philippe Hernandez
Directeur exploitation
02 41 63 76 16
06 80 64 28 21
phernandez@bouyer-leroux.fr</v>
          </cell>
          <cell r="P15" t="str">
            <v>Philippe Hernandez</v>
          </cell>
          <cell r="Q15" t="str">
            <v>phernandez@bouyer-leroux.fr</v>
          </cell>
          <cell r="R15" t="str">
            <v>02 41 63 76 16 -06 80 64 28 21</v>
          </cell>
          <cell r="S15" t="str">
            <v>Philippe Hernandez
Directeur exploitation</v>
          </cell>
          <cell r="T15" t="str">
            <v>phernandez@bouyer-leroux.fr</v>
          </cell>
          <cell r="U15" t="str">
            <v xml:space="preserve">
02 41 63 76 16
06 80 64 28 21</v>
          </cell>
          <cell r="V15" t="str">
            <v>06 Matériaux de construction</v>
          </cell>
          <cell r="W15">
            <v>1610800</v>
          </cell>
          <cell r="X15">
            <v>860000</v>
          </cell>
          <cell r="Y15">
            <v>0</v>
          </cell>
          <cell r="Z15">
            <v>0</v>
          </cell>
          <cell r="AA15">
            <v>2154.3889845094668</v>
          </cell>
          <cell r="AB15">
            <v>25055.543889845099</v>
          </cell>
          <cell r="AC15">
            <v>5.5</v>
          </cell>
          <cell r="AD15" t="str">
            <v>En cours</v>
          </cell>
          <cell r="AE15" t="str">
            <v>En cours avec difficultés</v>
          </cell>
          <cell r="AF15" t="str">
            <v>non</v>
          </cell>
          <cell r="AG15">
            <v>0</v>
          </cell>
          <cell r="AH15">
            <v>41061</v>
          </cell>
          <cell r="AI15">
            <v>41061</v>
          </cell>
          <cell r="AJ15">
            <v>0</v>
          </cell>
          <cell r="AK15">
            <v>43049</v>
          </cell>
          <cell r="AL15">
            <v>41943</v>
          </cell>
          <cell r="AM15">
            <v>0</v>
          </cell>
          <cell r="AN15" t="str">
            <v>22/12/2014 : Les activité de Bouyer Leroux sont fortement impactées à la baisse. Le site de Colomiers est en sous-activité depuis 2 ans. Sa réorganisation est à l'étude pour retrouver des niveaux de production plus importants, et dans ce cadre des travaux vont être menés sur le site.
Prise de décision sur les suites à donner au projet fin juin 2015.</v>
          </cell>
          <cell r="AO15">
            <v>0</v>
          </cell>
          <cell r="AP15" t="str">
            <v>Projet en difficulté, site racheté par la société BOUYER LEROUX à IMERYS. BOUYER LEROUX va réorganiser le site de production. La poursuite du projet d'installation biomasse dependra donc directement de cette réorganisation.</v>
          </cell>
          <cell r="AQ15">
            <v>0</v>
          </cell>
          <cell r="AR15">
            <v>0</v>
          </cell>
          <cell r="AS15">
            <v>0</v>
          </cell>
          <cell r="AT15"/>
          <cell r="AU15" t="str">
            <v>Date maxi de comptage dépassée</v>
          </cell>
          <cell r="AV15" t="str">
            <v>Reçue</v>
          </cell>
          <cell r="AW15" t="str">
            <v>Reçue</v>
          </cell>
          <cell r="AX15" t="str">
            <v>Reçue</v>
          </cell>
          <cell r="AY15">
            <v>41557</v>
          </cell>
          <cell r="AZ15" t="str">
            <v>juin</v>
          </cell>
          <cell r="BA15"/>
          <cell r="BB15"/>
          <cell r="BC15">
            <v>0</v>
          </cell>
          <cell r="BD15">
            <v>0</v>
          </cell>
          <cell r="BE15">
            <v>0</v>
          </cell>
          <cell r="BF15"/>
          <cell r="BG15"/>
          <cell r="BH15">
            <v>0</v>
          </cell>
          <cell r="BI15">
            <v>0</v>
          </cell>
          <cell r="BJ15">
            <v>0</v>
          </cell>
          <cell r="BK15"/>
          <cell r="BL15"/>
          <cell r="BM15">
            <v>0</v>
          </cell>
          <cell r="BN15">
            <v>0</v>
          </cell>
          <cell r="BO15">
            <v>0</v>
          </cell>
          <cell r="BP15"/>
          <cell r="BQ15">
            <v>0</v>
          </cell>
          <cell r="BR15">
            <v>0</v>
          </cell>
          <cell r="BS15">
            <v>0</v>
          </cell>
          <cell r="BT15"/>
          <cell r="BU15">
            <v>0</v>
          </cell>
          <cell r="BV15">
            <v>0</v>
          </cell>
          <cell r="BW15">
            <v>0</v>
          </cell>
          <cell r="BX15">
            <v>0</v>
          </cell>
          <cell r="BY15">
            <v>0</v>
          </cell>
          <cell r="BZ15">
            <v>0</v>
          </cell>
          <cell r="CA15">
            <v>0</v>
          </cell>
          <cell r="CB15"/>
          <cell r="CC15" t="b">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25055.543889845099</v>
          </cell>
          <cell r="DJ15">
            <v>0</v>
          </cell>
          <cell r="DK15"/>
          <cell r="DL15">
            <v>0</v>
          </cell>
          <cell r="DM15"/>
          <cell r="DN15">
            <v>25055.543889845099</v>
          </cell>
          <cell r="DO15">
            <v>0</v>
          </cell>
          <cell r="DP15"/>
          <cell r="DQ15">
            <v>0</v>
          </cell>
          <cell r="DR15"/>
          <cell r="DS15">
            <v>25055.543889845099</v>
          </cell>
          <cell r="DT15">
            <v>0</v>
          </cell>
          <cell r="DU15">
            <v>0</v>
          </cell>
          <cell r="DV15">
            <v>0</v>
          </cell>
          <cell r="DW15">
            <v>0</v>
          </cell>
          <cell r="DX15">
            <v>25055.543889845099</v>
          </cell>
          <cell r="DY15">
            <v>0</v>
          </cell>
          <cell r="DZ15">
            <v>0</v>
          </cell>
          <cell r="EA15">
            <v>0</v>
          </cell>
          <cell r="EB15">
            <v>0</v>
          </cell>
          <cell r="EC15">
            <v>25055.543889845099</v>
          </cell>
          <cell r="ED15">
            <v>0</v>
          </cell>
          <cell r="EE15">
            <v>0</v>
          </cell>
          <cell r="EF15">
            <v>0</v>
          </cell>
          <cell r="EG15">
            <v>0</v>
          </cell>
          <cell r="EH15">
            <v>0</v>
          </cell>
          <cell r="EI15">
            <v>0</v>
          </cell>
          <cell r="EJ15">
            <v>0</v>
          </cell>
        </row>
        <row r="16">
          <cell r="A16" t="str">
            <v>0901C0060</v>
          </cell>
          <cell r="B16" t="str">
            <v>VISKASE</v>
          </cell>
          <cell r="C16">
            <v>2009</v>
          </cell>
          <cell r="D16" t="str">
            <v>retenu</v>
          </cell>
          <cell r="E16" t="str">
            <v>LORRAINE</v>
          </cell>
          <cell r="F16">
            <v>88</v>
          </cell>
          <cell r="G16" t="str">
            <v>THAON LES VOSGES</v>
          </cell>
          <cell r="H16">
            <v>0</v>
          </cell>
          <cell r="I16">
            <v>0</v>
          </cell>
          <cell r="J16" t="str">
            <v>DALKIA</v>
          </cell>
          <cell r="K16">
            <v>0</v>
          </cell>
          <cell r="L16">
            <v>0</v>
          </cell>
          <cell r="M16">
            <v>0</v>
          </cell>
          <cell r="N16">
            <v>8536.2650602409649</v>
          </cell>
          <cell r="O16" t="str">
            <v>bgarotte@dalkia.com</v>
          </cell>
          <cell r="P16" t="str">
            <v>Directeur exploitation</v>
          </cell>
          <cell r="Q16">
            <v>0</v>
          </cell>
          <cell r="R16">
            <v>0</v>
          </cell>
          <cell r="S16">
            <v>0</v>
          </cell>
          <cell r="T16">
            <v>0</v>
          </cell>
          <cell r="U16">
            <v>0</v>
          </cell>
          <cell r="V16" t="str">
            <v>04 Chimie</v>
          </cell>
          <cell r="W16">
            <v>6592000</v>
          </cell>
          <cell r="X16">
            <v>2990800</v>
          </cell>
          <cell r="Y16">
            <v>0</v>
          </cell>
          <cell r="Z16">
            <v>0</v>
          </cell>
          <cell r="AA16">
            <v>3209.1222030981071</v>
          </cell>
          <cell r="AB16">
            <v>37322.091222030991</v>
          </cell>
          <cell r="AC16">
            <v>7.1</v>
          </cell>
          <cell r="AD16" t="str">
            <v>Abandonné</v>
          </cell>
          <cell r="AE16" t="str">
            <v>Abandonné</v>
          </cell>
          <cell r="AF16">
            <v>0</v>
          </cell>
          <cell r="AG16">
            <v>0</v>
          </cell>
          <cell r="AH16">
            <v>0</v>
          </cell>
          <cell r="AI16">
            <v>0</v>
          </cell>
          <cell r="AJ16">
            <v>0</v>
          </cell>
          <cell r="AK16">
            <v>0</v>
          </cell>
          <cell r="AL16"/>
          <cell r="AM16">
            <v>0</v>
          </cell>
          <cell r="AN16">
            <v>0</v>
          </cell>
          <cell r="AO16">
            <v>0</v>
          </cell>
          <cell r="AP16">
            <v>0</v>
          </cell>
          <cell r="AQ16">
            <v>0</v>
          </cell>
          <cell r="AR16">
            <v>0</v>
          </cell>
          <cell r="AS16">
            <v>0</v>
          </cell>
          <cell r="AT16"/>
          <cell r="AU16">
            <v>0</v>
          </cell>
          <cell r="AV16">
            <v>0</v>
          </cell>
          <cell r="AW16">
            <v>0</v>
          </cell>
          <cell r="AX16">
            <v>0</v>
          </cell>
          <cell r="AY16">
            <v>0</v>
          </cell>
          <cell r="AZ16"/>
          <cell r="BA16"/>
          <cell r="BB16"/>
          <cell r="BC16">
            <v>0</v>
          </cell>
          <cell r="BD16">
            <v>0</v>
          </cell>
          <cell r="BE16">
            <v>0</v>
          </cell>
          <cell r="BF16"/>
          <cell r="BG16"/>
          <cell r="BH16">
            <v>0</v>
          </cell>
          <cell r="BI16">
            <v>0</v>
          </cell>
          <cell r="BJ16">
            <v>0</v>
          </cell>
          <cell r="BK16"/>
          <cell r="BL16"/>
          <cell r="BM16">
            <v>0</v>
          </cell>
          <cell r="BN16">
            <v>0</v>
          </cell>
          <cell r="BO16">
            <v>0</v>
          </cell>
          <cell r="BP16"/>
          <cell r="BQ16">
            <v>0</v>
          </cell>
          <cell r="BR16">
            <v>0</v>
          </cell>
          <cell r="BS16">
            <v>0</v>
          </cell>
          <cell r="BT16"/>
          <cell r="BU16">
            <v>0</v>
          </cell>
          <cell r="BV16">
            <v>0</v>
          </cell>
          <cell r="BW16">
            <v>0</v>
          </cell>
          <cell r="BX16">
            <v>0</v>
          </cell>
          <cell r="BY16">
            <v>0</v>
          </cell>
          <cell r="BZ16">
            <v>0</v>
          </cell>
          <cell r="CA16">
            <v>0</v>
          </cell>
          <cell r="CB16"/>
          <cell r="CC16" t="b">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37322.091222030991</v>
          </cell>
          <cell r="DJ16">
            <v>0</v>
          </cell>
          <cell r="DK16"/>
          <cell r="DL16">
            <v>0</v>
          </cell>
          <cell r="DM16">
            <v>0</v>
          </cell>
          <cell r="DN16">
            <v>37322.091222030991</v>
          </cell>
          <cell r="DO16">
            <v>0</v>
          </cell>
          <cell r="DP16"/>
          <cell r="DQ16">
            <v>0</v>
          </cell>
          <cell r="DR16">
            <v>0</v>
          </cell>
          <cell r="DS16">
            <v>37322.091222030991</v>
          </cell>
          <cell r="DT16">
            <v>0</v>
          </cell>
          <cell r="DU16">
            <v>0</v>
          </cell>
          <cell r="DV16">
            <v>0</v>
          </cell>
          <cell r="DW16">
            <v>0</v>
          </cell>
          <cell r="DX16">
            <v>37322.091222030991</v>
          </cell>
          <cell r="DY16">
            <v>0</v>
          </cell>
          <cell r="DZ16">
            <v>0</v>
          </cell>
          <cell r="EA16">
            <v>0</v>
          </cell>
          <cell r="EB16">
            <v>0</v>
          </cell>
          <cell r="EC16">
            <v>37322.091222030991</v>
          </cell>
          <cell r="ED16">
            <v>0</v>
          </cell>
          <cell r="EE16">
            <v>0</v>
          </cell>
          <cell r="EF16">
            <v>0</v>
          </cell>
          <cell r="EG16">
            <v>0</v>
          </cell>
          <cell r="EH16">
            <v>0</v>
          </cell>
          <cell r="EI16">
            <v>0</v>
          </cell>
          <cell r="EJ16">
            <v>0</v>
          </cell>
        </row>
        <row r="17">
          <cell r="A17" t="str">
            <v>0901C0065</v>
          </cell>
          <cell r="B17" t="str">
            <v>CECAB</v>
          </cell>
          <cell r="C17">
            <v>2009</v>
          </cell>
          <cell r="D17" t="str">
            <v>retenu</v>
          </cell>
          <cell r="E17" t="str">
            <v>BRETAGNE</v>
          </cell>
          <cell r="F17">
            <v>56</v>
          </cell>
          <cell r="G17" t="str">
            <v>LE FAOUET</v>
          </cell>
          <cell r="H17">
            <v>0</v>
          </cell>
          <cell r="I17">
            <v>0</v>
          </cell>
          <cell r="J17" t="str">
            <v>COFELY</v>
          </cell>
          <cell r="K17">
            <v>0</v>
          </cell>
          <cell r="L17">
            <v>0</v>
          </cell>
          <cell r="M17">
            <v>0</v>
          </cell>
          <cell r="N17">
            <v>7804.44</v>
          </cell>
          <cell r="O17" t="str">
            <v>florence.lemehaute@cofely-gdfsuez.com</v>
          </cell>
          <cell r="P17">
            <v>0</v>
          </cell>
          <cell r="Q17">
            <v>0</v>
          </cell>
          <cell r="R17">
            <v>0</v>
          </cell>
          <cell r="S17">
            <v>0</v>
          </cell>
          <cell r="T17">
            <v>0</v>
          </cell>
          <cell r="U17">
            <v>0</v>
          </cell>
          <cell r="V17" t="str">
            <v>02 Autres Industries alimentaires</v>
          </cell>
          <cell r="W17">
            <v>4374713</v>
          </cell>
          <cell r="X17">
            <v>2038796</v>
          </cell>
          <cell r="Y17">
            <v>0</v>
          </cell>
          <cell r="Z17">
            <v>0</v>
          </cell>
          <cell r="AA17">
            <v>2934</v>
          </cell>
          <cell r="AB17">
            <v>34122.420000000006</v>
          </cell>
          <cell r="AC17">
            <v>8.4</v>
          </cell>
          <cell r="AD17" t="str">
            <v>Abandonné</v>
          </cell>
          <cell r="AE17" t="str">
            <v>Abandonné</v>
          </cell>
          <cell r="AF17">
            <v>0</v>
          </cell>
          <cell r="AG17">
            <v>0</v>
          </cell>
          <cell r="AH17">
            <v>0</v>
          </cell>
          <cell r="AI17">
            <v>0</v>
          </cell>
          <cell r="AJ17">
            <v>0</v>
          </cell>
          <cell r="AK17">
            <v>0</v>
          </cell>
          <cell r="AL17"/>
          <cell r="AM17">
            <v>0</v>
          </cell>
          <cell r="AN17">
            <v>0</v>
          </cell>
          <cell r="AO17">
            <v>0</v>
          </cell>
          <cell r="AP17">
            <v>0</v>
          </cell>
          <cell r="AQ17">
            <v>0</v>
          </cell>
          <cell r="AR17">
            <v>0</v>
          </cell>
          <cell r="AS17">
            <v>0</v>
          </cell>
          <cell r="AT17"/>
          <cell r="AU17">
            <v>0</v>
          </cell>
          <cell r="AV17">
            <v>0</v>
          </cell>
          <cell r="AW17">
            <v>0</v>
          </cell>
          <cell r="AX17">
            <v>0</v>
          </cell>
          <cell r="AY17">
            <v>0</v>
          </cell>
          <cell r="AZ17"/>
          <cell r="BA17"/>
          <cell r="BB17"/>
          <cell r="BC17">
            <v>0</v>
          </cell>
          <cell r="BD17">
            <v>0</v>
          </cell>
          <cell r="BE17">
            <v>0</v>
          </cell>
          <cell r="BF17"/>
          <cell r="BG17"/>
          <cell r="BH17">
            <v>0</v>
          </cell>
          <cell r="BI17">
            <v>0</v>
          </cell>
          <cell r="BJ17">
            <v>0</v>
          </cell>
          <cell r="BK17"/>
          <cell r="BL17"/>
          <cell r="BM17">
            <v>0</v>
          </cell>
          <cell r="BN17">
            <v>0</v>
          </cell>
          <cell r="BO17">
            <v>0</v>
          </cell>
          <cell r="BP17"/>
          <cell r="BQ17">
            <v>0</v>
          </cell>
          <cell r="BR17">
            <v>0</v>
          </cell>
          <cell r="BS17">
            <v>0</v>
          </cell>
          <cell r="BT17"/>
          <cell r="BU17">
            <v>0</v>
          </cell>
          <cell r="BV17">
            <v>0</v>
          </cell>
          <cell r="BW17">
            <v>0</v>
          </cell>
          <cell r="BX17">
            <v>0</v>
          </cell>
          <cell r="BY17">
            <v>0</v>
          </cell>
          <cell r="BZ17">
            <v>0</v>
          </cell>
          <cell r="CA17">
            <v>0</v>
          </cell>
          <cell r="CB17"/>
          <cell r="CC17" t="b">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34122.420000000006</v>
          </cell>
          <cell r="DJ17">
            <v>0</v>
          </cell>
          <cell r="DK17"/>
          <cell r="DL17">
            <v>0</v>
          </cell>
          <cell r="DM17">
            <v>0</v>
          </cell>
          <cell r="DN17">
            <v>34122.420000000006</v>
          </cell>
          <cell r="DO17">
            <v>0</v>
          </cell>
          <cell r="DP17"/>
          <cell r="DQ17">
            <v>0</v>
          </cell>
          <cell r="DR17">
            <v>0</v>
          </cell>
          <cell r="DS17">
            <v>34122.420000000006</v>
          </cell>
          <cell r="DT17">
            <v>0</v>
          </cell>
          <cell r="DU17">
            <v>0</v>
          </cell>
          <cell r="DV17">
            <v>0</v>
          </cell>
          <cell r="DW17">
            <v>0</v>
          </cell>
          <cell r="DX17">
            <v>34122.420000000006</v>
          </cell>
          <cell r="DY17">
            <v>0</v>
          </cell>
          <cell r="DZ17">
            <v>0</v>
          </cell>
          <cell r="EA17">
            <v>0</v>
          </cell>
          <cell r="EB17">
            <v>0</v>
          </cell>
          <cell r="EC17">
            <v>34122.420000000006</v>
          </cell>
          <cell r="ED17">
            <v>0</v>
          </cell>
          <cell r="EE17">
            <v>0</v>
          </cell>
          <cell r="EF17">
            <v>0</v>
          </cell>
          <cell r="EG17">
            <v>0</v>
          </cell>
          <cell r="EH17">
            <v>0</v>
          </cell>
          <cell r="EI17">
            <v>0</v>
          </cell>
          <cell r="EJ17">
            <v>0</v>
          </cell>
        </row>
        <row r="18">
          <cell r="A18" t="str">
            <v>0901C0067</v>
          </cell>
          <cell r="B18" t="str">
            <v>ABERSBIO - PLOUVIEN</v>
          </cell>
          <cell r="C18">
            <v>2009</v>
          </cell>
          <cell r="D18" t="str">
            <v>retenu</v>
          </cell>
          <cell r="E18" t="str">
            <v>BRETAGNE</v>
          </cell>
          <cell r="F18">
            <v>29</v>
          </cell>
          <cell r="G18" t="str">
            <v>PLOUVIEN</v>
          </cell>
          <cell r="H18">
            <v>29209</v>
          </cell>
          <cell r="I18" t="str">
            <v>ABERS BIO ENERGIES</v>
          </cell>
          <cell r="J18" t="str">
            <v>SOCIETE INDUSTRIELLE LAITIERE DU LEON</v>
          </cell>
          <cell r="K18">
            <v>40129</v>
          </cell>
          <cell r="L18">
            <v>19.600000000000001</v>
          </cell>
          <cell r="M18" t="str">
            <v>Gaz</v>
          </cell>
          <cell r="N18">
            <v>9355.2199999999993</v>
          </cell>
          <cell r="O18" t="str">
            <v>yves.legoff@sill.fr</v>
          </cell>
          <cell r="P18" t="str">
            <v>Rachel GOVEN - Charlotte LENGYEL</v>
          </cell>
          <cell r="Q18" t="str">
            <v>c.lengyel@groupe-langa.com - r.goven@groupe-langa.com</v>
          </cell>
          <cell r="R18" t="str">
            <v>02,23,30,34,37</v>
          </cell>
          <cell r="S18" t="str">
            <v>GUERIN Alexandre</v>
          </cell>
          <cell r="T18" t="str">
            <v>aguerin@c-igeo.fr</v>
          </cell>
          <cell r="U18" t="str">
            <v xml:space="preserve"> 02 23 30 02 50 ; 07 86 95 34 33</v>
          </cell>
          <cell r="V18" t="str">
            <v>01 Laiteries</v>
          </cell>
          <cell r="W18">
            <v>4826000</v>
          </cell>
          <cell r="X18">
            <v>1380000</v>
          </cell>
          <cell r="Y18" t="str">
            <v>Validé</v>
          </cell>
          <cell r="Z18">
            <v>0</v>
          </cell>
          <cell r="AA18">
            <v>3517</v>
          </cell>
          <cell r="AB18">
            <v>40902.71</v>
          </cell>
          <cell r="AC18">
            <v>8</v>
          </cell>
          <cell r="AD18" t="str">
            <v>En cours</v>
          </cell>
          <cell r="AE18" t="str">
            <v>En fonctionnement</v>
          </cell>
          <cell r="AF18" t="str">
            <v>oui</v>
          </cell>
          <cell r="AG18" t="str">
            <v>IB53292013001</v>
          </cell>
          <cell r="AH18">
            <v>41579</v>
          </cell>
          <cell r="AI18">
            <v>41579</v>
          </cell>
          <cell r="AJ18">
            <v>41548</v>
          </cell>
          <cell r="AK18">
            <v>19.600000000000001</v>
          </cell>
          <cell r="AL18">
            <v>42185</v>
          </cell>
          <cell r="AM18">
            <v>0</v>
          </cell>
          <cell r="AN18" t="str">
            <v>Changemetn de date de comptage, appel Mr guerrin 12/02/2015  - pb de comptage changement d'unité  juin juillet au changement de prestataire - il doit voir avec cyriséa pour faire corriger les données
Appel Mr Guerrin pb de comptage depuis mars 2015 suite arrêt 15 jours février, sonde HS + blocage compteur</v>
          </cell>
          <cell r="AO18" t="str">
            <v>Poussière:conforme à nos demandes, légère non-conformité à l'arrêté mais justification, pb technique electrofiltre durant la mesure OK  - à surveiller lors de la prochaine campagne</v>
          </cell>
          <cell r="AP18">
            <v>0</v>
          </cell>
          <cell r="AQ18" t="str">
            <v>Probleme décherle autour de juillet 2014 résolut
de nouveau plus de fichier depuis janvier 2015 - en cours au 13/02/2015</v>
          </cell>
          <cell r="AR18">
            <v>0</v>
          </cell>
          <cell r="AS18" t="str">
            <v>Attente élélment suite pb comptage mars 2015</v>
          </cell>
          <cell r="AT18"/>
          <cell r="AU18"/>
          <cell r="AV18" t="str">
            <v>Reçue</v>
          </cell>
          <cell r="AW18" t="str">
            <v>Reçue</v>
          </cell>
          <cell r="AX18" t="str">
            <v>Reçue</v>
          </cell>
          <cell r="AY18"/>
          <cell r="AZ18" t="str">
            <v>octobre</v>
          </cell>
          <cell r="BA18">
            <v>41913</v>
          </cell>
          <cell r="BB18" t="str">
            <v>Validé</v>
          </cell>
          <cell r="BC18" t="str">
            <v xml:space="preserve">Comptage: ecart 15% cyrisée RE abers bio
Appro: </v>
          </cell>
          <cell r="BD18" t="str">
            <v>oui</v>
          </cell>
          <cell r="BE18">
            <v>42058</v>
          </cell>
          <cell r="BF18">
            <v>42278</v>
          </cell>
          <cell r="BG18"/>
          <cell r="BH18">
            <v>0</v>
          </cell>
          <cell r="BI18"/>
          <cell r="BJ18">
            <v>0</v>
          </cell>
          <cell r="BK18">
            <v>42644</v>
          </cell>
          <cell r="BL18"/>
          <cell r="BM18">
            <v>0</v>
          </cell>
          <cell r="BN18"/>
          <cell r="BO18">
            <v>0</v>
          </cell>
          <cell r="BP18">
            <v>43009</v>
          </cell>
          <cell r="BQ18">
            <v>0</v>
          </cell>
          <cell r="BR18">
            <v>0</v>
          </cell>
          <cell r="BS18">
            <v>0</v>
          </cell>
          <cell r="BT18">
            <v>43374</v>
          </cell>
          <cell r="BU18">
            <v>0</v>
          </cell>
          <cell r="BV18">
            <v>0</v>
          </cell>
          <cell r="BW18">
            <v>0</v>
          </cell>
          <cell r="BX18">
            <v>0</v>
          </cell>
          <cell r="BY18">
            <v>1</v>
          </cell>
          <cell r="BZ18">
            <v>1</v>
          </cell>
          <cell r="CA18" t="str">
            <v>Publiée</v>
          </cell>
          <cell r="CB18">
            <v>1</v>
          </cell>
          <cell r="CC18" t="b">
            <v>0</v>
          </cell>
          <cell r="CD18">
            <v>0</v>
          </cell>
          <cell r="CE18">
            <v>0</v>
          </cell>
          <cell r="CF18">
            <v>0</v>
          </cell>
          <cell r="CG18">
            <v>0</v>
          </cell>
          <cell r="CH18">
            <v>0</v>
          </cell>
          <cell r="CI18">
            <v>0</v>
          </cell>
          <cell r="CJ18" t="str">
            <v>Compte R</v>
          </cell>
          <cell r="CK18" t="str">
            <v>France</v>
          </cell>
          <cell r="CL18">
            <v>0</v>
          </cell>
          <cell r="CM18" t="str">
            <v>Multicyclones + Electrofiltre</v>
          </cell>
          <cell r="CN18" t="str">
            <v>ICPE - 2910 A - déclaration</v>
          </cell>
          <cell r="CO18">
            <v>75</v>
          </cell>
          <cell r="CP18">
            <v>21.3</v>
          </cell>
          <cell r="CQ18">
            <v>0</v>
          </cell>
          <cell r="CR18">
            <v>0</v>
          </cell>
          <cell r="CS18">
            <v>0</v>
          </cell>
          <cell r="CT18">
            <v>0</v>
          </cell>
          <cell r="CU18">
            <v>55.3</v>
          </cell>
          <cell r="CV18">
            <v>2.4</v>
          </cell>
          <cell r="CW18">
            <v>26.8</v>
          </cell>
          <cell r="CX18">
            <v>248.2</v>
          </cell>
          <cell r="CY18">
            <v>0</v>
          </cell>
          <cell r="CZ18">
            <v>0</v>
          </cell>
          <cell r="DA18">
            <v>0</v>
          </cell>
          <cell r="DB18">
            <v>0</v>
          </cell>
          <cell r="DC18">
            <v>0</v>
          </cell>
          <cell r="DD18">
            <v>0</v>
          </cell>
          <cell r="DE18">
            <v>0</v>
          </cell>
          <cell r="DF18">
            <v>0</v>
          </cell>
          <cell r="DG18">
            <v>0</v>
          </cell>
          <cell r="DH18">
            <v>0</v>
          </cell>
          <cell r="DI18">
            <v>40900</v>
          </cell>
          <cell r="DJ18">
            <v>44564</v>
          </cell>
          <cell r="DK18">
            <v>8.9584352078239615E-2</v>
          </cell>
          <cell r="DL18">
            <v>44188</v>
          </cell>
          <cell r="DM18">
            <v>-8.4373036531729655E-3</v>
          </cell>
          <cell r="DN18">
            <v>40900</v>
          </cell>
          <cell r="DO18">
            <v>0</v>
          </cell>
          <cell r="DP18"/>
          <cell r="DQ18">
            <v>0</v>
          </cell>
          <cell r="DR18"/>
          <cell r="DS18">
            <v>40900</v>
          </cell>
          <cell r="DT18">
            <v>0</v>
          </cell>
          <cell r="DU18">
            <v>0</v>
          </cell>
          <cell r="DV18">
            <v>0</v>
          </cell>
          <cell r="DW18">
            <v>0</v>
          </cell>
          <cell r="DX18">
            <v>40900</v>
          </cell>
          <cell r="DY18">
            <v>0</v>
          </cell>
          <cell r="DZ18">
            <v>0</v>
          </cell>
          <cell r="EA18">
            <v>0</v>
          </cell>
          <cell r="EB18">
            <v>0</v>
          </cell>
          <cell r="EC18">
            <v>40900</v>
          </cell>
          <cell r="ED18">
            <v>0</v>
          </cell>
          <cell r="EE18">
            <v>0</v>
          </cell>
          <cell r="EF18">
            <v>0</v>
          </cell>
          <cell r="EG18">
            <v>0</v>
          </cell>
          <cell r="EH18">
            <v>0</v>
          </cell>
          <cell r="EI18">
            <v>0</v>
          </cell>
          <cell r="EJ18">
            <v>0</v>
          </cell>
          <cell r="EK18" t="str">
            <v>foyer biomasse--Vapeur-</v>
          </cell>
          <cell r="EL18" t="str">
            <v>Plaquettes forestières (référentiel 2008 - 1A - PF)</v>
          </cell>
          <cell r="EM18">
            <v>0.7</v>
          </cell>
          <cell r="EN18">
            <v>0.9</v>
          </cell>
          <cell r="EO18" t="str">
            <v>Bretagne</v>
          </cell>
          <cell r="EP18">
            <v>1</v>
          </cell>
          <cell r="EU18" t="str">
            <v>Plaquettes forestières (référentiel 2008 - 1B - PF)</v>
          </cell>
          <cell r="EV18">
            <v>0.2</v>
          </cell>
          <cell r="EW18">
            <v>0.4</v>
          </cell>
          <cell r="EX18" t="str">
            <v>Bretagne</v>
          </cell>
          <cell r="EY18">
            <v>1</v>
          </cell>
          <cell r="FD18" t="str">
            <v>Connexes des Industries du Bois (référentiel 2008 - 2 - CIB)</v>
          </cell>
          <cell r="FE18">
            <v>0</v>
          </cell>
          <cell r="FF18">
            <v>0.15</v>
          </cell>
          <cell r="FG18" t="str">
            <v>Bretagne</v>
          </cell>
          <cell r="FH18">
            <v>1</v>
          </cell>
          <cell r="FM18" t="str">
            <v>Produits bois en fin de vie (référentiel 2008 - 3A - PBFV)</v>
          </cell>
          <cell r="FN18">
            <v>0</v>
          </cell>
          <cell r="FO18">
            <v>0.15</v>
          </cell>
          <cell r="FP18" t="str">
            <v>bretagne</v>
          </cell>
          <cell r="FQ18">
            <v>1</v>
          </cell>
          <cell r="FV18">
            <v>0.1</v>
          </cell>
          <cell r="FW18" t="str">
            <v>foyer biomasse</v>
          </cell>
          <cell r="FY18" t="str">
            <v>Vapeur</v>
          </cell>
        </row>
        <row r="19">
          <cell r="A19" t="str">
            <v>0901C0068</v>
          </cell>
          <cell r="B19" t="str">
            <v>COFELY - ENTREMONT - MONTAUBAN DE BRETAGNE</v>
          </cell>
          <cell r="C19">
            <v>2009</v>
          </cell>
          <cell r="D19" t="str">
            <v>retenu</v>
          </cell>
          <cell r="E19" t="str">
            <v>BRETAGNE</v>
          </cell>
          <cell r="F19">
            <v>35</v>
          </cell>
          <cell r="G19" t="str">
            <v>MONTAUBAN DE BRETAGNE</v>
          </cell>
          <cell r="H19">
            <v>35184</v>
          </cell>
          <cell r="I19" t="str">
            <v>COFELY</v>
          </cell>
          <cell r="J19" t="str">
            <v>Entremont</v>
          </cell>
          <cell r="K19">
            <v>40127</v>
          </cell>
          <cell r="L19">
            <v>21</v>
          </cell>
          <cell r="M19" t="str">
            <v>Gaz</v>
          </cell>
          <cell r="N19">
            <v>12059.277108433735</v>
          </cell>
          <cell r="O19" t="str">
            <v>florence.lemehaute@cofely-gdfsuez.com</v>
          </cell>
          <cell r="P19" t="str">
            <v>Pierrick BRUGALLE</v>
          </cell>
          <cell r="Q19" t="str">
            <v>pierrick.brugalle@cofely-gdfsuez.com</v>
          </cell>
          <cell r="R19" t="str">
            <v>02 99 27 65 56</v>
          </cell>
          <cell r="S19" t="str">
            <v>Pierrick BRUGALLE</v>
          </cell>
          <cell r="T19" t="str">
            <v>pierrick.brugalle@cofely-gdfsuez.com</v>
          </cell>
          <cell r="U19" t="str">
            <v>02 99 27 65 56</v>
          </cell>
          <cell r="V19" t="str">
            <v>01 Laiteries</v>
          </cell>
          <cell r="W19">
            <v>5130000</v>
          </cell>
          <cell r="X19">
            <v>2900000</v>
          </cell>
          <cell r="Y19" t="str">
            <v>Validé</v>
          </cell>
          <cell r="Z19" t="str">
            <v>en dessous du budget et certaines facture non éligibles</v>
          </cell>
          <cell r="AA19">
            <v>4533.5628227194493</v>
          </cell>
          <cell r="AB19">
            <v>52725.3356282272</v>
          </cell>
          <cell r="AC19">
            <v>7.7</v>
          </cell>
          <cell r="AD19" t="str">
            <v>En cours</v>
          </cell>
          <cell r="AE19" t="str">
            <v>En fonctionnement</v>
          </cell>
          <cell r="AF19" t="str">
            <v>oui</v>
          </cell>
          <cell r="AG19" t="str">
            <v>IB53352013001</v>
          </cell>
          <cell r="AH19">
            <v>41061</v>
          </cell>
          <cell r="AI19">
            <v>41426</v>
          </cell>
          <cell r="AJ19">
            <v>41974</v>
          </cell>
          <cell r="AK19">
            <v>21</v>
          </cell>
          <cell r="AL19">
            <v>42185</v>
          </cell>
          <cell r="AM19">
            <v>0</v>
          </cell>
          <cell r="AN19">
            <v>0</v>
          </cell>
          <cell r="AO19" t="str">
            <v>Problème de primage (goutelettes d'eau emportées par la vapeur, "moussage" à la surface du plan d'eau chaudière.
Le primage est dû à un problème de concpetion de la chaudière par Compte R.
Des modifications de la chaudière sont en cours afin de remedier à ce problème.</v>
          </cell>
          <cell r="AP19">
            <v>0</v>
          </cell>
          <cell r="AQ19" t="str">
            <v>Opérationnnzel vérifier le 24/06/2015</v>
          </cell>
          <cell r="AR19">
            <v>0</v>
          </cell>
          <cell r="AS19">
            <v>0</v>
          </cell>
          <cell r="AT19">
            <v>0</v>
          </cell>
          <cell r="AU19"/>
          <cell r="AV19"/>
          <cell r="AW19"/>
          <cell r="AX19"/>
          <cell r="AY19"/>
          <cell r="AZ19" t="str">
            <v>décembre</v>
          </cell>
          <cell r="BA19">
            <v>42339</v>
          </cell>
          <cell r="BB19"/>
          <cell r="BC19">
            <v>0</v>
          </cell>
          <cell r="BD19"/>
          <cell r="BE19">
            <v>0</v>
          </cell>
          <cell r="BF19">
            <v>42705</v>
          </cell>
          <cell r="BG19"/>
          <cell r="BH19">
            <v>0</v>
          </cell>
          <cell r="BI19"/>
          <cell r="BJ19">
            <v>0</v>
          </cell>
          <cell r="BK19">
            <v>43070</v>
          </cell>
          <cell r="BL19"/>
          <cell r="BM19">
            <v>0</v>
          </cell>
          <cell r="BN19"/>
          <cell r="BO19">
            <v>0</v>
          </cell>
          <cell r="BP19">
            <v>43435</v>
          </cell>
          <cell r="BQ19">
            <v>0</v>
          </cell>
          <cell r="BR19">
            <v>0</v>
          </cell>
          <cell r="BS19">
            <v>0</v>
          </cell>
          <cell r="BT19">
            <v>43800</v>
          </cell>
          <cell r="BU19">
            <v>0</v>
          </cell>
          <cell r="BV19">
            <v>0</v>
          </cell>
          <cell r="BW19">
            <v>0</v>
          </cell>
          <cell r="BX19">
            <v>0</v>
          </cell>
          <cell r="BY19">
            <v>0</v>
          </cell>
          <cell r="BZ19">
            <v>0</v>
          </cell>
          <cell r="CA19" t="str">
            <v>demandée</v>
          </cell>
          <cell r="CB19"/>
          <cell r="CC19" t="b">
            <v>0</v>
          </cell>
          <cell r="CD19">
            <v>0</v>
          </cell>
          <cell r="CE19">
            <v>0</v>
          </cell>
          <cell r="CF19">
            <v>0</v>
          </cell>
          <cell r="CG19">
            <v>0</v>
          </cell>
          <cell r="CH19">
            <v>0</v>
          </cell>
          <cell r="CI19">
            <v>0</v>
          </cell>
          <cell r="CJ19" t="str">
            <v>Compte R</v>
          </cell>
          <cell r="CK19" t="str">
            <v>France</v>
          </cell>
          <cell r="CL19">
            <v>0</v>
          </cell>
          <cell r="CM19">
            <v>0</v>
          </cell>
          <cell r="CN19" t="str">
            <v>ICPE - 2910 A - déclaration</v>
          </cell>
          <cell r="CO19">
            <v>75</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52680</v>
          </cell>
          <cell r="DJ19">
            <v>0</v>
          </cell>
          <cell r="DK19"/>
          <cell r="DL19">
            <v>0</v>
          </cell>
          <cell r="DM19"/>
          <cell r="DN19">
            <v>52680</v>
          </cell>
          <cell r="DO19">
            <v>0</v>
          </cell>
          <cell r="DP19"/>
          <cell r="DQ19">
            <v>0</v>
          </cell>
          <cell r="DR19"/>
          <cell r="DS19">
            <v>52680</v>
          </cell>
          <cell r="DT19">
            <v>0</v>
          </cell>
          <cell r="DU19">
            <v>0</v>
          </cell>
          <cell r="DV19">
            <v>0</v>
          </cell>
          <cell r="DW19">
            <v>0</v>
          </cell>
          <cell r="DX19">
            <v>52680</v>
          </cell>
          <cell r="DY19">
            <v>0</v>
          </cell>
          <cell r="DZ19">
            <v>0</v>
          </cell>
          <cell r="EA19">
            <v>0</v>
          </cell>
          <cell r="EB19">
            <v>0</v>
          </cell>
          <cell r="EC19">
            <v>52680</v>
          </cell>
          <cell r="ED19">
            <v>0</v>
          </cell>
          <cell r="EE19">
            <v>0</v>
          </cell>
          <cell r="EF19">
            <v>0</v>
          </cell>
          <cell r="EG19">
            <v>0</v>
          </cell>
          <cell r="EH19">
            <v>0</v>
          </cell>
          <cell r="EI19">
            <v>0</v>
          </cell>
          <cell r="EJ19">
            <v>0</v>
          </cell>
          <cell r="EK19" t="str">
            <v>foyer biomasse--Vapeur-</v>
          </cell>
          <cell r="EL19" t="str">
            <v>Plaquettes forestières (référentiel 2008 - 1A - PF)</v>
          </cell>
          <cell r="EM19">
            <v>0.69799999999999995</v>
          </cell>
          <cell r="EN19">
            <v>0.69799999999999995</v>
          </cell>
          <cell r="EO19" t="str">
            <v>Bretagne</v>
          </cell>
          <cell r="EP19">
            <v>1</v>
          </cell>
          <cell r="EU19" t="str">
            <v>Produits bois en fin de vie (référentiel 2008 - 3A - PBFV)</v>
          </cell>
          <cell r="EV19">
            <v>0.30199999999999999</v>
          </cell>
          <cell r="EW19">
            <v>0.30199999999999999</v>
          </cell>
          <cell r="EX19" t="str">
            <v>Bretagne</v>
          </cell>
          <cell r="EY19">
            <v>1</v>
          </cell>
          <cell r="FW19" t="str">
            <v>foyer biomasse</v>
          </cell>
          <cell r="FY19" t="str">
            <v>Vapeur</v>
          </cell>
        </row>
        <row r="20">
          <cell r="A20" t="str">
            <v>0901C0069</v>
          </cell>
          <cell r="B20" t="str">
            <v>EPI BRETAGNE / COOPAGRI BRETAGNE</v>
          </cell>
          <cell r="C20">
            <v>2009</v>
          </cell>
          <cell r="D20" t="str">
            <v>retenu</v>
          </cell>
          <cell r="E20" t="str">
            <v>BRETAGNE</v>
          </cell>
          <cell r="F20">
            <v>22</v>
          </cell>
          <cell r="G20" t="str">
            <v>YFFINIAC</v>
          </cell>
          <cell r="H20">
            <v>0</v>
          </cell>
          <cell r="I20">
            <v>0</v>
          </cell>
          <cell r="J20" t="str">
            <v>DALKIA</v>
          </cell>
          <cell r="K20">
            <v>0</v>
          </cell>
          <cell r="L20">
            <v>0</v>
          </cell>
          <cell r="M20">
            <v>0</v>
          </cell>
          <cell r="N20">
            <v>6487.0120481927715</v>
          </cell>
          <cell r="O20" t="str">
            <v>tletyrant@dalkia.com</v>
          </cell>
          <cell r="P20">
            <v>0</v>
          </cell>
          <cell r="Q20">
            <v>0</v>
          </cell>
          <cell r="R20">
            <v>0</v>
          </cell>
          <cell r="S20">
            <v>0</v>
          </cell>
          <cell r="T20">
            <v>0</v>
          </cell>
          <cell r="U20">
            <v>0</v>
          </cell>
          <cell r="V20" t="str">
            <v>02 Autres Industries alimentaires</v>
          </cell>
          <cell r="W20">
            <v>3452000</v>
          </cell>
          <cell r="X20">
            <v>2040000</v>
          </cell>
          <cell r="Y20">
            <v>0</v>
          </cell>
          <cell r="Z20">
            <v>0</v>
          </cell>
          <cell r="AA20">
            <v>2438.7263339070569</v>
          </cell>
          <cell r="AB20">
            <v>28362.387263339075</v>
          </cell>
          <cell r="AC20">
            <v>5.2</v>
          </cell>
          <cell r="AD20" t="str">
            <v>Abandonné</v>
          </cell>
          <cell r="AE20" t="str">
            <v>Abandonné</v>
          </cell>
          <cell r="AF20">
            <v>0</v>
          </cell>
          <cell r="AG20">
            <v>0</v>
          </cell>
          <cell r="AH20">
            <v>0</v>
          </cell>
          <cell r="AI20">
            <v>0</v>
          </cell>
          <cell r="AJ20">
            <v>0</v>
          </cell>
          <cell r="AK20">
            <v>0</v>
          </cell>
          <cell r="AL20"/>
          <cell r="AM20">
            <v>0</v>
          </cell>
          <cell r="AN20">
            <v>0</v>
          </cell>
          <cell r="AO20">
            <v>0</v>
          </cell>
          <cell r="AP20">
            <v>0</v>
          </cell>
          <cell r="AQ20">
            <v>0</v>
          </cell>
          <cell r="AR20">
            <v>0</v>
          </cell>
          <cell r="AS20">
            <v>0</v>
          </cell>
          <cell r="AT20"/>
          <cell r="AU20">
            <v>0</v>
          </cell>
          <cell r="AV20">
            <v>0</v>
          </cell>
          <cell r="AW20">
            <v>0</v>
          </cell>
          <cell r="AX20">
            <v>0</v>
          </cell>
          <cell r="AY20">
            <v>0</v>
          </cell>
          <cell r="AZ20"/>
          <cell r="BA20"/>
          <cell r="BB20"/>
          <cell r="BC20">
            <v>0</v>
          </cell>
          <cell r="BD20">
            <v>0</v>
          </cell>
          <cell r="BE20">
            <v>0</v>
          </cell>
          <cell r="BF20"/>
          <cell r="BG20"/>
          <cell r="BH20">
            <v>0</v>
          </cell>
          <cell r="BI20">
            <v>0</v>
          </cell>
          <cell r="BJ20">
            <v>0</v>
          </cell>
          <cell r="BK20"/>
          <cell r="BL20"/>
          <cell r="BM20">
            <v>0</v>
          </cell>
          <cell r="BN20">
            <v>0</v>
          </cell>
          <cell r="BO20">
            <v>0</v>
          </cell>
          <cell r="BP20"/>
          <cell r="BQ20">
            <v>0</v>
          </cell>
          <cell r="BR20">
            <v>0</v>
          </cell>
          <cell r="BS20">
            <v>0</v>
          </cell>
          <cell r="BT20"/>
          <cell r="BU20">
            <v>0</v>
          </cell>
          <cell r="BV20">
            <v>0</v>
          </cell>
          <cell r="BW20">
            <v>0</v>
          </cell>
          <cell r="BX20">
            <v>0</v>
          </cell>
          <cell r="BY20">
            <v>0</v>
          </cell>
          <cell r="BZ20">
            <v>0</v>
          </cell>
          <cell r="CA20">
            <v>0</v>
          </cell>
          <cell r="CB20"/>
          <cell r="CC20" t="b">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28362.387263339075</v>
          </cell>
          <cell r="DJ20">
            <v>0</v>
          </cell>
          <cell r="DK20"/>
          <cell r="DL20">
            <v>0</v>
          </cell>
          <cell r="DM20">
            <v>0</v>
          </cell>
          <cell r="DN20">
            <v>28362.387263339075</v>
          </cell>
          <cell r="DO20">
            <v>0</v>
          </cell>
          <cell r="DP20"/>
          <cell r="DQ20">
            <v>0</v>
          </cell>
          <cell r="DR20">
            <v>0</v>
          </cell>
          <cell r="DS20">
            <v>28362.387263339075</v>
          </cell>
          <cell r="DT20">
            <v>0</v>
          </cell>
          <cell r="DU20">
            <v>0</v>
          </cell>
          <cell r="DV20">
            <v>0</v>
          </cell>
          <cell r="DW20">
            <v>0</v>
          </cell>
          <cell r="DX20">
            <v>28362.387263339075</v>
          </cell>
          <cell r="DY20">
            <v>0</v>
          </cell>
          <cell r="DZ20">
            <v>0</v>
          </cell>
          <cell r="EA20">
            <v>0</v>
          </cell>
          <cell r="EB20">
            <v>0</v>
          </cell>
          <cell r="EC20">
            <v>28362.387263339075</v>
          </cell>
          <cell r="ED20">
            <v>0</v>
          </cell>
          <cell r="EE20">
            <v>0</v>
          </cell>
          <cell r="EF20">
            <v>0</v>
          </cell>
          <cell r="EG20">
            <v>0</v>
          </cell>
          <cell r="EH20">
            <v>0</v>
          </cell>
          <cell r="EI20">
            <v>0</v>
          </cell>
          <cell r="EJ20">
            <v>0</v>
          </cell>
        </row>
        <row r="21">
          <cell r="A21" t="str">
            <v>0901C0071</v>
          </cell>
          <cell r="B21" t="str">
            <v>GRAP SUD - CRUVIERS LASCOURS</v>
          </cell>
          <cell r="C21">
            <v>2009</v>
          </cell>
          <cell r="D21" t="str">
            <v>retenu</v>
          </cell>
          <cell r="E21" t="str">
            <v>LANGUEDOC ROUSSILLON</v>
          </cell>
          <cell r="F21">
            <v>30</v>
          </cell>
          <cell r="G21" t="str">
            <v>CRUVIERS LASCOURS</v>
          </cell>
          <cell r="H21">
            <v>30100</v>
          </cell>
          <cell r="I21">
            <v>0</v>
          </cell>
          <cell r="J21" t="str">
            <v>GRAP' SUD</v>
          </cell>
          <cell r="K21">
            <v>40127</v>
          </cell>
          <cell r="L21">
            <v>0</v>
          </cell>
          <cell r="M21" t="str">
            <v>Gaz</v>
          </cell>
          <cell r="N21">
            <v>5149.76</v>
          </cell>
          <cell r="O21" t="str">
            <v>jnageron@grapsud.com</v>
          </cell>
          <cell r="P21" t="str">
            <v>Patrick JULIEN 
Directeur Général</v>
          </cell>
          <cell r="Q21" t="str">
            <v>pjulien@grapsud.com</v>
          </cell>
          <cell r="R21" t="str">
            <v xml:space="preserve">
04 66 83 21 52</v>
          </cell>
          <cell r="S21" t="str">
            <v>Jean-Noel AGERON 
Resp Technique</v>
          </cell>
          <cell r="T21" t="str">
            <v xml:space="preserve">
jnageron@grapsud.com</v>
          </cell>
          <cell r="U21" t="str">
            <v>04 66 83 21 52</v>
          </cell>
          <cell r="V21" t="str">
            <v>03 Distilleries</v>
          </cell>
          <cell r="W21">
            <v>3982000</v>
          </cell>
          <cell r="X21">
            <v>1592800</v>
          </cell>
          <cell r="Y21">
            <v>0</v>
          </cell>
          <cell r="Z21">
            <v>0</v>
          </cell>
          <cell r="AA21">
            <v>1936</v>
          </cell>
          <cell r="AB21">
            <v>22515.68</v>
          </cell>
          <cell r="AC21">
            <v>8.5</v>
          </cell>
          <cell r="AD21" t="str">
            <v>En cours</v>
          </cell>
          <cell r="AE21" t="str">
            <v>En cours avec difficultés</v>
          </cell>
          <cell r="AF21" t="str">
            <v>non</v>
          </cell>
          <cell r="AG21">
            <v>0</v>
          </cell>
          <cell r="AH21">
            <v>41061</v>
          </cell>
          <cell r="AI21">
            <v>42522</v>
          </cell>
          <cell r="AJ21">
            <v>0</v>
          </cell>
          <cell r="AK21">
            <v>43049</v>
          </cell>
          <cell r="AL21">
            <v>42369</v>
          </cell>
          <cell r="AM21" t="str">
            <v xml:space="preserve">
</v>
          </cell>
          <cell r="AN21" t="str">
            <v>Le troisième foyer est déjà en cours de montage pour démarrage septembre
La partie traitement n'est pas commandée (voir pas décidé)
La DREAL n'a pas été prévenu de la modification en cours, il faut donc imaginer qu'ils vont modifier l'exigence actuelle en terme d'émission
Je leur ai recommandé d'être vigilant sur le taux nox du fait de la nature de leur combustible. Ce point va posé problème car je ne les vois pas investir sur le traitement de fumée avant d'avoir valider l'exigence DREAL en terme d'émission. Délais DREAL et décision interne?
Les fumées (sans dilution) servent au séchage du marc de raisin (four) hors production de vapeur. Il faut voir dans quelle mesure on peut compter sur ces tep supplémentaires?
Point à valider en interne:
Sylvain/  François
Acceptabilité du nouveau projet dans le cadre BCIAT
Définition des TEP à prendre en compte (fraction de la part totale)
Mode de déclaration de la production (Tep fumée non mesurable, compteur, uniquement vapeur totale installation, nouvelle TEP = fraction du total)
Sur le principe OK , TEP biomasse, valorisation d'un déchet, récupération d'énergie fatal
Modification objectif de TEP
Eligbilité des dépenses: l'installation de traitement est destiné à l'augmentation de capacité comme à l'ancienne installation!!
Martine / compta: 
Avance 400 k€ pour une nouvelle aide estimé à 625k€ - Caution bancaire sur 3 ans de production  (OK)
François / Martine/ Service juridique
Dans quelle mesure peut on faire un avenant
Modifiant le montant d'aide (pas obligatoire à mon avis 40% des dépenses réelles?) qui définit l'aide total
Modification de la durée de restitution de la caution et du mode de calcul de l'annexe financière
modification de l'objectif en TEP
François  / Grap sud  (à partir du 3 aôut retour congé équipe grap sud)
Valider le respect engagement traitement des fumées
Valider le montant réel des dépenses
Valider le nombre de tep (conversion de la vapeur et tep fumée)
Valider la proposition de caution bancaire maintenue 3 ans à partir de septembre 2015 début de la production de TEP
Evoquer la possibilité de subvention sur la récupération d'énergie fatale - CF audit énergétique
Martine / grap sud
Avenant convention courant aout</v>
          </cell>
          <cell r="AO21" t="str">
            <v>06/01/2015 : COFELY ne reprend pas le dossier.
Suite à notre conversation téléphonique et avant d'acter définitivement l'abandon du projet, je vous remercie de nous faire parvenir rapidement des éléments techniques et financiers sur le projet d'accroissement de la capacité de production de la chaudière existante à pulpes de raisin : nous pourrons ainsi étudier la possibilité de prendre en considération ces investissements et cette production supplémentaire dans le cadre de la convention BCIAT : j'ai compris que vous aviez aussi des projets de réflexion sur la performance énergétique des différents sites du groupe et l'implantation d'une installation biomasse sur un autre site pourrait aussi être étudiée. 
Elements technique reçu le 07/01/2015 -&gt; mail à traiter
Projet en difficulté pour des problèmes de financement.
Initialement reprise du dossier par COFELY.
Une prise de contact avec la Caisse des Dépots et leur programme 5E pourrait faire avancer le dossier</v>
          </cell>
          <cell r="AP21" t="str">
            <v>Attention caution banquaire n'est plus valable 10/11/2013</v>
          </cell>
          <cell r="AQ21">
            <v>0</v>
          </cell>
          <cell r="AR21">
            <v>0</v>
          </cell>
          <cell r="AS21" t="str">
            <v>Mail du 07/01/2015 à traiter</v>
          </cell>
          <cell r="AT21" t="str">
            <v>Retard comptage prévisionnel</v>
          </cell>
          <cell r="AU21" t="str">
            <v>Date maxi de comptage dépassée</v>
          </cell>
          <cell r="AV21" t="str">
            <v>Reçue</v>
          </cell>
          <cell r="AW21" t="str">
            <v>Reçue</v>
          </cell>
          <cell r="AX21" t="str">
            <v>Reçue</v>
          </cell>
          <cell r="AY21">
            <v>41557</v>
          </cell>
          <cell r="AZ21" t="str">
            <v>juin</v>
          </cell>
          <cell r="BA21"/>
          <cell r="BB21"/>
          <cell r="BC21">
            <v>0</v>
          </cell>
          <cell r="BD21">
            <v>0</v>
          </cell>
          <cell r="BE21">
            <v>0</v>
          </cell>
          <cell r="BF21"/>
          <cell r="BG21"/>
          <cell r="BH21">
            <v>0</v>
          </cell>
          <cell r="BI21">
            <v>0</v>
          </cell>
          <cell r="BJ21">
            <v>0</v>
          </cell>
          <cell r="BK21"/>
          <cell r="BL21"/>
          <cell r="BM21">
            <v>0</v>
          </cell>
          <cell r="BN21">
            <v>0</v>
          </cell>
          <cell r="BO21">
            <v>0</v>
          </cell>
          <cell r="BP21"/>
          <cell r="BQ21">
            <v>0</v>
          </cell>
          <cell r="BR21">
            <v>0</v>
          </cell>
          <cell r="BS21">
            <v>0</v>
          </cell>
          <cell r="BT21"/>
          <cell r="BU21">
            <v>0</v>
          </cell>
          <cell r="BV21">
            <v>0</v>
          </cell>
          <cell r="BW21">
            <v>0</v>
          </cell>
          <cell r="BX21">
            <v>0</v>
          </cell>
          <cell r="BY21">
            <v>0</v>
          </cell>
          <cell r="BZ21">
            <v>0</v>
          </cell>
          <cell r="CA21">
            <v>0</v>
          </cell>
          <cell r="CB21"/>
          <cell r="CC21" t="b">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22515.68</v>
          </cell>
          <cell r="DJ21">
            <v>0</v>
          </cell>
          <cell r="DK21"/>
          <cell r="DL21">
            <v>0</v>
          </cell>
          <cell r="DM21"/>
          <cell r="DN21">
            <v>22515.68</v>
          </cell>
          <cell r="DO21">
            <v>0</v>
          </cell>
          <cell r="DP21"/>
          <cell r="DQ21">
            <v>0</v>
          </cell>
          <cell r="DR21"/>
          <cell r="DS21">
            <v>22515.68</v>
          </cell>
          <cell r="DT21">
            <v>0</v>
          </cell>
          <cell r="DU21">
            <v>0</v>
          </cell>
          <cell r="DV21">
            <v>0</v>
          </cell>
          <cell r="DW21">
            <v>0</v>
          </cell>
          <cell r="DX21">
            <v>22515.68</v>
          </cell>
          <cell r="DY21">
            <v>0</v>
          </cell>
          <cell r="DZ21">
            <v>0</v>
          </cell>
          <cell r="EA21">
            <v>0</v>
          </cell>
          <cell r="EB21">
            <v>0</v>
          </cell>
          <cell r="EC21">
            <v>22515.68</v>
          </cell>
          <cell r="ED21">
            <v>0</v>
          </cell>
          <cell r="EE21">
            <v>0</v>
          </cell>
          <cell r="EF21">
            <v>0</v>
          </cell>
          <cell r="EG21">
            <v>0</v>
          </cell>
          <cell r="EH21">
            <v>0</v>
          </cell>
          <cell r="EI21">
            <v>0</v>
          </cell>
          <cell r="EJ21">
            <v>0</v>
          </cell>
        </row>
        <row r="22">
          <cell r="A22" t="str">
            <v>0901C0080</v>
          </cell>
          <cell r="B22" t="str">
            <v>Valorisation du biogaz produit par méthanisation</v>
          </cell>
          <cell r="C22">
            <v>2009</v>
          </cell>
          <cell r="D22" t="str">
            <v>retenu</v>
          </cell>
          <cell r="E22" t="str">
            <v>ALSACE</v>
          </cell>
          <cell r="F22">
            <v>67</v>
          </cell>
          <cell r="G22" t="str">
            <v>MARCKOLSHEIM</v>
          </cell>
          <cell r="H22">
            <v>0</v>
          </cell>
          <cell r="I22">
            <v>0</v>
          </cell>
          <cell r="J22" t="str">
            <v>GIE UTILITEES</v>
          </cell>
          <cell r="K22">
            <v>0</v>
          </cell>
          <cell r="L22">
            <v>0</v>
          </cell>
          <cell r="M22">
            <v>0</v>
          </cell>
          <cell r="N22">
            <v>3948.337349397591</v>
          </cell>
          <cell r="O22" t="str">
            <v>denis.chereau@syral.com</v>
          </cell>
          <cell r="P22">
            <v>0</v>
          </cell>
          <cell r="Q22">
            <v>0</v>
          </cell>
          <cell r="R22">
            <v>0</v>
          </cell>
          <cell r="S22">
            <v>0</v>
          </cell>
          <cell r="T22">
            <v>0</v>
          </cell>
          <cell r="U22">
            <v>0</v>
          </cell>
          <cell r="V22" t="str">
            <v>15 Autres activités</v>
          </cell>
          <cell r="W22">
            <v>4000000</v>
          </cell>
          <cell r="X22">
            <v>800000</v>
          </cell>
          <cell r="Y22">
            <v>0</v>
          </cell>
          <cell r="Z22">
            <v>0</v>
          </cell>
          <cell r="AA22">
            <v>1484.3373493975905</v>
          </cell>
          <cell r="AB22">
            <v>17262.843373493979</v>
          </cell>
          <cell r="AC22">
            <v>2.2000000000000002</v>
          </cell>
          <cell r="AD22" t="str">
            <v>Abandonné</v>
          </cell>
          <cell r="AE22" t="str">
            <v>Abandonné</v>
          </cell>
          <cell r="AF22">
            <v>0</v>
          </cell>
          <cell r="AG22">
            <v>0</v>
          </cell>
          <cell r="AH22">
            <v>0</v>
          </cell>
          <cell r="AI22">
            <v>0</v>
          </cell>
          <cell r="AJ22">
            <v>0</v>
          </cell>
          <cell r="AK22">
            <v>0</v>
          </cell>
          <cell r="AL22"/>
          <cell r="AM22">
            <v>0</v>
          </cell>
          <cell r="AN22">
            <v>0</v>
          </cell>
          <cell r="AO22">
            <v>0</v>
          </cell>
          <cell r="AP22">
            <v>0</v>
          </cell>
          <cell r="AQ22">
            <v>0</v>
          </cell>
          <cell r="AR22">
            <v>0</v>
          </cell>
          <cell r="AS22">
            <v>0</v>
          </cell>
          <cell r="AT22"/>
          <cell r="AU22">
            <v>0</v>
          </cell>
          <cell r="AV22">
            <v>0</v>
          </cell>
          <cell r="AW22">
            <v>0</v>
          </cell>
          <cell r="AX22">
            <v>0</v>
          </cell>
          <cell r="AY22">
            <v>0</v>
          </cell>
          <cell r="AZ22"/>
          <cell r="BA22"/>
          <cell r="BB22"/>
          <cell r="BC22">
            <v>0</v>
          </cell>
          <cell r="BD22">
            <v>0</v>
          </cell>
          <cell r="BE22">
            <v>0</v>
          </cell>
          <cell r="BF22"/>
          <cell r="BG22"/>
          <cell r="BH22">
            <v>0</v>
          </cell>
          <cell r="BI22">
            <v>0</v>
          </cell>
          <cell r="BJ22">
            <v>0</v>
          </cell>
          <cell r="BK22"/>
          <cell r="BL22"/>
          <cell r="BM22">
            <v>0</v>
          </cell>
          <cell r="BN22">
            <v>0</v>
          </cell>
          <cell r="BO22">
            <v>0</v>
          </cell>
          <cell r="BP22"/>
          <cell r="BQ22">
            <v>0</v>
          </cell>
          <cell r="BR22">
            <v>0</v>
          </cell>
          <cell r="BS22">
            <v>0</v>
          </cell>
          <cell r="BT22"/>
          <cell r="BU22">
            <v>0</v>
          </cell>
          <cell r="BV22">
            <v>0</v>
          </cell>
          <cell r="BW22">
            <v>0</v>
          </cell>
          <cell r="BX22">
            <v>0</v>
          </cell>
          <cell r="BY22">
            <v>0</v>
          </cell>
          <cell r="BZ22">
            <v>0</v>
          </cell>
          <cell r="CA22">
            <v>0</v>
          </cell>
          <cell r="CB22"/>
          <cell r="CC22" t="b">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17262.843373493979</v>
          </cell>
          <cell r="DJ22">
            <v>0</v>
          </cell>
          <cell r="DK22"/>
          <cell r="DL22">
            <v>30782</v>
          </cell>
          <cell r="DM22">
            <v>0</v>
          </cell>
          <cell r="DN22">
            <v>17262.843373493979</v>
          </cell>
          <cell r="DO22">
            <v>0</v>
          </cell>
          <cell r="DP22"/>
          <cell r="DQ22">
            <v>0</v>
          </cell>
          <cell r="DR22">
            <v>0</v>
          </cell>
          <cell r="DS22">
            <v>17262.843373493979</v>
          </cell>
          <cell r="DT22">
            <v>0</v>
          </cell>
          <cell r="DU22">
            <v>0</v>
          </cell>
          <cell r="DV22">
            <v>0</v>
          </cell>
          <cell r="DW22">
            <v>0</v>
          </cell>
          <cell r="DX22">
            <v>17262.843373493979</v>
          </cell>
          <cell r="DY22">
            <v>0</v>
          </cell>
          <cell r="DZ22">
            <v>0</v>
          </cell>
          <cell r="EA22">
            <v>0</v>
          </cell>
          <cell r="EB22">
            <v>0</v>
          </cell>
          <cell r="EC22">
            <v>17262.843373493979</v>
          </cell>
          <cell r="ED22">
            <v>0</v>
          </cell>
          <cell r="EE22">
            <v>0</v>
          </cell>
          <cell r="EF22">
            <v>0</v>
          </cell>
          <cell r="EG22">
            <v>0</v>
          </cell>
          <cell r="EH22">
            <v>0</v>
          </cell>
          <cell r="EI22">
            <v>0</v>
          </cell>
          <cell r="EJ22">
            <v>0</v>
          </cell>
        </row>
        <row r="23">
          <cell r="A23" t="str">
            <v>0901C0089</v>
          </cell>
          <cell r="B23" t="str">
            <v>CARGILL - BAUPTE</v>
          </cell>
          <cell r="C23">
            <v>2009</v>
          </cell>
          <cell r="D23" t="str">
            <v>retenu</v>
          </cell>
          <cell r="E23" t="str">
            <v>BASSE NORMANDIE</v>
          </cell>
          <cell r="F23">
            <v>50</v>
          </cell>
          <cell r="G23" t="str">
            <v>BAUPTE</v>
          </cell>
          <cell r="H23">
            <v>50036</v>
          </cell>
          <cell r="I23">
            <v>0</v>
          </cell>
          <cell r="J23" t="str">
            <v>CARGILL</v>
          </cell>
          <cell r="K23">
            <v>40129</v>
          </cell>
          <cell r="L23">
            <v>0</v>
          </cell>
          <cell r="M23" t="str">
            <v>Gaz</v>
          </cell>
          <cell r="N23">
            <v>29759.036144578316</v>
          </cell>
          <cell r="O23" t="str">
            <v>jean-pierre_briceno@cargill.com</v>
          </cell>
          <cell r="P23" t="str">
            <v>Laisney Alain</v>
          </cell>
          <cell r="Q23" t="str">
            <v>alain_laisney@cargill.com</v>
          </cell>
          <cell r="R23" t="str">
            <v>02 33 71 34 55</v>
          </cell>
          <cell r="S23">
            <v>0</v>
          </cell>
          <cell r="T23" t="str">
            <v>GUIHENEUC Norbert 
02 33 71 34 51 / 06 61 30 34 51
norbert_guiheneuc@cargill.com</v>
          </cell>
          <cell r="U23">
            <v>0</v>
          </cell>
          <cell r="V23" t="str">
            <v>02 Autres Industries alimentaires</v>
          </cell>
          <cell r="W23">
            <v>8027305</v>
          </cell>
          <cell r="X23">
            <v>4495291</v>
          </cell>
          <cell r="Y23">
            <v>0</v>
          </cell>
          <cell r="Z23">
            <v>0</v>
          </cell>
          <cell r="AA23">
            <v>11187.607573149742</v>
          </cell>
          <cell r="AB23">
            <v>130111.8760757315</v>
          </cell>
          <cell r="AC23">
            <v>23</v>
          </cell>
          <cell r="AD23" t="str">
            <v>En cours</v>
          </cell>
          <cell r="AE23" t="str">
            <v>En cours avec difficultés</v>
          </cell>
          <cell r="AF23" t="str">
            <v>non</v>
          </cell>
          <cell r="AG23">
            <v>0</v>
          </cell>
          <cell r="AH23">
            <v>42156</v>
          </cell>
          <cell r="AI23">
            <v>42156</v>
          </cell>
          <cell r="AJ23">
            <v>0</v>
          </cell>
          <cell r="AK23">
            <v>43051</v>
          </cell>
          <cell r="AL23">
            <v>42681</v>
          </cell>
          <cell r="AM23">
            <v>0</v>
          </cell>
          <cell r="AN23" t="str">
            <v>18/12/2015 : Problème de rentabilité économique (prix des énergies)
1. En terme d'investissement : prise de contact avec la CdC Climat pour le programme 5E
2. Evolution plan d'approvisionnement vers du bois déchet (traitement thermique)
3. Evolution plan d'approvisionnement vers des sous-produits de vos process :
Il serait intéressant d'étudier les possibilités d'utiliser comme combustible les sous-produits disponibles sur les autres sites CARGILL, notamment les coques de tournesol sur le site de Saint Nazaire (projet BCIAT 2013) et les coques de cacao site de Rouen.</v>
          </cell>
          <cell r="AO23">
            <v>0</v>
          </cell>
          <cell r="AP23" t="str">
            <v>La caution bancaire l'est plus valable depuis le 7 actobre 2013</v>
          </cell>
          <cell r="AQ23">
            <v>0</v>
          </cell>
          <cell r="AR23">
            <v>0</v>
          </cell>
          <cell r="AS23">
            <v>0</v>
          </cell>
          <cell r="AT23"/>
          <cell r="AU23" t="str">
            <v>Date maxi de comptage dépassée</v>
          </cell>
          <cell r="AV23" t="str">
            <v>Reçue</v>
          </cell>
          <cell r="AW23" t="str">
            <v>Reçue</v>
          </cell>
          <cell r="AX23" t="str">
            <v>Reçue</v>
          </cell>
          <cell r="AY23">
            <v>0</v>
          </cell>
          <cell r="AZ23" t="str">
            <v>juin</v>
          </cell>
          <cell r="BA23"/>
          <cell r="BB23"/>
          <cell r="BC23">
            <v>0</v>
          </cell>
          <cell r="BD23">
            <v>0</v>
          </cell>
          <cell r="BE23">
            <v>0</v>
          </cell>
          <cell r="BF23"/>
          <cell r="BG23"/>
          <cell r="BH23">
            <v>0</v>
          </cell>
          <cell r="BI23">
            <v>0</v>
          </cell>
          <cell r="BJ23">
            <v>0</v>
          </cell>
          <cell r="BK23"/>
          <cell r="BL23"/>
          <cell r="BM23">
            <v>0</v>
          </cell>
          <cell r="BN23">
            <v>0</v>
          </cell>
          <cell r="BO23">
            <v>0</v>
          </cell>
          <cell r="BP23"/>
          <cell r="BQ23">
            <v>0</v>
          </cell>
          <cell r="BR23">
            <v>0</v>
          </cell>
          <cell r="BS23">
            <v>0</v>
          </cell>
          <cell r="BT23"/>
          <cell r="BU23">
            <v>0</v>
          </cell>
          <cell r="BV23">
            <v>0</v>
          </cell>
          <cell r="BW23">
            <v>0</v>
          </cell>
          <cell r="BX23">
            <v>0</v>
          </cell>
          <cell r="BY23">
            <v>0</v>
          </cell>
          <cell r="BZ23">
            <v>0</v>
          </cell>
          <cell r="CA23">
            <v>0</v>
          </cell>
          <cell r="CB23"/>
          <cell r="CC23" t="b">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130111.8760757315</v>
          </cell>
          <cell r="DJ23">
            <v>0</v>
          </cell>
          <cell r="DK23"/>
          <cell r="DL23">
            <v>0</v>
          </cell>
          <cell r="DM23"/>
          <cell r="DN23">
            <v>130111.8760757315</v>
          </cell>
          <cell r="DO23">
            <v>0</v>
          </cell>
          <cell r="DP23"/>
          <cell r="DQ23">
            <v>0</v>
          </cell>
          <cell r="DR23"/>
          <cell r="DS23">
            <v>130111.8760757315</v>
          </cell>
          <cell r="DT23">
            <v>0</v>
          </cell>
          <cell r="DU23">
            <v>0</v>
          </cell>
          <cell r="DV23">
            <v>0</v>
          </cell>
          <cell r="DW23">
            <v>0</v>
          </cell>
          <cell r="DX23">
            <v>130111.8760757315</v>
          </cell>
          <cell r="DY23">
            <v>0</v>
          </cell>
          <cell r="DZ23">
            <v>0</v>
          </cell>
          <cell r="EA23">
            <v>0</v>
          </cell>
          <cell r="EB23">
            <v>0</v>
          </cell>
          <cell r="EC23">
            <v>130111.8760757315</v>
          </cell>
          <cell r="ED23">
            <v>0</v>
          </cell>
          <cell r="EE23">
            <v>0</v>
          </cell>
          <cell r="EF23">
            <v>0</v>
          </cell>
          <cell r="EG23">
            <v>0</v>
          </cell>
          <cell r="EH23">
            <v>0</v>
          </cell>
          <cell r="EI23">
            <v>0</v>
          </cell>
          <cell r="EJ23">
            <v>0</v>
          </cell>
        </row>
        <row r="24">
          <cell r="A24" t="str">
            <v>0901C0090</v>
          </cell>
          <cell r="B24" t="str">
            <v>MALTERIES SOUFFLET - NOGENT SUR SEINE</v>
          </cell>
          <cell r="C24">
            <v>2009</v>
          </cell>
          <cell r="D24" t="str">
            <v>retenu</v>
          </cell>
          <cell r="E24" t="str">
            <v>CHAMPAGNE ARDENNES</v>
          </cell>
          <cell r="F24">
            <v>10</v>
          </cell>
          <cell r="G24" t="str">
            <v>NOGENT SUR SEINE</v>
          </cell>
          <cell r="H24">
            <v>10268</v>
          </cell>
          <cell r="I24" t="str">
            <v>MALTERIES SOUFFLET</v>
          </cell>
          <cell r="J24" t="str">
            <v>MALTERIES SOUFFLET</v>
          </cell>
          <cell r="K24">
            <v>40127</v>
          </cell>
          <cell r="L24">
            <v>32.5</v>
          </cell>
          <cell r="M24" t="str">
            <v>Gaz</v>
          </cell>
          <cell r="N24">
            <v>8852.48</v>
          </cell>
          <cell r="O24" t="str">
            <v>Pierre KASPRZYK
03 25 39 44 68
pkasprzyk.malt@soufflet-group.com responsable ernergie groupe</v>
          </cell>
          <cell r="P24" t="str">
            <v>Pierre KASPRZYK</v>
          </cell>
          <cell r="Q24" t="str">
            <v>pkasprzyk.malt@soufflet-group.com</v>
          </cell>
          <cell r="R24" t="str">
            <v>03 25 39 44 68</v>
          </cell>
          <cell r="S24" t="str">
            <v>Pierre KASPRZYK</v>
          </cell>
          <cell r="T24" t="str">
            <v>pkasprzyk.malt@soufflet-group.com</v>
          </cell>
          <cell r="U24" t="str">
            <v>03 25 39 44 68</v>
          </cell>
          <cell r="V24" t="str">
            <v>02 Autres Industries alimentaires</v>
          </cell>
          <cell r="W24">
            <v>4136000</v>
          </cell>
          <cell r="X24">
            <v>1600000</v>
          </cell>
          <cell r="Y24" t="str">
            <v>Validé</v>
          </cell>
          <cell r="Z24">
            <v>0</v>
          </cell>
          <cell r="AA24">
            <v>3328</v>
          </cell>
          <cell r="AB24">
            <v>38668</v>
          </cell>
          <cell r="AC24">
            <v>6</v>
          </cell>
          <cell r="AD24" t="str">
            <v>En cours</v>
          </cell>
          <cell r="AE24" t="str">
            <v>En fonctionnement</v>
          </cell>
          <cell r="AF24" t="str">
            <v>oui</v>
          </cell>
          <cell r="AG24" t="str">
            <v>IB21102011001</v>
          </cell>
          <cell r="AH24">
            <v>41061</v>
          </cell>
          <cell r="AI24">
            <v>41000</v>
          </cell>
          <cell r="AJ24">
            <v>41000</v>
          </cell>
          <cell r="AK24">
            <v>32.5</v>
          </cell>
          <cell r="AL24" t="str">
            <v>LIBEREE</v>
          </cell>
          <cell r="AM24" t="str">
            <v>En fonctionnement, date officielle de comptage 01/04/2012
Paiements année 1 et 2 effectués</v>
          </cell>
          <cell r="AN24" t="str">
            <v>envisage de demander une augmentation duére de comptage voir mail du 29/06/2015: amélioration éfficacité énergétique, pbde nettoyage encrassement chaudière</v>
          </cell>
          <cell r="AO24" t="str">
            <v>Accumulation de cendres sur la voute :
Entrainement de cendres volantes qui s'accumulent sur le plancher de la voute dans la chambre , et durcissent en se vitrifiant , nécessite un arrêt prolongé avec refroidissement pour pouvoir rentrer dans la chambre pour la nettoyer et casser le machefer .
panne compteur du 12 au 17 avril 2015
2014 non conformité sur CO - courrier DREAL OK</v>
          </cell>
          <cell r="AP24">
            <v>0</v>
          </cell>
          <cell r="AQ24" t="str">
            <v>Avril2015 demande autorisation déplombage suite problème technique sur compteur - OK accord pour replombage en interne le 27 avril</v>
          </cell>
          <cell r="AR24">
            <v>0</v>
          </cell>
          <cell r="AS24" t="str">
            <v>Analyser le bilan
Virgilance avril  2015 suite problème compteur prévenu par le porteur
demande d'élément justificatif du fonctionnement
Voir avec eu inférieur à l'objectif</v>
          </cell>
          <cell r="AT24"/>
          <cell r="AU24"/>
          <cell r="AV24"/>
          <cell r="AW24"/>
          <cell r="AX24"/>
          <cell r="AY24"/>
          <cell r="AZ24" t="str">
            <v>avril</v>
          </cell>
          <cell r="BA24">
            <v>41365</v>
          </cell>
          <cell r="BB24" t="str">
            <v>Validé</v>
          </cell>
          <cell r="BC24">
            <v>0</v>
          </cell>
          <cell r="BD24" t="str">
            <v>oui</v>
          </cell>
          <cell r="BE24" t="str">
            <v xml:space="preserve"> 05/07/2013</v>
          </cell>
          <cell r="BF24">
            <v>41730</v>
          </cell>
          <cell r="BG24" t="str">
            <v>Validé</v>
          </cell>
          <cell r="BH24" t="str">
            <v>- Appro : ok pour alice
- Qair : ok
- Comptage : ok (un peu inf à l'engagement)</v>
          </cell>
          <cell r="BI24" t="str">
            <v>oui</v>
          </cell>
          <cell r="BJ24">
            <v>41807</v>
          </cell>
          <cell r="BK24">
            <v>42095</v>
          </cell>
          <cell r="BL24" t="str">
            <v>Validé</v>
          </cell>
          <cell r="BM24" t="str">
            <v>poussiere: ok
NC sur CO mais années précédentes ok + courrier DREAL
Comptage Ok 
appro OK</v>
          </cell>
          <cell r="BN24" t="str">
            <v>Demandée</v>
          </cell>
          <cell r="BO24">
            <v>42167</v>
          </cell>
          <cell r="BP24">
            <v>42461</v>
          </cell>
          <cell r="BQ24">
            <v>0</v>
          </cell>
          <cell r="BR24">
            <v>0</v>
          </cell>
          <cell r="BS24">
            <v>0</v>
          </cell>
          <cell r="BT24">
            <v>42826</v>
          </cell>
          <cell r="BU24">
            <v>0</v>
          </cell>
          <cell r="BV24">
            <v>0</v>
          </cell>
          <cell r="BW24">
            <v>0</v>
          </cell>
          <cell r="BX24">
            <v>0</v>
          </cell>
          <cell r="BY24">
            <v>3</v>
          </cell>
          <cell r="BZ24">
            <v>3</v>
          </cell>
          <cell r="CA24" t="str">
            <v>en cours de révision</v>
          </cell>
          <cell r="CB24"/>
          <cell r="CC24" t="b">
            <v>0</v>
          </cell>
          <cell r="CD24">
            <v>0</v>
          </cell>
          <cell r="CE24">
            <v>0</v>
          </cell>
          <cell r="CF24">
            <v>0</v>
          </cell>
          <cell r="CG24">
            <v>0</v>
          </cell>
          <cell r="CH24">
            <v>0</v>
          </cell>
          <cell r="CI24">
            <v>0</v>
          </cell>
          <cell r="CJ24" t="str">
            <v>Compte R</v>
          </cell>
          <cell r="CK24" t="str">
            <v>France</v>
          </cell>
          <cell r="CL24">
            <v>0</v>
          </cell>
          <cell r="CM24" t="str">
            <v>Multi cyclones - filtre à manches</v>
          </cell>
          <cell r="CN24" t="str">
            <v>ICPE - 2910 A - autorisation</v>
          </cell>
          <cell r="CO24">
            <v>75</v>
          </cell>
          <cell r="CP24">
            <v>6.1499999999999995</v>
          </cell>
          <cell r="CQ24">
            <v>0</v>
          </cell>
          <cell r="CR24">
            <v>0</v>
          </cell>
          <cell r="CS24">
            <v>0</v>
          </cell>
          <cell r="CT24">
            <v>0</v>
          </cell>
          <cell r="CU24">
            <v>36.599999999999994</v>
          </cell>
          <cell r="CV24">
            <v>0.15000000000000002</v>
          </cell>
          <cell r="CW24">
            <v>273</v>
          </cell>
          <cell r="CX24">
            <v>588</v>
          </cell>
          <cell r="CY24">
            <v>0</v>
          </cell>
          <cell r="CZ24">
            <v>0</v>
          </cell>
          <cell r="DA24">
            <v>0</v>
          </cell>
          <cell r="DB24">
            <v>0</v>
          </cell>
          <cell r="DC24">
            <v>0</v>
          </cell>
          <cell r="DD24">
            <v>0</v>
          </cell>
          <cell r="DE24">
            <v>0</v>
          </cell>
          <cell r="DF24">
            <v>0</v>
          </cell>
          <cell r="DG24">
            <v>0</v>
          </cell>
          <cell r="DH24">
            <v>0</v>
          </cell>
          <cell r="DI24">
            <v>38668</v>
          </cell>
          <cell r="DJ24">
            <v>29079.4</v>
          </cell>
          <cell r="DK24">
            <v>-0.24797248370745834</v>
          </cell>
          <cell r="DL24">
            <v>29189</v>
          </cell>
          <cell r="DM24">
            <v>3.7689911071066987E-3</v>
          </cell>
          <cell r="DN24">
            <v>38668</v>
          </cell>
          <cell r="DO24">
            <v>27422</v>
          </cell>
          <cell r="DP24">
            <v>-0.29083479880004137</v>
          </cell>
          <cell r="DQ24">
            <v>27498</v>
          </cell>
          <cell r="DR24">
            <v>2.7714973379038728E-3</v>
          </cell>
          <cell r="DS24">
            <v>38668</v>
          </cell>
          <cell r="DT24">
            <v>30010</v>
          </cell>
          <cell r="DU24">
            <v>-0.22390607220440675</v>
          </cell>
          <cell r="DV24">
            <v>30014</v>
          </cell>
          <cell r="DW24">
            <v>0</v>
          </cell>
          <cell r="DX24">
            <v>38668</v>
          </cell>
          <cell r="DY24">
            <v>0</v>
          </cell>
          <cell r="DZ24">
            <v>0</v>
          </cell>
          <cell r="EA24">
            <v>0</v>
          </cell>
          <cell r="EB24">
            <v>0</v>
          </cell>
          <cell r="EC24">
            <v>38668</v>
          </cell>
          <cell r="ED24">
            <v>0</v>
          </cell>
          <cell r="EE24">
            <v>0</v>
          </cell>
          <cell r="EF24">
            <v>0</v>
          </cell>
          <cell r="EG24">
            <v>0</v>
          </cell>
          <cell r="EH24">
            <v>0</v>
          </cell>
          <cell r="EI24">
            <v>0</v>
          </cell>
          <cell r="EJ24">
            <v>0</v>
          </cell>
          <cell r="EK24" t="str">
            <v>foyer biomasse--Eau chaude-</v>
          </cell>
          <cell r="EL24" t="str">
            <v>Sous-produits industriels</v>
          </cell>
          <cell r="EM24">
            <v>1</v>
          </cell>
          <cell r="EN24">
            <v>1</v>
          </cell>
          <cell r="FW24" t="str">
            <v>foyer biomasse</v>
          </cell>
          <cell r="FY24" t="str">
            <v>Eau chaude</v>
          </cell>
        </row>
        <row r="25">
          <cell r="A25" t="str">
            <v>0901C0094</v>
          </cell>
          <cell r="B25" t="str">
            <v>COFELY - PAPETERIE VARENNE - AUBIGNE RACAN</v>
          </cell>
          <cell r="C25">
            <v>2009</v>
          </cell>
          <cell r="D25" t="str">
            <v>retenu</v>
          </cell>
          <cell r="E25" t="str">
            <v>PAYS DE LA LOIRE</v>
          </cell>
          <cell r="F25">
            <v>72</v>
          </cell>
          <cell r="G25" t="str">
            <v>AUBIGNE RACAN</v>
          </cell>
          <cell r="H25">
            <v>72013</v>
          </cell>
          <cell r="I25" t="str">
            <v>COFELY</v>
          </cell>
          <cell r="J25" t="str">
            <v>Papeterie Varenne ALLARD Emballages</v>
          </cell>
          <cell r="K25">
            <v>40127</v>
          </cell>
          <cell r="L25">
            <v>8.4</v>
          </cell>
          <cell r="M25" t="str">
            <v>Gaz</v>
          </cell>
          <cell r="N25">
            <v>14959.840000000002</v>
          </cell>
          <cell r="O25" t="str">
            <v>florence.lemehaute@cofely-gdfsuez.com</v>
          </cell>
          <cell r="P25" t="str">
            <v>BARBE Catherine</v>
          </cell>
          <cell r="Q25" t="str">
            <v>catherine.barbe@cofely-gdfsuez.com</v>
          </cell>
          <cell r="R25" t="str">
            <v>02 99 27 65 65</v>
          </cell>
          <cell r="S25" t="str">
            <v>Pierrick BRUGALLE</v>
          </cell>
          <cell r="T25" t="str">
            <v>pierrick.brugalle@cofely-gdfsuez.com</v>
          </cell>
          <cell r="U25" t="str">
            <v>02 99 27 65 56</v>
          </cell>
          <cell r="V25" t="str">
            <v>10 Papier/Carton</v>
          </cell>
          <cell r="W25">
            <v>5800000</v>
          </cell>
          <cell r="X25">
            <v>2600000</v>
          </cell>
          <cell r="Y25" t="str">
            <v>Validé</v>
          </cell>
          <cell r="Z25">
            <v>0</v>
          </cell>
          <cell r="AA25">
            <v>5624</v>
          </cell>
          <cell r="AB25">
            <v>65407.12</v>
          </cell>
          <cell r="AC25">
            <v>8.4</v>
          </cell>
          <cell r="AD25" t="str">
            <v>En cours</v>
          </cell>
          <cell r="AE25" t="str">
            <v>En fonctionnement</v>
          </cell>
          <cell r="AF25" t="str">
            <v>oui</v>
          </cell>
          <cell r="AG25" t="str">
            <v>IB52722012001</v>
          </cell>
          <cell r="AH25">
            <v>41061</v>
          </cell>
          <cell r="AI25">
            <v>41061</v>
          </cell>
          <cell r="AJ25">
            <v>41061</v>
          </cell>
          <cell r="AK25">
            <v>8.4</v>
          </cell>
          <cell r="AL25" t="str">
            <v>LIBEREE</v>
          </cell>
          <cell r="AM25" t="str">
            <v>En fonctionnement, date officielle de comptage 01/06/2012
Paiement année 1 effectué</v>
          </cell>
          <cell r="AN25">
            <v>0</v>
          </cell>
          <cell r="AO25">
            <v>0</v>
          </cell>
          <cell r="AP25">
            <v>0</v>
          </cell>
          <cell r="AQ25">
            <v>0</v>
          </cell>
          <cell r="AR25">
            <v>0</v>
          </cell>
          <cell r="AS25">
            <v>0</v>
          </cell>
          <cell r="AT25"/>
          <cell r="AU25"/>
          <cell r="AV25"/>
          <cell r="AW25"/>
          <cell r="AX25"/>
          <cell r="AY25"/>
          <cell r="AZ25" t="str">
            <v>juin</v>
          </cell>
          <cell r="BA25">
            <v>41426</v>
          </cell>
          <cell r="BB25" t="str">
            <v>Validé</v>
          </cell>
          <cell r="BC25">
            <v>0</v>
          </cell>
          <cell r="BD25" t="str">
            <v>oui</v>
          </cell>
          <cell r="BE25" t="str">
            <v xml:space="preserve"> 11/10/2013</v>
          </cell>
          <cell r="BF25">
            <v>41791</v>
          </cell>
          <cell r="BG25" t="str">
            <v>Validé</v>
          </cell>
          <cell r="BH25" t="str">
            <v>Comptage : ok
Appro : ok
Emissions : ok
Fiche EAS : ok</v>
          </cell>
          <cell r="BI25" t="str">
            <v>oui</v>
          </cell>
          <cell r="BJ25">
            <v>41978</v>
          </cell>
          <cell r="BK25">
            <v>42156</v>
          </cell>
          <cell r="BL25" t="str">
            <v>Demandé</v>
          </cell>
          <cell r="BM25">
            <v>0</v>
          </cell>
          <cell r="BN25"/>
          <cell r="BO25">
            <v>0</v>
          </cell>
          <cell r="BP25">
            <v>42522</v>
          </cell>
          <cell r="BQ25">
            <v>0</v>
          </cell>
          <cell r="BR25">
            <v>0</v>
          </cell>
          <cell r="BS25">
            <v>0</v>
          </cell>
          <cell r="BT25">
            <v>42887</v>
          </cell>
          <cell r="BU25">
            <v>0</v>
          </cell>
          <cell r="BV25">
            <v>0</v>
          </cell>
          <cell r="BW25">
            <v>0</v>
          </cell>
          <cell r="BX25">
            <v>0</v>
          </cell>
          <cell r="BY25">
            <v>2</v>
          </cell>
          <cell r="BZ25">
            <v>3</v>
          </cell>
          <cell r="CA25" t="str">
            <v>Publiée</v>
          </cell>
          <cell r="CB25">
            <v>1</v>
          </cell>
          <cell r="CC25" t="b">
            <v>1</v>
          </cell>
          <cell r="CD25" t="str">
            <v>oui</v>
          </cell>
          <cell r="CE25">
            <v>2014</v>
          </cell>
          <cell r="CF25" t="str">
            <v>Conforme origine géographique impossible selon le mode actue</v>
          </cell>
          <cell r="CG25" t="str">
            <v>oui</v>
          </cell>
          <cell r="CH25">
            <v>2014</v>
          </cell>
          <cell r="CI25" t="str">
            <v>Non-conforme eau alimentaire non déduite, et métrologie discutable</v>
          </cell>
          <cell r="CJ25" t="str">
            <v>Weiss</v>
          </cell>
          <cell r="CK25" t="str">
            <v>France</v>
          </cell>
          <cell r="CL25">
            <v>0</v>
          </cell>
          <cell r="CM25" t="str">
            <v>Multi cyclones - filtre à manches</v>
          </cell>
          <cell r="CN25" t="str">
            <v>ICPE - 2910 A - déclaration</v>
          </cell>
          <cell r="CO25">
            <v>75</v>
          </cell>
          <cell r="CP25">
            <v>2.9</v>
          </cell>
          <cell r="CQ25">
            <v>0</v>
          </cell>
          <cell r="CR25">
            <v>0</v>
          </cell>
          <cell r="CS25">
            <v>0</v>
          </cell>
          <cell r="CT25">
            <v>0</v>
          </cell>
          <cell r="CU25">
            <v>18.2</v>
          </cell>
          <cell r="CV25">
            <v>0.4</v>
          </cell>
          <cell r="CW25">
            <v>0.4</v>
          </cell>
          <cell r="CX25">
            <v>170</v>
          </cell>
          <cell r="CY25">
            <v>0</v>
          </cell>
          <cell r="CZ25">
            <v>0</v>
          </cell>
          <cell r="DA25">
            <v>0</v>
          </cell>
          <cell r="DB25">
            <v>0</v>
          </cell>
          <cell r="DC25">
            <v>0</v>
          </cell>
          <cell r="DD25">
            <v>0</v>
          </cell>
          <cell r="DE25">
            <v>0</v>
          </cell>
          <cell r="DF25">
            <v>0</v>
          </cell>
          <cell r="DG25">
            <v>0</v>
          </cell>
          <cell r="DH25">
            <v>0</v>
          </cell>
          <cell r="DI25">
            <v>65407.12</v>
          </cell>
          <cell r="DJ25">
            <v>62892</v>
          </cell>
          <cell r="DK25">
            <v>-3.8453306000936938E-2</v>
          </cell>
          <cell r="DL25">
            <v>61394</v>
          </cell>
          <cell r="DM25">
            <v>-2.3818609680086499E-2</v>
          </cell>
          <cell r="DN25">
            <v>65407.12</v>
          </cell>
          <cell r="DO25">
            <v>72428</v>
          </cell>
          <cell r="DP25">
            <v>0.1073412191210987</v>
          </cell>
          <cell r="DQ25">
            <v>72427</v>
          </cell>
          <cell r="DR25">
            <v>-1.3806815043905672E-5</v>
          </cell>
          <cell r="DS25">
            <v>65407.12</v>
          </cell>
          <cell r="DT25">
            <v>77684</v>
          </cell>
          <cell r="DU25">
            <v>0.18769944311873077</v>
          </cell>
          <cell r="DV25">
            <v>0</v>
          </cell>
          <cell r="DW25">
            <v>0</v>
          </cell>
          <cell r="DX25">
            <v>65407.12</v>
          </cell>
          <cell r="DY25">
            <v>0</v>
          </cell>
          <cell r="DZ25">
            <v>0</v>
          </cell>
          <cell r="EA25">
            <v>0</v>
          </cell>
          <cell r="EB25">
            <v>0</v>
          </cell>
          <cell r="EC25">
            <v>65407.12</v>
          </cell>
          <cell r="ED25">
            <v>0</v>
          </cell>
          <cell r="EE25">
            <v>0</v>
          </cell>
          <cell r="EF25">
            <v>0</v>
          </cell>
          <cell r="EG25">
            <v>0</v>
          </cell>
          <cell r="EH25">
            <v>0</v>
          </cell>
          <cell r="EI25">
            <v>0</v>
          </cell>
          <cell r="EJ25">
            <v>0</v>
          </cell>
          <cell r="EK25" t="str">
            <v>foyer biomasse--Vapeur-</v>
          </cell>
          <cell r="EL25" t="str">
            <v>Plaquettes forestières (référentiel 2008 - 1A - PF)</v>
          </cell>
          <cell r="EM25">
            <v>0.55000000000000004</v>
          </cell>
          <cell r="EN25">
            <v>0.55000000000000004</v>
          </cell>
          <cell r="EO25" t="str">
            <v>Pays-de-la-Loire</v>
          </cell>
          <cell r="EP25">
            <v>1</v>
          </cell>
          <cell r="EU25" t="str">
            <v>Connexes des Industries du Bois (référentiel 2008 - 2 - CIB)</v>
          </cell>
          <cell r="EV25">
            <v>0.13</v>
          </cell>
          <cell r="EW25">
            <v>0.13</v>
          </cell>
          <cell r="EX25" t="str">
            <v>Pays-de-la-Loire</v>
          </cell>
          <cell r="EY25">
            <v>1</v>
          </cell>
          <cell r="FD25" t="str">
            <v>Produits bois en fin de vie (référentiel 2008 - 3A - PBFV)</v>
          </cell>
          <cell r="FE25">
            <v>0.32</v>
          </cell>
          <cell r="FF25">
            <v>0.32</v>
          </cell>
          <cell r="FG25" t="str">
            <v>Pays-de-la-Loire</v>
          </cell>
          <cell r="FH25">
            <v>1</v>
          </cell>
          <cell r="FW25" t="str">
            <v>foyer biomasse</v>
          </cell>
          <cell r="FY25" t="str">
            <v>Vapeur</v>
          </cell>
        </row>
        <row r="26">
          <cell r="A26" t="str">
            <v>0901C0095</v>
          </cell>
          <cell r="B26" t="str">
            <v>COFELY- MICHELIN - CHOLET</v>
          </cell>
          <cell r="C26">
            <v>2009</v>
          </cell>
          <cell r="D26" t="str">
            <v>retenu</v>
          </cell>
          <cell r="E26" t="str">
            <v>PAYS DE LA LOIRE</v>
          </cell>
          <cell r="F26">
            <v>49</v>
          </cell>
          <cell r="G26" t="str">
            <v>CHOLET</v>
          </cell>
          <cell r="H26" t="str">
            <v>49099</v>
          </cell>
          <cell r="I26" t="str">
            <v>COFELY</v>
          </cell>
          <cell r="J26" t="str">
            <v>Michelin</v>
          </cell>
          <cell r="K26">
            <v>40127</v>
          </cell>
          <cell r="L26">
            <v>67.599999999999994</v>
          </cell>
          <cell r="M26" t="str">
            <v>Gaz</v>
          </cell>
          <cell r="N26">
            <v>11557.265060240965</v>
          </cell>
          <cell r="O26" t="str">
            <v>florence.lemehaute@cofely-gdfsuez.com</v>
          </cell>
          <cell r="P26" t="str">
            <v>Catherine BARBE</v>
          </cell>
          <cell r="Q26" t="str">
            <v>catherine.barbe@cofely-gdfsuez.com</v>
          </cell>
          <cell r="R26">
            <v>0</v>
          </cell>
          <cell r="S26" t="str">
            <v>Pierrick BRUGALLE</v>
          </cell>
          <cell r="T26" t="str">
            <v>pierrick.brugalle@cofely-gdfsuez.com</v>
          </cell>
          <cell r="U26" t="str">
            <v>02 99 27 65 56</v>
          </cell>
          <cell r="V26" t="str">
            <v>11 Industrie automobile et aéronautique</v>
          </cell>
          <cell r="W26">
            <v>6572000</v>
          </cell>
          <cell r="X26">
            <v>1643000</v>
          </cell>
          <cell r="Y26" t="str">
            <v>Validé</v>
          </cell>
          <cell r="Z26">
            <v>0</v>
          </cell>
          <cell r="AA26">
            <v>4344.8364888123924</v>
          </cell>
          <cell r="AB26">
            <v>50530.448364888129</v>
          </cell>
          <cell r="AC26">
            <v>10.5</v>
          </cell>
          <cell r="AD26" t="str">
            <v>En cours</v>
          </cell>
          <cell r="AE26" t="str">
            <v>En fonctionnement</v>
          </cell>
          <cell r="AF26" t="str">
            <v>oui</v>
          </cell>
          <cell r="AG26" t="str">
            <v>IB52492011001</v>
          </cell>
          <cell r="AH26">
            <v>41061</v>
          </cell>
          <cell r="AI26">
            <v>40664</v>
          </cell>
          <cell r="AJ26">
            <v>40664</v>
          </cell>
          <cell r="AK26">
            <v>67.599999999999994</v>
          </cell>
          <cell r="AL26" t="str">
            <v>LIBEREE</v>
          </cell>
          <cell r="AM26" t="str">
            <v>En fonctionnement, date officielle de comptage 01/03/2011
Paiements année 1, 2 et 3 effectués</v>
          </cell>
          <cell r="AN26" t="str">
            <v>Inclus les condensats</v>
          </cell>
          <cell r="AO26">
            <v>0</v>
          </cell>
          <cell r="AP26">
            <v>0</v>
          </cell>
          <cell r="AQ26">
            <v>0</v>
          </cell>
          <cell r="AR26" t="str">
            <v>Attention appro importante hors régions à surveiller</v>
          </cell>
          <cell r="AS26">
            <v>0</v>
          </cell>
          <cell r="AT26"/>
          <cell r="AU26"/>
          <cell r="AV26"/>
          <cell r="AW26"/>
          <cell r="AX26"/>
          <cell r="AY26"/>
          <cell r="AZ26" t="str">
            <v>mai</v>
          </cell>
          <cell r="BA26">
            <v>41030</v>
          </cell>
          <cell r="BB26" t="str">
            <v>Validé</v>
          </cell>
          <cell r="BC26">
            <v>0</v>
          </cell>
          <cell r="BD26" t="str">
            <v>oui</v>
          </cell>
          <cell r="BE26" t="str">
            <v xml:space="preserve"> 05/02/2013</v>
          </cell>
          <cell r="BF26">
            <v>41395</v>
          </cell>
          <cell r="BG26" t="str">
            <v>Validé</v>
          </cell>
          <cell r="BH26">
            <v>0</v>
          </cell>
          <cell r="BI26" t="str">
            <v>oui</v>
          </cell>
          <cell r="BJ26" t="str">
            <v xml:space="preserve"> 13/11/2013</v>
          </cell>
          <cell r="BK26">
            <v>41760</v>
          </cell>
          <cell r="BL26" t="str">
            <v>Validé</v>
          </cell>
          <cell r="BM26" t="str">
            <v>Comptage : Rendement &gt; 100%
Appro : OK
Qair : ok</v>
          </cell>
          <cell r="BN26" t="str">
            <v>oui</v>
          </cell>
          <cell r="BO26">
            <v>41922</v>
          </cell>
          <cell r="BP26">
            <v>42125</v>
          </cell>
          <cell r="BQ26">
            <v>0</v>
          </cell>
          <cell r="BR26" t="str">
            <v>Emission: Ok erreur de saisie mais rapport ok
Appro: Ok
Comptage: Ok</v>
          </cell>
          <cell r="BS26" t="str">
            <v>Demandée</v>
          </cell>
          <cell r="BT26">
            <v>42491</v>
          </cell>
          <cell r="BU26">
            <v>0</v>
          </cell>
          <cell r="BV26">
            <v>0</v>
          </cell>
          <cell r="BW26">
            <v>0</v>
          </cell>
          <cell r="BX26">
            <v>0</v>
          </cell>
          <cell r="BY26">
            <v>4</v>
          </cell>
          <cell r="BZ26">
            <v>3</v>
          </cell>
          <cell r="CA26" t="str">
            <v>Publiée</v>
          </cell>
          <cell r="CB26">
            <v>1</v>
          </cell>
          <cell r="CC26" t="b">
            <v>0</v>
          </cell>
          <cell r="CD26" t="str">
            <v>oui</v>
          </cell>
          <cell r="CE26">
            <v>2012</v>
          </cell>
          <cell r="CF26">
            <v>0</v>
          </cell>
          <cell r="CG26">
            <v>0</v>
          </cell>
          <cell r="CH26">
            <v>0</v>
          </cell>
          <cell r="CI26">
            <v>0</v>
          </cell>
          <cell r="CJ26" t="str">
            <v>Weiss</v>
          </cell>
          <cell r="CK26" t="str">
            <v>France</v>
          </cell>
          <cell r="CL26">
            <v>0</v>
          </cell>
          <cell r="CM26" t="str">
            <v>Multi cyclones - filtre à manches</v>
          </cell>
          <cell r="CN26" t="str">
            <v>ICPE - 2910 A - autorisation</v>
          </cell>
          <cell r="CO26">
            <v>75</v>
          </cell>
          <cell r="CP26">
            <v>1.1000000000000001</v>
          </cell>
          <cell r="CQ26">
            <v>0</v>
          </cell>
          <cell r="CR26">
            <v>0</v>
          </cell>
          <cell r="CS26">
            <v>0</v>
          </cell>
          <cell r="CT26">
            <v>0</v>
          </cell>
          <cell r="CU26">
            <v>49</v>
          </cell>
          <cell r="CV26">
            <v>1</v>
          </cell>
          <cell r="CW26">
            <v>0.7</v>
          </cell>
          <cell r="CX26">
            <v>297</v>
          </cell>
          <cell r="CY26">
            <v>0</v>
          </cell>
          <cell r="CZ26">
            <v>0</v>
          </cell>
          <cell r="DA26">
            <v>0</v>
          </cell>
          <cell r="DB26">
            <v>0</v>
          </cell>
          <cell r="DC26">
            <v>0</v>
          </cell>
          <cell r="DD26">
            <v>0</v>
          </cell>
          <cell r="DE26">
            <v>0</v>
          </cell>
          <cell r="DF26">
            <v>0</v>
          </cell>
          <cell r="DG26">
            <v>0</v>
          </cell>
          <cell r="DH26">
            <v>0</v>
          </cell>
          <cell r="DI26">
            <v>50530.448364888129</v>
          </cell>
          <cell r="DJ26">
            <v>38026.800000000003</v>
          </cell>
          <cell r="DK26">
            <v>-0.24744780166202685</v>
          </cell>
          <cell r="DL26">
            <v>0</v>
          </cell>
          <cell r="DM26"/>
          <cell r="DN26">
            <v>50530.448364888129</v>
          </cell>
          <cell r="DO26">
            <v>42056</v>
          </cell>
          <cell r="DP26">
            <v>-0.16770974014900553</v>
          </cell>
          <cell r="DQ26">
            <v>41805</v>
          </cell>
          <cell r="DR26">
            <v>-5.9682328324139246E-3</v>
          </cell>
          <cell r="DS26">
            <v>50530.448364888129</v>
          </cell>
          <cell r="DT26">
            <v>36713</v>
          </cell>
          <cell r="DU26">
            <v>36717</v>
          </cell>
          <cell r="DV26">
            <v>0</v>
          </cell>
          <cell r="DW26">
            <v>0</v>
          </cell>
          <cell r="DX26">
            <v>50530.448364888129</v>
          </cell>
          <cell r="DY26">
            <v>35190</v>
          </cell>
          <cell r="DZ26">
            <v>0</v>
          </cell>
          <cell r="EA26">
            <v>0</v>
          </cell>
          <cell r="EB26">
            <v>0</v>
          </cell>
          <cell r="EC26">
            <v>50530.448364888129</v>
          </cell>
          <cell r="ED26">
            <v>0</v>
          </cell>
          <cell r="EE26">
            <v>0</v>
          </cell>
          <cell r="EF26">
            <v>0</v>
          </cell>
          <cell r="EG26">
            <v>0</v>
          </cell>
          <cell r="EH26">
            <v>0</v>
          </cell>
          <cell r="EI26">
            <v>0</v>
          </cell>
          <cell r="EJ26">
            <v>0</v>
          </cell>
          <cell r="EK26" t="str">
            <v>foyer biomasse--Vapeur-</v>
          </cell>
          <cell r="EL26" t="str">
            <v>Plaquettes forestières (référentiel 2008 - 1A - PF)</v>
          </cell>
          <cell r="EM26">
            <v>0.54</v>
          </cell>
          <cell r="EN26">
            <v>0.54</v>
          </cell>
          <cell r="EO26" t="str">
            <v>Pays-de-la-Loire</v>
          </cell>
          <cell r="EP26">
            <v>1</v>
          </cell>
          <cell r="EU26" t="str">
            <v>Connexes des Industries du Bois (référentiel 2008 - 2 - CIB)</v>
          </cell>
          <cell r="EV26">
            <v>0.14000000000000001</v>
          </cell>
          <cell r="EW26">
            <v>0.14000000000000001</v>
          </cell>
          <cell r="EX26" t="str">
            <v>Pays-de-la-Loire</v>
          </cell>
          <cell r="EY26">
            <v>1</v>
          </cell>
          <cell r="FD26" t="str">
            <v>Produits bois en fin de vie (référentiel 2008 - 3A - PBFV)</v>
          </cell>
          <cell r="FE26">
            <v>0.32</v>
          </cell>
          <cell r="FF26">
            <v>0.32</v>
          </cell>
          <cell r="FG26" t="str">
            <v>Pays-de-la-Loire</v>
          </cell>
          <cell r="FH26">
            <v>1</v>
          </cell>
          <cell r="FW26" t="str">
            <v>foyer biomasse</v>
          </cell>
          <cell r="FY26" t="str">
            <v>Vapeur</v>
          </cell>
        </row>
        <row r="27">
          <cell r="A27" t="str">
            <v>0901C0096</v>
          </cell>
          <cell r="B27" t="str">
            <v>COFELY - FP BOIS - MIMIZAN</v>
          </cell>
          <cell r="C27">
            <v>2009</v>
          </cell>
          <cell r="D27" t="str">
            <v>retenu</v>
          </cell>
          <cell r="E27" t="str">
            <v>AQUITAINE</v>
          </cell>
          <cell r="F27">
            <v>40</v>
          </cell>
          <cell r="G27" t="str">
            <v>MIMIZAN</v>
          </cell>
          <cell r="H27">
            <v>40184</v>
          </cell>
          <cell r="I27" t="str">
            <v>COFELY</v>
          </cell>
          <cell r="J27" t="str">
            <v>FP bois</v>
          </cell>
          <cell r="K27">
            <v>40136</v>
          </cell>
          <cell r="L27">
            <v>7.5</v>
          </cell>
          <cell r="M27" t="str">
            <v>Fioul</v>
          </cell>
          <cell r="N27">
            <v>14159.036144578313</v>
          </cell>
          <cell r="O27" t="str">
            <v>VALEIX
05.59.4324.60
jean-francois.valeix@cofely-gdfsuez.com</v>
          </cell>
          <cell r="P27" t="str">
            <v>AUGUSTIN Isabelle</v>
          </cell>
          <cell r="Q27" t="str">
            <v>isabelle.augustin@cofely-gdfsuez.com</v>
          </cell>
          <cell r="R27" t="str">
            <v>05,59,41,29,10</v>
          </cell>
          <cell r="S27" t="str">
            <v xml:space="preserve">Marilyn Laborde - Laurent NAFFRECHOUX
</v>
          </cell>
          <cell r="T27" t="str">
            <v>laurent.naffrechoux@cofely-gdfsuez.com - 
marilyn.laborde@cofely-gdfsuez.com</v>
          </cell>
          <cell r="U27" t="str">
            <v>06 76 44 48 28 -
06 71 52 46 30</v>
          </cell>
          <cell r="V27" t="str">
            <v>08 Industrie Bois</v>
          </cell>
          <cell r="W27">
            <v>3547000</v>
          </cell>
          <cell r="X27">
            <v>700000</v>
          </cell>
          <cell r="Y27" t="str">
            <v>Validé</v>
          </cell>
          <cell r="Z27">
            <v>0</v>
          </cell>
          <cell r="AA27">
            <v>3889.845094664372</v>
          </cell>
          <cell r="AB27">
            <v>45238.898450946646</v>
          </cell>
          <cell r="AC27">
            <v>8</v>
          </cell>
          <cell r="AD27" t="str">
            <v>En cours</v>
          </cell>
          <cell r="AE27" t="str">
            <v>En fonctionnement</v>
          </cell>
          <cell r="AF27" t="str">
            <v>oui</v>
          </cell>
          <cell r="AG27" t="str">
            <v>IB72402012001</v>
          </cell>
          <cell r="AH27">
            <v>41061</v>
          </cell>
          <cell r="AI27">
            <v>41030</v>
          </cell>
          <cell r="AJ27">
            <v>41030</v>
          </cell>
          <cell r="AK27">
            <v>7.5</v>
          </cell>
          <cell r="AL27" t="str">
            <v xml:space="preserve"> fin 2014</v>
          </cell>
          <cell r="AM27">
            <v>0</v>
          </cell>
          <cell r="AN27" t="str">
            <v>Echange avec S. Bsei le 07/11/2014 : le dossier doit nous être envoyé très prochainement.
Fiche EAS en cours de rédaction
Attente correction de comptage 22/04</v>
          </cell>
          <cell r="AO27">
            <v>0</v>
          </cell>
          <cell r="AP27" t="str">
            <v>contact téléphonique le 23 février naffrechoux
Fiche EAS en cours dans leur service</v>
          </cell>
          <cell r="AQ27" t="str">
            <v xml:space="preserve">Données plateforme sans déduction des condensats, l'engagement de TEP produite était sur cette base (explique ecart certain rapport exploitation) - appro&lt;production
</v>
          </cell>
          <cell r="AR27" t="str">
            <v>Ne gère pas les cendres gérée par le client, ne gèere pas l'appro géré par le client</v>
          </cell>
          <cell r="AS27" t="str">
            <v>relance info complémentaires le 08042015: comptage et appro et le 2204</v>
          </cell>
          <cell r="AT27"/>
          <cell r="AU27"/>
          <cell r="AV27"/>
          <cell r="AW27"/>
          <cell r="AX27"/>
          <cell r="AY27"/>
          <cell r="AZ27" t="str">
            <v>mai</v>
          </cell>
          <cell r="BA27">
            <v>41395</v>
          </cell>
          <cell r="BB27" t="str">
            <v>Reçu</v>
          </cell>
          <cell r="BC27" t="str">
            <v>- Emissions : ok
- Comptage : Ok non déduction des condensats
- Appro : Ok
- Fiche EAS Ok</v>
          </cell>
          <cell r="BD27" t="str">
            <v>demandée</v>
          </cell>
          <cell r="BE27" t="str">
            <v>Demandé</v>
          </cell>
          <cell r="BF27">
            <v>41760</v>
          </cell>
          <cell r="BG27" t="str">
            <v>Reçu</v>
          </cell>
          <cell r="BH27" t="str">
            <v xml:space="preserve">Comptage :idem avec condensat mais contrat  initié sur cette base selon cofely
Emissions : ok
Attention appro  FP bois est le  fournisseur
égo pour la suite pour avoir le détail des fournisseurs 
</v>
          </cell>
          <cell r="BI27" t="str">
            <v>oui</v>
          </cell>
          <cell r="BJ27" t="str">
            <v>Demandé</v>
          </cell>
          <cell r="BK27">
            <v>42125</v>
          </cell>
          <cell r="BL27" t="str">
            <v>Demandé</v>
          </cell>
          <cell r="BM27" t="str">
            <v>demandée</v>
          </cell>
          <cell r="BN27"/>
          <cell r="BO27">
            <v>0</v>
          </cell>
          <cell r="BP27">
            <v>42491</v>
          </cell>
          <cell r="BQ27">
            <v>0</v>
          </cell>
          <cell r="BR27">
            <v>0</v>
          </cell>
          <cell r="BS27">
            <v>0</v>
          </cell>
          <cell r="BT27">
            <v>42856</v>
          </cell>
          <cell r="BU27">
            <v>0</v>
          </cell>
          <cell r="BV27">
            <v>0</v>
          </cell>
          <cell r="BW27">
            <v>0</v>
          </cell>
          <cell r="BX27">
            <v>0</v>
          </cell>
          <cell r="BY27">
            <v>2</v>
          </cell>
          <cell r="BZ27">
            <v>3</v>
          </cell>
          <cell r="CA27" t="str">
            <v>en cours de révision</v>
          </cell>
          <cell r="CB27"/>
          <cell r="CC27" t="b">
            <v>1</v>
          </cell>
          <cell r="CD27">
            <v>0</v>
          </cell>
          <cell r="CE27">
            <v>0</v>
          </cell>
          <cell r="CF27">
            <v>0</v>
          </cell>
          <cell r="CG27">
            <v>0</v>
          </cell>
          <cell r="CH27">
            <v>0</v>
          </cell>
          <cell r="CI27">
            <v>0</v>
          </cell>
          <cell r="CJ27" t="str">
            <v>Compte R</v>
          </cell>
          <cell r="CK27" t="str">
            <v>France</v>
          </cell>
          <cell r="CL27">
            <v>0</v>
          </cell>
          <cell r="CM27" t="str">
            <v>Multicyclone et electrofiltre</v>
          </cell>
          <cell r="CN27" t="str">
            <v>ICPE - 2910 A - déclaration</v>
          </cell>
          <cell r="CO27">
            <v>75</v>
          </cell>
          <cell r="CP27">
            <v>1.2</v>
          </cell>
          <cell r="CQ27">
            <v>2</v>
          </cell>
          <cell r="CR27">
            <v>0</v>
          </cell>
          <cell r="CS27">
            <v>0</v>
          </cell>
          <cell r="CT27">
            <v>0</v>
          </cell>
          <cell r="CU27" t="str">
            <v>164,2
142,5</v>
          </cell>
          <cell r="CV27">
            <v>0</v>
          </cell>
          <cell r="CW27" t="str">
            <v>0,43
8,38</v>
          </cell>
          <cell r="CX27" t="str">
            <v>202,7
365,20</v>
          </cell>
          <cell r="CY27">
            <v>0</v>
          </cell>
          <cell r="CZ27">
            <v>0</v>
          </cell>
          <cell r="DA27">
            <v>0</v>
          </cell>
          <cell r="DB27">
            <v>0</v>
          </cell>
          <cell r="DC27">
            <v>0</v>
          </cell>
          <cell r="DD27">
            <v>0</v>
          </cell>
          <cell r="DE27">
            <v>0</v>
          </cell>
          <cell r="DF27">
            <v>0</v>
          </cell>
          <cell r="DG27">
            <v>0</v>
          </cell>
          <cell r="DH27">
            <v>0</v>
          </cell>
          <cell r="DI27">
            <v>45238.898450946646</v>
          </cell>
          <cell r="DJ27">
            <v>48355</v>
          </cell>
          <cell r="DK27">
            <v>6.8881021770063625E-2</v>
          </cell>
          <cell r="DL27">
            <v>43760</v>
          </cell>
          <cell r="DM27">
            <v>-9.5026367490435318E-2</v>
          </cell>
          <cell r="DN27">
            <v>45238.898450946646</v>
          </cell>
          <cell r="DO27">
            <v>47219</v>
          </cell>
          <cell r="DP27">
            <v>4.3769888676675306E-2</v>
          </cell>
          <cell r="DQ27">
            <v>42674</v>
          </cell>
          <cell r="DR27">
            <v>-9.6253626718058413E-2</v>
          </cell>
          <cell r="DS27">
            <v>45238.898450946646</v>
          </cell>
          <cell r="DT27">
            <v>48049</v>
          </cell>
          <cell r="DU27">
            <v>0</v>
          </cell>
          <cell r="DV27">
            <v>0</v>
          </cell>
          <cell r="DW27">
            <v>0</v>
          </cell>
          <cell r="DX27">
            <v>45238.898450946646</v>
          </cell>
          <cell r="DY27">
            <v>0</v>
          </cell>
          <cell r="DZ27">
            <v>0</v>
          </cell>
          <cell r="EA27">
            <v>0</v>
          </cell>
          <cell r="EB27">
            <v>0</v>
          </cell>
          <cell r="EC27">
            <v>45238.898450946646</v>
          </cell>
          <cell r="ED27">
            <v>0</v>
          </cell>
          <cell r="EE27">
            <v>0</v>
          </cell>
          <cell r="EF27">
            <v>0</v>
          </cell>
          <cell r="EG27">
            <v>0</v>
          </cell>
          <cell r="EH27">
            <v>0</v>
          </cell>
          <cell r="EI27">
            <v>0</v>
          </cell>
          <cell r="EJ27">
            <v>0</v>
          </cell>
          <cell r="EK27" t="str">
            <v>foyer biomasse--Vapeur-</v>
          </cell>
          <cell r="EL27" t="str">
            <v>Connexes des Industries du Bois (référentiel 2008 - 2 - CIB)</v>
          </cell>
          <cell r="EM27">
            <v>1</v>
          </cell>
          <cell r="EN27">
            <v>1</v>
          </cell>
          <cell r="EO27" t="str">
            <v>Aquitaine</v>
          </cell>
          <cell r="EP27">
            <v>1</v>
          </cell>
          <cell r="FW27" t="str">
            <v>foyer biomasse</v>
          </cell>
          <cell r="FY27" t="str">
            <v>Vapeur</v>
          </cell>
        </row>
        <row r="28">
          <cell r="A28" t="str">
            <v>0901C0097</v>
          </cell>
          <cell r="B28" t="str">
            <v>ARVIN MERITOR RENAULT TRUCK</v>
          </cell>
          <cell r="C28">
            <v>2009</v>
          </cell>
          <cell r="D28" t="str">
            <v>non retenu</v>
          </cell>
          <cell r="E28" t="str">
            <v>RHONE ALPES</v>
          </cell>
          <cell r="F28">
            <v>69</v>
          </cell>
          <cell r="G28" t="str">
            <v>SAINT PRIEST</v>
          </cell>
          <cell r="H28">
            <v>0</v>
          </cell>
          <cell r="I28">
            <v>0</v>
          </cell>
          <cell r="J28" t="str">
            <v>DALKIA France</v>
          </cell>
          <cell r="K28">
            <v>0</v>
          </cell>
          <cell r="L28">
            <v>0</v>
          </cell>
          <cell r="M28">
            <v>0</v>
          </cell>
          <cell r="N28">
            <v>15007.72</v>
          </cell>
          <cell r="O28" t="str">
            <v>rbrunetti@dalkia.com</v>
          </cell>
          <cell r="P28">
            <v>0</v>
          </cell>
          <cell r="Q28">
            <v>0</v>
          </cell>
          <cell r="R28">
            <v>0</v>
          </cell>
          <cell r="S28">
            <v>0</v>
          </cell>
          <cell r="T28">
            <v>0</v>
          </cell>
          <cell r="U28">
            <v>0</v>
          </cell>
          <cell r="V28" t="str">
            <v>11 Industrie automobile et aéronautique</v>
          </cell>
          <cell r="W28">
            <v>11685327</v>
          </cell>
          <cell r="X28">
            <v>5107459</v>
          </cell>
          <cell r="Y28">
            <v>0</v>
          </cell>
          <cell r="Z28">
            <v>0</v>
          </cell>
          <cell r="AA28">
            <v>5642</v>
          </cell>
          <cell r="AB28">
            <v>65616.460000000006</v>
          </cell>
          <cell r="AC28">
            <v>14</v>
          </cell>
          <cell r="AD28" t="str">
            <v>Projet non retenu</v>
          </cell>
          <cell r="AE28" t="str">
            <v>Projet non retenu</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cell r="AU28">
            <v>0</v>
          </cell>
          <cell r="AV28">
            <v>0</v>
          </cell>
          <cell r="AW28">
            <v>0</v>
          </cell>
          <cell r="AX28">
            <v>0</v>
          </cell>
          <cell r="AY28">
            <v>0</v>
          </cell>
          <cell r="AZ28"/>
          <cell r="BA28"/>
          <cell r="BB28"/>
          <cell r="BC28">
            <v>0</v>
          </cell>
          <cell r="BD28">
            <v>0</v>
          </cell>
          <cell r="BE28">
            <v>0</v>
          </cell>
          <cell r="BF28"/>
          <cell r="BG28"/>
          <cell r="BH28">
            <v>0</v>
          </cell>
          <cell r="BI28">
            <v>0</v>
          </cell>
          <cell r="BJ28">
            <v>0</v>
          </cell>
          <cell r="BK28"/>
          <cell r="BL28"/>
          <cell r="BM28">
            <v>0</v>
          </cell>
          <cell r="BN28">
            <v>0</v>
          </cell>
          <cell r="BO28">
            <v>0</v>
          </cell>
          <cell r="BP28"/>
          <cell r="BQ28">
            <v>0</v>
          </cell>
          <cell r="BR28">
            <v>0</v>
          </cell>
          <cell r="BS28">
            <v>0</v>
          </cell>
          <cell r="BT28"/>
          <cell r="BU28">
            <v>0</v>
          </cell>
          <cell r="BV28">
            <v>0</v>
          </cell>
          <cell r="BW28">
            <v>0</v>
          </cell>
          <cell r="BX28">
            <v>0</v>
          </cell>
          <cell r="BY28">
            <v>0</v>
          </cell>
          <cell r="BZ28">
            <v>0</v>
          </cell>
          <cell r="CA28">
            <v>0</v>
          </cell>
          <cell r="CB28">
            <v>0</v>
          </cell>
          <cell r="CC28" t="b">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65616.460000000006</v>
          </cell>
          <cell r="DJ28">
            <v>0</v>
          </cell>
          <cell r="DK28"/>
          <cell r="DL28">
            <v>0</v>
          </cell>
          <cell r="DM28">
            <v>0</v>
          </cell>
          <cell r="DN28">
            <v>65616.460000000006</v>
          </cell>
          <cell r="DO28">
            <v>0</v>
          </cell>
          <cell r="DP28"/>
          <cell r="DQ28">
            <v>0</v>
          </cell>
          <cell r="DR28">
            <v>0</v>
          </cell>
          <cell r="DS28">
            <v>65616.460000000006</v>
          </cell>
          <cell r="DT28">
            <v>0</v>
          </cell>
          <cell r="DU28">
            <v>0</v>
          </cell>
          <cell r="DV28">
            <v>0</v>
          </cell>
          <cell r="DW28">
            <v>0</v>
          </cell>
          <cell r="DX28">
            <v>65616.460000000006</v>
          </cell>
          <cell r="DY28">
            <v>0</v>
          </cell>
          <cell r="DZ28">
            <v>0</v>
          </cell>
          <cell r="EA28">
            <v>0</v>
          </cell>
          <cell r="EB28">
            <v>0</v>
          </cell>
          <cell r="EC28">
            <v>65616.460000000006</v>
          </cell>
          <cell r="ED28">
            <v>0</v>
          </cell>
          <cell r="EE28">
            <v>0</v>
          </cell>
          <cell r="EF28">
            <v>0</v>
          </cell>
          <cell r="EG28">
            <v>0</v>
          </cell>
          <cell r="EH28">
            <v>0</v>
          </cell>
          <cell r="EI28">
            <v>0</v>
          </cell>
          <cell r="EJ28">
            <v>0</v>
          </cell>
        </row>
        <row r="29">
          <cell r="A29" t="str">
            <v>0901C0098</v>
          </cell>
          <cell r="B29" t="str">
            <v>PAPETERIE DE SAINTE CROIX AUX MINES</v>
          </cell>
          <cell r="C29">
            <v>2009</v>
          </cell>
          <cell r="D29" t="str">
            <v>non retenu</v>
          </cell>
          <cell r="E29" t="str">
            <v>ALSACE</v>
          </cell>
          <cell r="F29">
            <v>67</v>
          </cell>
          <cell r="G29" t="str">
            <v>SAINTE CROIX AUX MINES</v>
          </cell>
          <cell r="H29">
            <v>0</v>
          </cell>
          <cell r="I29">
            <v>0</v>
          </cell>
          <cell r="J29" t="str">
            <v>COFELY</v>
          </cell>
          <cell r="K29">
            <v>0</v>
          </cell>
          <cell r="L29">
            <v>0</v>
          </cell>
          <cell r="M29">
            <v>0</v>
          </cell>
          <cell r="N29">
            <v>8653.0120481927715</v>
          </cell>
          <cell r="O29" t="str">
            <v>christian.monnier@cofely-gdfsuez.com</v>
          </cell>
          <cell r="P29">
            <v>0</v>
          </cell>
          <cell r="Q29">
            <v>0</v>
          </cell>
          <cell r="R29">
            <v>0</v>
          </cell>
          <cell r="S29">
            <v>0</v>
          </cell>
          <cell r="T29">
            <v>0</v>
          </cell>
          <cell r="U29">
            <v>0</v>
          </cell>
          <cell r="V29" t="str">
            <v>10 Papier/Carton</v>
          </cell>
          <cell r="W29">
            <v>4150000</v>
          </cell>
          <cell r="X29">
            <v>2490000</v>
          </cell>
          <cell r="Y29">
            <v>0</v>
          </cell>
          <cell r="Z29">
            <v>0</v>
          </cell>
          <cell r="AA29">
            <v>3253.0120481927711</v>
          </cell>
          <cell r="AB29">
            <v>37832.530120481933</v>
          </cell>
          <cell r="AC29">
            <v>5.6</v>
          </cell>
          <cell r="AD29" t="str">
            <v>Projet non retenu</v>
          </cell>
          <cell r="AE29" t="str">
            <v>Projet non retenu</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cell r="AU29">
            <v>0</v>
          </cell>
          <cell r="AV29">
            <v>0</v>
          </cell>
          <cell r="AW29">
            <v>0</v>
          </cell>
          <cell r="AX29">
            <v>0</v>
          </cell>
          <cell r="AY29">
            <v>0</v>
          </cell>
          <cell r="AZ29"/>
          <cell r="BA29"/>
          <cell r="BB29"/>
          <cell r="BC29">
            <v>0</v>
          </cell>
          <cell r="BD29">
            <v>0</v>
          </cell>
          <cell r="BE29">
            <v>0</v>
          </cell>
          <cell r="BF29"/>
          <cell r="BG29"/>
          <cell r="BH29">
            <v>0</v>
          </cell>
          <cell r="BI29">
            <v>0</v>
          </cell>
          <cell r="BJ29">
            <v>0</v>
          </cell>
          <cell r="BK29"/>
          <cell r="BL29"/>
          <cell r="BM29">
            <v>0</v>
          </cell>
          <cell r="BN29">
            <v>0</v>
          </cell>
          <cell r="BO29">
            <v>0</v>
          </cell>
          <cell r="BP29"/>
          <cell r="BQ29">
            <v>0</v>
          </cell>
          <cell r="BR29">
            <v>0</v>
          </cell>
          <cell r="BS29">
            <v>0</v>
          </cell>
          <cell r="BT29"/>
          <cell r="BU29">
            <v>0</v>
          </cell>
          <cell r="BV29">
            <v>0</v>
          </cell>
          <cell r="BW29">
            <v>0</v>
          </cell>
          <cell r="BX29">
            <v>0</v>
          </cell>
          <cell r="BY29">
            <v>0</v>
          </cell>
          <cell r="BZ29">
            <v>0</v>
          </cell>
          <cell r="CA29">
            <v>0</v>
          </cell>
          <cell r="CB29">
            <v>0</v>
          </cell>
          <cell r="CC29" t="b">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37832.530120481933</v>
          </cell>
          <cell r="DJ29">
            <v>0</v>
          </cell>
          <cell r="DK29"/>
          <cell r="DL29">
            <v>0</v>
          </cell>
          <cell r="DM29">
            <v>0</v>
          </cell>
          <cell r="DN29">
            <v>37832.530120481933</v>
          </cell>
          <cell r="DO29">
            <v>0</v>
          </cell>
          <cell r="DP29"/>
          <cell r="DQ29">
            <v>0</v>
          </cell>
          <cell r="DR29">
            <v>0</v>
          </cell>
          <cell r="DS29">
            <v>37832.530120481933</v>
          </cell>
          <cell r="DT29">
            <v>0</v>
          </cell>
          <cell r="DU29">
            <v>0</v>
          </cell>
          <cell r="DV29">
            <v>0</v>
          </cell>
          <cell r="DW29">
            <v>0</v>
          </cell>
          <cell r="DX29">
            <v>37832.530120481933</v>
          </cell>
          <cell r="DY29">
            <v>0</v>
          </cell>
          <cell r="DZ29">
            <v>0</v>
          </cell>
          <cell r="EA29">
            <v>0</v>
          </cell>
          <cell r="EB29">
            <v>0</v>
          </cell>
          <cell r="EC29">
            <v>37832.530120481933</v>
          </cell>
          <cell r="ED29">
            <v>0</v>
          </cell>
          <cell r="EE29">
            <v>0</v>
          </cell>
          <cell r="EF29">
            <v>0</v>
          </cell>
          <cell r="EG29">
            <v>0</v>
          </cell>
          <cell r="EH29">
            <v>0</v>
          </cell>
          <cell r="EI29">
            <v>0</v>
          </cell>
          <cell r="EJ29">
            <v>0</v>
          </cell>
        </row>
        <row r="30">
          <cell r="A30" t="str">
            <v>0901C0099</v>
          </cell>
          <cell r="B30" t="str">
            <v>DALKIA - MONT-BLANC - CHEF DU PONT</v>
          </cell>
          <cell r="C30">
            <v>2009</v>
          </cell>
          <cell r="D30" t="str">
            <v>retenu</v>
          </cell>
          <cell r="E30" t="str">
            <v>BASSE NORMANDIE</v>
          </cell>
          <cell r="F30">
            <v>50</v>
          </cell>
          <cell r="G30" t="str">
            <v>CHEF DU PONT</v>
          </cell>
          <cell r="H30">
            <v>50127</v>
          </cell>
          <cell r="I30" t="str">
            <v>DALKIA</v>
          </cell>
          <cell r="J30" t="str">
            <v>Mont blanc</v>
          </cell>
          <cell r="K30">
            <v>40127</v>
          </cell>
          <cell r="L30">
            <v>17.7</v>
          </cell>
          <cell r="M30" t="str">
            <v>Gaz</v>
          </cell>
          <cell r="N30">
            <v>5269.1807228915613</v>
          </cell>
          <cell r="O30" t="str">
            <v>jcboclet@dalkia.com</v>
          </cell>
          <cell r="P30" t="str">
            <v>Xavier COMBY</v>
          </cell>
          <cell r="Q30" t="str">
            <v>xavier.comby@dalkia.fr</v>
          </cell>
          <cell r="R30" t="str">
            <v>02 31 29 54 18</v>
          </cell>
          <cell r="S30" t="str">
            <v>NICOLAS Claude</v>
          </cell>
          <cell r="T30" t="str">
            <v>claude.nicolas@dalkia.fr</v>
          </cell>
          <cell r="U30" t="str">
            <v>02 31 29 54 00</v>
          </cell>
          <cell r="V30" t="str">
            <v>02 Autres Industries alimentaires</v>
          </cell>
          <cell r="W30">
            <v>2350000</v>
          </cell>
          <cell r="X30">
            <v>1246000</v>
          </cell>
          <cell r="Y30" t="str">
            <v>Validé</v>
          </cell>
          <cell r="Z30">
            <v>0</v>
          </cell>
          <cell r="AA30">
            <v>1980.8950086058501</v>
          </cell>
          <cell r="AB30">
            <v>23037.808950086062</v>
          </cell>
          <cell r="AC30">
            <v>4.5</v>
          </cell>
          <cell r="AD30" t="str">
            <v>En cours</v>
          </cell>
          <cell r="AE30" t="str">
            <v>En fonctionnement</v>
          </cell>
          <cell r="AF30" t="str">
            <v>oui</v>
          </cell>
          <cell r="AG30" t="str">
            <v>IB25502012001</v>
          </cell>
          <cell r="AH30">
            <v>41061</v>
          </cell>
          <cell r="AI30">
            <v>41061</v>
          </cell>
          <cell r="AJ30">
            <v>41061</v>
          </cell>
          <cell r="AK30">
            <v>17.7</v>
          </cell>
          <cell r="AL30">
            <v>41588</v>
          </cell>
          <cell r="AM30">
            <v>0</v>
          </cell>
          <cell r="AN30" t="str">
            <v>Après plusieurs échanges avec M. Bobillier (mars 2014), le bilan d'exploitation devrait nous être envoyé prochainement (fin mars 2014)
dernière tentative de contact le 26062015 avec Mr Nicolas, plusieurs message téléphonique et mail sur les 4 derniers mois</v>
          </cell>
          <cell r="AO30">
            <v>0</v>
          </cell>
          <cell r="AP30">
            <v>0</v>
          </cell>
          <cell r="AQ30" t="str">
            <v>Année 1 valeur négative, bilan innexploitable corrigé sur cyriséaDemmande édition rapport année 1 cyriséa relance 19022015 OK</v>
          </cell>
          <cell r="AR30" t="str">
            <v>Plan d'appro modifié année 1 et validé</v>
          </cell>
          <cell r="AS30" t="str">
            <v xml:space="preserve">
2 rapports en retard - Plusieurs message à mr Nicolas attente de son contact - prévoir suspension si pas de retour</v>
          </cell>
          <cell r="AT30"/>
          <cell r="AU30"/>
          <cell r="AV30"/>
          <cell r="AW30"/>
          <cell r="AX30"/>
          <cell r="AY30"/>
          <cell r="AZ30" t="str">
            <v>juin</v>
          </cell>
          <cell r="BA30">
            <v>41426</v>
          </cell>
          <cell r="BB30" t="str">
            <v>Validé</v>
          </cell>
          <cell r="BC30" t="str">
            <v>- Qualité de l'air : ok
- Comptage : quelques données incohérentes mais pas de retour de Dalkia donc ok
Bilan exploitation : ok
Appro OK plan modifié</v>
          </cell>
          <cell r="BD30" t="str">
            <v>oui</v>
          </cell>
          <cell r="BE30">
            <v>42065</v>
          </cell>
          <cell r="BF30">
            <v>41791</v>
          </cell>
          <cell r="BG30" t="str">
            <v>Demandé</v>
          </cell>
          <cell r="BH30">
            <v>0</v>
          </cell>
          <cell r="BI30"/>
          <cell r="BJ30">
            <v>0</v>
          </cell>
          <cell r="BK30">
            <v>42156</v>
          </cell>
          <cell r="BL30" t="str">
            <v>Demandé</v>
          </cell>
          <cell r="BM30" t="str">
            <v>vérifié se demande faite?</v>
          </cell>
          <cell r="BN30"/>
          <cell r="BO30">
            <v>0</v>
          </cell>
          <cell r="BP30">
            <v>42522</v>
          </cell>
          <cell r="BQ30">
            <v>0</v>
          </cell>
          <cell r="BR30">
            <v>0</v>
          </cell>
          <cell r="BS30">
            <v>0</v>
          </cell>
          <cell r="BT30">
            <v>42887</v>
          </cell>
          <cell r="BU30">
            <v>0</v>
          </cell>
          <cell r="BV30">
            <v>0</v>
          </cell>
          <cell r="BW30">
            <v>0</v>
          </cell>
          <cell r="BX30">
            <v>0</v>
          </cell>
          <cell r="BY30">
            <v>1</v>
          </cell>
          <cell r="BZ30">
            <v>3</v>
          </cell>
          <cell r="CA30" t="str">
            <v>Publiée</v>
          </cell>
          <cell r="CB30">
            <v>1</v>
          </cell>
          <cell r="CC30" t="b">
            <v>1</v>
          </cell>
          <cell r="CD30" t="str">
            <v>oui</v>
          </cell>
          <cell r="CE30">
            <v>2013</v>
          </cell>
          <cell r="CF30" t="str">
            <v>Réserve taux de plaquettes supérieur à 20% mais revu plan d'appro</v>
          </cell>
          <cell r="CG30">
            <v>0</v>
          </cell>
          <cell r="CH30">
            <v>0</v>
          </cell>
          <cell r="CI30">
            <v>0</v>
          </cell>
          <cell r="CJ30" t="str">
            <v>Compte R</v>
          </cell>
          <cell r="CK30" t="str">
            <v>France</v>
          </cell>
          <cell r="CL30">
            <v>0</v>
          </cell>
          <cell r="CM30" t="str">
            <v>Multicyclones + Electrofiltre</v>
          </cell>
          <cell r="CN30" t="str">
            <v>ICPE - 2910 A - déclaration</v>
          </cell>
          <cell r="CO30">
            <v>75</v>
          </cell>
          <cell r="CP30">
            <v>0.60000000000000009</v>
          </cell>
          <cell r="CQ30">
            <v>0</v>
          </cell>
          <cell r="CR30">
            <v>0</v>
          </cell>
          <cell r="CS30">
            <v>0</v>
          </cell>
          <cell r="CT30">
            <v>0</v>
          </cell>
          <cell r="CU30">
            <v>85.5</v>
          </cell>
          <cell r="CV30">
            <v>10.5</v>
          </cell>
          <cell r="CW30">
            <v>4.3499999999999996</v>
          </cell>
          <cell r="CX30">
            <v>261</v>
          </cell>
          <cell r="CY30">
            <v>0</v>
          </cell>
          <cell r="CZ30">
            <v>0</v>
          </cell>
          <cell r="DA30">
            <v>0</v>
          </cell>
          <cell r="DB30">
            <v>0</v>
          </cell>
          <cell r="DC30">
            <v>0</v>
          </cell>
          <cell r="DD30">
            <v>0</v>
          </cell>
          <cell r="DE30">
            <v>0</v>
          </cell>
          <cell r="DF30">
            <v>0</v>
          </cell>
          <cell r="DG30">
            <v>0</v>
          </cell>
          <cell r="DH30">
            <v>0</v>
          </cell>
          <cell r="DI30">
            <v>23037.808950086062</v>
          </cell>
          <cell r="DJ30">
            <v>18572.39</v>
          </cell>
          <cell r="DK30">
            <v>-0.19383001915507167</v>
          </cell>
          <cell r="DL30">
            <v>23018</v>
          </cell>
          <cell r="DM30">
            <v>0.239366608174823</v>
          </cell>
          <cell r="DN30">
            <v>23037.808950086062</v>
          </cell>
          <cell r="DO30">
            <v>19101.32</v>
          </cell>
          <cell r="DP30">
            <v>-0.17087080453765796</v>
          </cell>
          <cell r="DQ30">
            <v>0</v>
          </cell>
          <cell r="DR30"/>
          <cell r="DS30">
            <v>23037.808950086062</v>
          </cell>
          <cell r="DT30">
            <v>14363</v>
          </cell>
          <cell r="DU30">
            <v>-0.37654661382430016</v>
          </cell>
          <cell r="DV30">
            <v>0</v>
          </cell>
          <cell r="DW30">
            <v>0</v>
          </cell>
          <cell r="DX30">
            <v>23037.808950086062</v>
          </cell>
          <cell r="DY30">
            <v>0</v>
          </cell>
          <cell r="DZ30">
            <v>0</v>
          </cell>
          <cell r="EA30">
            <v>0</v>
          </cell>
          <cell r="EB30">
            <v>0</v>
          </cell>
          <cell r="EC30">
            <v>23037.808950086062</v>
          </cell>
          <cell r="ED30">
            <v>0</v>
          </cell>
          <cell r="EE30">
            <v>0</v>
          </cell>
          <cell r="EF30">
            <v>0</v>
          </cell>
          <cell r="EG30">
            <v>0</v>
          </cell>
          <cell r="EH30">
            <v>0</v>
          </cell>
          <cell r="EI30">
            <v>0</v>
          </cell>
          <cell r="EJ30">
            <v>0</v>
          </cell>
          <cell r="EK30" t="str">
            <v>foyer biomasse--Vapeur-</v>
          </cell>
          <cell r="EL30" t="str">
            <v>Plaquettes forestières (référentiel 2008 - 1A - PF)</v>
          </cell>
          <cell r="EM30">
            <v>0.77</v>
          </cell>
          <cell r="EN30">
            <v>0.97</v>
          </cell>
          <cell r="EO30" t="str">
            <v>Basse-Normandie</v>
          </cell>
          <cell r="EP30">
            <v>1</v>
          </cell>
          <cell r="EU30" t="str">
            <v>Produits bois en fin de vie (référentiel 2008 - 3A - PBFV)</v>
          </cell>
          <cell r="EV30">
            <v>0.03</v>
          </cell>
          <cell r="EW30">
            <v>0.33</v>
          </cell>
          <cell r="EX30" t="str">
            <v>Basse-Normandie</v>
          </cell>
          <cell r="EY30">
            <v>1</v>
          </cell>
          <cell r="FW30" t="str">
            <v>foyer biomasse</v>
          </cell>
          <cell r="FY30" t="str">
            <v>Vapeur</v>
          </cell>
        </row>
        <row r="31">
          <cell r="A31" t="str">
            <v>0901C0100</v>
          </cell>
          <cell r="B31" t="str">
            <v>CHAUDIERE A RAFLES</v>
          </cell>
          <cell r="C31">
            <v>2009</v>
          </cell>
          <cell r="D31" t="str">
            <v>non retenu</v>
          </cell>
          <cell r="E31" t="str">
            <v>AUVERGNE</v>
          </cell>
          <cell r="F31">
            <v>63</v>
          </cell>
          <cell r="G31" t="str">
            <v>ENNEZAT</v>
          </cell>
          <cell r="H31">
            <v>0</v>
          </cell>
          <cell r="I31">
            <v>0</v>
          </cell>
          <cell r="J31" t="str">
            <v>LIMAGRAIN CEREALES INGREDIENTS</v>
          </cell>
          <cell r="K31">
            <v>0</v>
          </cell>
          <cell r="L31">
            <v>0</v>
          </cell>
          <cell r="M31">
            <v>0</v>
          </cell>
          <cell r="N31">
            <v>2787.9638554216872</v>
          </cell>
          <cell r="O31" t="str">
            <v>damien.bourgarel@limagrain.com</v>
          </cell>
          <cell r="P31">
            <v>0</v>
          </cell>
          <cell r="Q31">
            <v>0</v>
          </cell>
          <cell r="R31">
            <v>0</v>
          </cell>
          <cell r="S31">
            <v>0</v>
          </cell>
          <cell r="T31">
            <v>0</v>
          </cell>
          <cell r="U31">
            <v>0</v>
          </cell>
          <cell r="V31" t="str">
            <v>02 Autres Industries alimentaires</v>
          </cell>
          <cell r="W31">
            <v>2300000</v>
          </cell>
          <cell r="X31">
            <v>989000</v>
          </cell>
          <cell r="Y31">
            <v>0</v>
          </cell>
          <cell r="Z31">
            <v>0</v>
          </cell>
          <cell r="AA31">
            <v>1048.1067125645441</v>
          </cell>
          <cell r="AB31">
            <v>12189.481067125649</v>
          </cell>
          <cell r="AC31">
            <v>3.5</v>
          </cell>
          <cell r="AD31" t="str">
            <v>Projet non retenu</v>
          </cell>
          <cell r="AE31" t="str">
            <v>Projet non retenu</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cell r="AU31">
            <v>0</v>
          </cell>
          <cell r="AV31">
            <v>0</v>
          </cell>
          <cell r="AW31">
            <v>0</v>
          </cell>
          <cell r="AX31">
            <v>0</v>
          </cell>
          <cell r="AY31">
            <v>0</v>
          </cell>
          <cell r="AZ31"/>
          <cell r="BA31"/>
          <cell r="BB31"/>
          <cell r="BC31">
            <v>0</v>
          </cell>
          <cell r="BD31">
            <v>0</v>
          </cell>
          <cell r="BE31">
            <v>0</v>
          </cell>
          <cell r="BF31"/>
          <cell r="BG31"/>
          <cell r="BH31">
            <v>0</v>
          </cell>
          <cell r="BI31">
            <v>0</v>
          </cell>
          <cell r="BJ31">
            <v>0</v>
          </cell>
          <cell r="BK31"/>
          <cell r="BL31"/>
          <cell r="BM31">
            <v>0</v>
          </cell>
          <cell r="BN31">
            <v>0</v>
          </cell>
          <cell r="BO31">
            <v>0</v>
          </cell>
          <cell r="BP31"/>
          <cell r="BQ31">
            <v>0</v>
          </cell>
          <cell r="BR31">
            <v>0</v>
          </cell>
          <cell r="BS31">
            <v>0</v>
          </cell>
          <cell r="BT31"/>
          <cell r="BU31">
            <v>0</v>
          </cell>
          <cell r="BV31">
            <v>0</v>
          </cell>
          <cell r="BW31">
            <v>0</v>
          </cell>
          <cell r="BX31">
            <v>0</v>
          </cell>
          <cell r="BY31">
            <v>0</v>
          </cell>
          <cell r="BZ31">
            <v>0</v>
          </cell>
          <cell r="CA31">
            <v>0</v>
          </cell>
          <cell r="CB31">
            <v>0</v>
          </cell>
          <cell r="CC31" t="b">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12189.481067125649</v>
          </cell>
          <cell r="DJ31">
            <v>0</v>
          </cell>
          <cell r="DK31"/>
          <cell r="DL31">
            <v>13020</v>
          </cell>
          <cell r="DM31">
            <v>0</v>
          </cell>
          <cell r="DN31">
            <v>12189.481067125649</v>
          </cell>
          <cell r="DO31">
            <v>0</v>
          </cell>
          <cell r="DP31"/>
          <cell r="DQ31">
            <v>0</v>
          </cell>
          <cell r="DR31">
            <v>0</v>
          </cell>
          <cell r="DS31">
            <v>12189.481067125649</v>
          </cell>
          <cell r="DT31">
            <v>0</v>
          </cell>
          <cell r="DU31">
            <v>0</v>
          </cell>
          <cell r="DV31">
            <v>0</v>
          </cell>
          <cell r="DW31">
            <v>0</v>
          </cell>
          <cell r="DX31">
            <v>12189.481067125649</v>
          </cell>
          <cell r="DY31">
            <v>0</v>
          </cell>
          <cell r="DZ31">
            <v>0</v>
          </cell>
          <cell r="EA31">
            <v>0</v>
          </cell>
          <cell r="EB31">
            <v>0</v>
          </cell>
          <cell r="EC31">
            <v>12189.481067125649</v>
          </cell>
          <cell r="ED31">
            <v>0</v>
          </cell>
          <cell r="EE31">
            <v>0</v>
          </cell>
          <cell r="EF31">
            <v>0</v>
          </cell>
          <cell r="EG31">
            <v>0</v>
          </cell>
          <cell r="EH31">
            <v>0</v>
          </cell>
          <cell r="EI31">
            <v>0</v>
          </cell>
          <cell r="EJ31">
            <v>0</v>
          </cell>
        </row>
        <row r="32">
          <cell r="A32" t="str">
            <v>0901C0101</v>
          </cell>
          <cell r="B32" t="str">
            <v>DALKIA  MALTERIE FRANCO-SUISSE - ISSOUDUN</v>
          </cell>
          <cell r="C32">
            <v>2009</v>
          </cell>
          <cell r="D32" t="str">
            <v>retenu</v>
          </cell>
          <cell r="E32" t="str">
            <v>CENTRE</v>
          </cell>
          <cell r="F32">
            <v>36</v>
          </cell>
          <cell r="G32" t="str">
            <v>ISSOUDUN</v>
          </cell>
          <cell r="H32">
            <v>36088</v>
          </cell>
          <cell r="I32" t="str">
            <v>DALKIA</v>
          </cell>
          <cell r="J32" t="str">
            <v>Malterie Franco-suisse</v>
          </cell>
          <cell r="K32">
            <v>40127</v>
          </cell>
          <cell r="L32">
            <v>20</v>
          </cell>
          <cell r="M32" t="str">
            <v>Gaz</v>
          </cell>
          <cell r="N32">
            <v>3800.0000000000005</v>
          </cell>
          <cell r="O32" t="str">
            <v>ramalal@dalkia.com</v>
          </cell>
          <cell r="P32" t="str">
            <v>CHAUZEIX, Benoit</v>
          </cell>
          <cell r="Q32" t="str">
            <v>benoit.chauzeix@dalkia.fr</v>
          </cell>
          <cell r="R32" t="str">
            <v>Tél. : 02 38 22 66 14
Port : 06 23 57 45 38</v>
          </cell>
          <cell r="S32" t="str">
            <v>Pascal Bregeon</v>
          </cell>
          <cell r="T32" t="str">
            <v xml:space="preserve"> 
Pascal.bregeon@dalkia.fr </v>
          </cell>
          <cell r="U32" t="str">
            <v>02 48 69 75 86 -
06 24 49 06 93</v>
          </cell>
          <cell r="V32" t="str">
            <v>02 Autres Industries alimentaires</v>
          </cell>
          <cell r="W32">
            <v>4000000</v>
          </cell>
          <cell r="X32">
            <v>714286</v>
          </cell>
          <cell r="Y32" t="str">
            <v>Validé</v>
          </cell>
          <cell r="Z32">
            <v>0</v>
          </cell>
          <cell r="AA32">
            <v>1428.5714285714287</v>
          </cell>
          <cell r="AB32">
            <v>16614.285714285717</v>
          </cell>
          <cell r="AC32">
            <v>4</v>
          </cell>
          <cell r="AD32" t="str">
            <v>En cours</v>
          </cell>
          <cell r="AE32" t="str">
            <v>En fonctionnement</v>
          </cell>
          <cell r="AF32" t="str">
            <v>oui</v>
          </cell>
          <cell r="AG32" t="str">
            <v>IB24362013001</v>
          </cell>
          <cell r="AH32">
            <v>41334</v>
          </cell>
          <cell r="AI32">
            <v>41334</v>
          </cell>
          <cell r="AJ32">
            <v>41306</v>
          </cell>
          <cell r="AK32">
            <v>20</v>
          </cell>
          <cell r="AL32">
            <v>41729</v>
          </cell>
          <cell r="AM32">
            <v>0</v>
          </cell>
          <cell r="AN32" t="str">
            <v>Donnée télétransmise depuis juillet 2015 - Paiement libéré</v>
          </cell>
          <cell r="AO32" t="str">
            <v>subvention suspendu Voir courrier</v>
          </cell>
          <cell r="AP32">
            <v>0</v>
          </cell>
          <cell r="AQ32" t="str">
            <v>oui depuis juillet 2015</v>
          </cell>
          <cell r="AR32">
            <v>0</v>
          </cell>
          <cell r="AS32" t="str">
            <v>Réintégration des données sur la plateforme en cours 20/072015 Ok</v>
          </cell>
          <cell r="AT32"/>
          <cell r="AU32"/>
          <cell r="AV32" t="str">
            <v>Reçue</v>
          </cell>
          <cell r="AW32" t="str">
            <v>Reçue</v>
          </cell>
          <cell r="AX32" t="str">
            <v>Reçue</v>
          </cell>
          <cell r="AY32"/>
          <cell r="AZ32" t="str">
            <v>février</v>
          </cell>
          <cell r="BA32">
            <v>41671</v>
          </cell>
          <cell r="BB32" t="str">
            <v>Validé</v>
          </cell>
          <cell r="BC32" t="str">
            <v>- Qualité de l'air : ok
Non  comforma à l'arrêté prefectorale: 
- Comptage : pas sur la base 
(A valider sur recap facture si nécessaire)
- Appro : Autoconsommation
- pas de fiche EAS</v>
          </cell>
          <cell r="BD32" t="str">
            <v>oui</v>
          </cell>
          <cell r="BE32" t="str">
            <v>demandé</v>
          </cell>
          <cell r="BF32">
            <v>42036</v>
          </cell>
          <cell r="BG32" t="str">
            <v>Validé</v>
          </cell>
          <cell r="BH32" t="str">
            <v>- Comptage : Vide pas de transmission, Ok depuis juillet réintégration manuel des données
Emission Ok
Appro: autoconsommation</v>
          </cell>
          <cell r="BI32" t="str">
            <v>oui</v>
          </cell>
          <cell r="BJ32" t="str">
            <v>demandée</v>
          </cell>
          <cell r="BK32">
            <v>42401</v>
          </cell>
          <cell r="BL32"/>
          <cell r="BM32" t="str">
            <v>Surveiller comptage cohérent année n-1 et n-2</v>
          </cell>
          <cell r="BN32"/>
          <cell r="BO32">
            <v>0</v>
          </cell>
          <cell r="BP32">
            <v>42767</v>
          </cell>
          <cell r="BQ32">
            <v>0</v>
          </cell>
          <cell r="BR32">
            <v>0</v>
          </cell>
          <cell r="BS32">
            <v>0</v>
          </cell>
          <cell r="BT32">
            <v>43132</v>
          </cell>
          <cell r="BU32">
            <v>0</v>
          </cell>
          <cell r="BV32">
            <v>0</v>
          </cell>
          <cell r="BW32">
            <v>0</v>
          </cell>
          <cell r="BX32">
            <v>0</v>
          </cell>
          <cell r="BY32">
            <v>2</v>
          </cell>
          <cell r="BZ32">
            <v>2</v>
          </cell>
          <cell r="CA32" t="str">
            <v>demandée</v>
          </cell>
          <cell r="CB32"/>
          <cell r="CC32" t="b">
            <v>0</v>
          </cell>
          <cell r="CD32">
            <v>0</v>
          </cell>
          <cell r="CE32">
            <v>0</v>
          </cell>
          <cell r="CF32">
            <v>0</v>
          </cell>
          <cell r="CG32">
            <v>0</v>
          </cell>
          <cell r="CH32">
            <v>0</v>
          </cell>
          <cell r="CI32">
            <v>0</v>
          </cell>
          <cell r="CJ32" t="str">
            <v>Vyncke</v>
          </cell>
          <cell r="CK32" t="str">
            <v>Belgique</v>
          </cell>
          <cell r="CL32">
            <v>0</v>
          </cell>
          <cell r="CM32" t="str">
            <v>Multi cyclones - filtre à manches</v>
          </cell>
          <cell r="CN32" t="str">
            <v>ICPE - 2910 A - déclaration</v>
          </cell>
          <cell r="CO32">
            <v>75</v>
          </cell>
          <cell r="CP32" t="str">
            <v>28
9,3</v>
          </cell>
          <cell r="CQ32">
            <v>0</v>
          </cell>
          <cell r="CR32">
            <v>0</v>
          </cell>
          <cell r="CS32">
            <v>0</v>
          </cell>
          <cell r="CT32">
            <v>0</v>
          </cell>
          <cell r="CU32" t="str">
            <v>32
7,1</v>
          </cell>
          <cell r="CV32">
            <v>1.2</v>
          </cell>
          <cell r="CW32">
            <v>182</v>
          </cell>
          <cell r="CX32" t="str">
            <v>550
634</v>
          </cell>
          <cell r="CY32">
            <v>0</v>
          </cell>
          <cell r="CZ32">
            <v>0</v>
          </cell>
          <cell r="DA32">
            <v>0</v>
          </cell>
          <cell r="DB32">
            <v>0</v>
          </cell>
          <cell r="DC32">
            <v>0</v>
          </cell>
          <cell r="DD32">
            <v>0</v>
          </cell>
          <cell r="DE32">
            <v>0</v>
          </cell>
          <cell r="DF32">
            <v>0</v>
          </cell>
          <cell r="DG32">
            <v>0</v>
          </cell>
          <cell r="DH32">
            <v>0</v>
          </cell>
          <cell r="DI32">
            <v>16614.285714285717</v>
          </cell>
          <cell r="DJ32">
            <v>20570</v>
          </cell>
          <cell r="DK32">
            <v>0.23809114359415282</v>
          </cell>
          <cell r="DL32">
            <v>20570</v>
          </cell>
          <cell r="DM32">
            <v>0</v>
          </cell>
          <cell r="DN32">
            <v>16614.285714285717</v>
          </cell>
          <cell r="DO32">
            <v>23117</v>
          </cell>
          <cell r="DP32">
            <v>0.39139294926913132</v>
          </cell>
          <cell r="DQ32">
            <v>23117</v>
          </cell>
          <cell r="DR32">
            <v>0</v>
          </cell>
          <cell r="DS32">
            <v>16614.285714285717</v>
          </cell>
          <cell r="DT32">
            <v>0</v>
          </cell>
          <cell r="DU32">
            <v>0</v>
          </cell>
          <cell r="DV32">
            <v>0</v>
          </cell>
          <cell r="DW32">
            <v>0</v>
          </cell>
          <cell r="DX32">
            <v>16614.285714285717</v>
          </cell>
          <cell r="DY32">
            <v>0</v>
          </cell>
          <cell r="DZ32">
            <v>0</v>
          </cell>
          <cell r="EA32">
            <v>0</v>
          </cell>
          <cell r="EB32">
            <v>0</v>
          </cell>
          <cell r="EC32">
            <v>16614.285714285717</v>
          </cell>
          <cell r="ED32">
            <v>0</v>
          </cell>
          <cell r="EE32">
            <v>0</v>
          </cell>
          <cell r="EF32">
            <v>0</v>
          </cell>
          <cell r="EG32">
            <v>0</v>
          </cell>
          <cell r="EH32">
            <v>0</v>
          </cell>
          <cell r="EI32">
            <v>0</v>
          </cell>
          <cell r="EJ32">
            <v>0</v>
          </cell>
          <cell r="EK32" t="str">
            <v>foyer biomasse--Vapeur-</v>
          </cell>
          <cell r="EL32" t="str">
            <v>Sous-produits industriels</v>
          </cell>
          <cell r="EM32">
            <v>1</v>
          </cell>
          <cell r="FW32" t="str">
            <v>foyer biomasse</v>
          </cell>
          <cell r="FY32" t="str">
            <v>Vapeur</v>
          </cell>
        </row>
        <row r="33">
          <cell r="A33" t="str">
            <v>0901C0102</v>
          </cell>
          <cell r="B33" t="str">
            <v>BRASSAC PELLETS</v>
          </cell>
          <cell r="C33">
            <v>2009</v>
          </cell>
          <cell r="D33" t="str">
            <v>non retenu</v>
          </cell>
          <cell r="E33" t="str">
            <v>MIDI PYRENEES</v>
          </cell>
          <cell r="F33">
            <v>81</v>
          </cell>
          <cell r="G33" t="str">
            <v>BRASSAC</v>
          </cell>
          <cell r="H33">
            <v>0</v>
          </cell>
          <cell r="I33">
            <v>0</v>
          </cell>
          <cell r="J33" t="str">
            <v>BRASSAC PELLETS SAS</v>
          </cell>
          <cell r="K33">
            <v>0</v>
          </cell>
          <cell r="L33">
            <v>0</v>
          </cell>
          <cell r="M33">
            <v>0</v>
          </cell>
          <cell r="N33">
            <v>7660.6626506024104</v>
          </cell>
          <cell r="O33" t="str">
            <v>yann.sellin@brassacind.com</v>
          </cell>
          <cell r="P33">
            <v>0</v>
          </cell>
          <cell r="Q33">
            <v>0</v>
          </cell>
          <cell r="R33">
            <v>0</v>
          </cell>
          <cell r="S33">
            <v>0</v>
          </cell>
          <cell r="T33">
            <v>0</v>
          </cell>
          <cell r="U33">
            <v>0</v>
          </cell>
          <cell r="V33" t="str">
            <v>08 Industrie Bois</v>
          </cell>
          <cell r="W33">
            <v>1500000</v>
          </cell>
          <cell r="X33">
            <v>600000</v>
          </cell>
          <cell r="Y33">
            <v>0</v>
          </cell>
          <cell r="Z33">
            <v>0</v>
          </cell>
          <cell r="AA33">
            <v>2879.9483648881242</v>
          </cell>
          <cell r="AB33">
            <v>33493.799483648887</v>
          </cell>
          <cell r="AC33">
            <v>8</v>
          </cell>
          <cell r="AD33" t="str">
            <v>Projet non retenu</v>
          </cell>
          <cell r="AE33" t="str">
            <v>Projet non retenu</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cell r="AU33">
            <v>0</v>
          </cell>
          <cell r="AV33">
            <v>0</v>
          </cell>
          <cell r="AW33">
            <v>0</v>
          </cell>
          <cell r="AX33">
            <v>0</v>
          </cell>
          <cell r="AY33">
            <v>0</v>
          </cell>
          <cell r="AZ33"/>
          <cell r="BA33"/>
          <cell r="BB33"/>
          <cell r="BC33">
            <v>0</v>
          </cell>
          <cell r="BD33">
            <v>0</v>
          </cell>
          <cell r="BE33">
            <v>0</v>
          </cell>
          <cell r="BF33"/>
          <cell r="BG33"/>
          <cell r="BH33">
            <v>0</v>
          </cell>
          <cell r="BI33">
            <v>0</v>
          </cell>
          <cell r="BJ33">
            <v>0</v>
          </cell>
          <cell r="BK33"/>
          <cell r="BL33"/>
          <cell r="BM33">
            <v>0</v>
          </cell>
          <cell r="BN33">
            <v>0</v>
          </cell>
          <cell r="BO33">
            <v>0</v>
          </cell>
          <cell r="BP33"/>
          <cell r="BQ33">
            <v>0</v>
          </cell>
          <cell r="BR33">
            <v>0</v>
          </cell>
          <cell r="BS33">
            <v>0</v>
          </cell>
          <cell r="BT33"/>
          <cell r="BU33">
            <v>0</v>
          </cell>
          <cell r="BV33">
            <v>0</v>
          </cell>
          <cell r="BW33">
            <v>0</v>
          </cell>
          <cell r="BX33">
            <v>0</v>
          </cell>
          <cell r="BY33">
            <v>0</v>
          </cell>
          <cell r="BZ33">
            <v>0</v>
          </cell>
          <cell r="CA33">
            <v>0</v>
          </cell>
          <cell r="CB33">
            <v>0</v>
          </cell>
          <cell r="CC33" t="b">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33493.799483648887</v>
          </cell>
          <cell r="DJ33">
            <v>0</v>
          </cell>
          <cell r="DK33"/>
          <cell r="DL33">
            <v>0</v>
          </cell>
          <cell r="DM33">
            <v>0</v>
          </cell>
          <cell r="DN33">
            <v>33493.799483648887</v>
          </cell>
          <cell r="DO33">
            <v>0</v>
          </cell>
          <cell r="DP33"/>
          <cell r="DQ33">
            <v>0</v>
          </cell>
          <cell r="DR33">
            <v>0</v>
          </cell>
          <cell r="DS33">
            <v>33493.799483648887</v>
          </cell>
          <cell r="DT33">
            <v>0</v>
          </cell>
          <cell r="DU33">
            <v>0</v>
          </cell>
          <cell r="DV33">
            <v>0</v>
          </cell>
          <cell r="DW33">
            <v>0</v>
          </cell>
          <cell r="DX33">
            <v>33493.799483648887</v>
          </cell>
          <cell r="DY33">
            <v>0</v>
          </cell>
          <cell r="DZ33">
            <v>0</v>
          </cell>
          <cell r="EA33">
            <v>0</v>
          </cell>
          <cell r="EB33">
            <v>0</v>
          </cell>
          <cell r="EC33">
            <v>33493.799483648887</v>
          </cell>
          <cell r="ED33">
            <v>0</v>
          </cell>
          <cell r="EE33">
            <v>0</v>
          </cell>
          <cell r="EF33">
            <v>0</v>
          </cell>
          <cell r="EG33">
            <v>0</v>
          </cell>
          <cell r="EH33">
            <v>0</v>
          </cell>
          <cell r="EI33">
            <v>0</v>
          </cell>
          <cell r="EJ33">
            <v>0</v>
          </cell>
        </row>
        <row r="34">
          <cell r="A34" t="str">
            <v>0901C0103</v>
          </cell>
          <cell r="B34" t="str">
            <v>Unité de Granulation de Pontenx</v>
          </cell>
          <cell r="C34">
            <v>2009</v>
          </cell>
          <cell r="D34" t="str">
            <v>retenu</v>
          </cell>
          <cell r="E34" t="str">
            <v>AQUITAINE</v>
          </cell>
          <cell r="F34">
            <v>40</v>
          </cell>
          <cell r="G34" t="str">
            <v>PONTENX LES FORGES</v>
          </cell>
          <cell r="H34">
            <v>0</v>
          </cell>
          <cell r="I34">
            <v>0</v>
          </cell>
          <cell r="J34" t="str">
            <v>E.O.2 SUD OUEST</v>
          </cell>
          <cell r="K34">
            <v>0</v>
          </cell>
          <cell r="L34">
            <v>0</v>
          </cell>
          <cell r="M34">
            <v>0</v>
          </cell>
          <cell r="N34">
            <v>26325.301204819276</v>
          </cell>
          <cell r="O34" t="str">
            <v>bc@eo2.fr</v>
          </cell>
          <cell r="P34">
            <v>0</v>
          </cell>
          <cell r="Q34">
            <v>0</v>
          </cell>
          <cell r="R34">
            <v>0</v>
          </cell>
          <cell r="S34">
            <v>0</v>
          </cell>
          <cell r="T34">
            <v>0</v>
          </cell>
          <cell r="U34">
            <v>0</v>
          </cell>
          <cell r="V34" t="str">
            <v>08 Industrie Bois</v>
          </cell>
          <cell r="W34">
            <v>2960000</v>
          </cell>
          <cell r="X34">
            <v>1600000</v>
          </cell>
          <cell r="Y34">
            <v>0</v>
          </cell>
          <cell r="Z34">
            <v>0</v>
          </cell>
          <cell r="AA34">
            <v>9896.7297762478483</v>
          </cell>
          <cell r="AB34">
            <v>115098.96729776249</v>
          </cell>
          <cell r="AC34">
            <v>16</v>
          </cell>
          <cell r="AD34" t="str">
            <v>Abandonné</v>
          </cell>
          <cell r="AE34" t="str">
            <v>Abandonné</v>
          </cell>
          <cell r="AF34">
            <v>0</v>
          </cell>
          <cell r="AG34">
            <v>0</v>
          </cell>
          <cell r="AH34">
            <v>0</v>
          </cell>
          <cell r="AI34">
            <v>0</v>
          </cell>
          <cell r="AJ34">
            <v>0</v>
          </cell>
          <cell r="AK34">
            <v>0</v>
          </cell>
          <cell r="AL34"/>
          <cell r="AM34">
            <v>0</v>
          </cell>
          <cell r="AN34">
            <v>0</v>
          </cell>
          <cell r="AO34">
            <v>0</v>
          </cell>
          <cell r="AP34">
            <v>0</v>
          </cell>
          <cell r="AQ34">
            <v>0</v>
          </cell>
          <cell r="AR34">
            <v>0</v>
          </cell>
          <cell r="AS34">
            <v>0</v>
          </cell>
          <cell r="AT34">
            <v>0</v>
          </cell>
          <cell r="AU34">
            <v>0</v>
          </cell>
          <cell r="AV34">
            <v>0</v>
          </cell>
          <cell r="AW34">
            <v>0</v>
          </cell>
          <cell r="AX34">
            <v>0</v>
          </cell>
          <cell r="AY34">
            <v>0</v>
          </cell>
          <cell r="AZ34"/>
          <cell r="BA34"/>
          <cell r="BB34"/>
          <cell r="BC34">
            <v>0</v>
          </cell>
          <cell r="BD34">
            <v>0</v>
          </cell>
          <cell r="BE34">
            <v>0</v>
          </cell>
          <cell r="BF34"/>
          <cell r="BG34"/>
          <cell r="BH34">
            <v>0</v>
          </cell>
          <cell r="BI34">
            <v>0</v>
          </cell>
          <cell r="BJ34">
            <v>0</v>
          </cell>
          <cell r="BK34"/>
          <cell r="BL34"/>
          <cell r="BM34">
            <v>0</v>
          </cell>
          <cell r="BN34">
            <v>0</v>
          </cell>
          <cell r="BO34">
            <v>0</v>
          </cell>
          <cell r="BP34"/>
          <cell r="BQ34">
            <v>0</v>
          </cell>
          <cell r="BR34">
            <v>0</v>
          </cell>
          <cell r="BS34">
            <v>0</v>
          </cell>
          <cell r="BT34"/>
          <cell r="BU34">
            <v>0</v>
          </cell>
          <cell r="BV34">
            <v>0</v>
          </cell>
          <cell r="BW34">
            <v>0</v>
          </cell>
          <cell r="BX34">
            <v>0</v>
          </cell>
          <cell r="BY34">
            <v>0</v>
          </cell>
          <cell r="BZ34">
            <v>0</v>
          </cell>
          <cell r="CA34">
            <v>0</v>
          </cell>
          <cell r="CB34"/>
          <cell r="CC34" t="b">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115098.96729776249</v>
          </cell>
          <cell r="DJ34">
            <v>0</v>
          </cell>
          <cell r="DK34"/>
          <cell r="DL34">
            <v>0</v>
          </cell>
          <cell r="DM34">
            <v>0</v>
          </cell>
          <cell r="DN34">
            <v>115098.96729776249</v>
          </cell>
          <cell r="DO34">
            <v>0</v>
          </cell>
          <cell r="DP34"/>
          <cell r="DQ34">
            <v>0</v>
          </cell>
          <cell r="DR34">
            <v>0</v>
          </cell>
          <cell r="DS34">
            <v>115098.96729776249</v>
          </cell>
          <cell r="DT34">
            <v>0</v>
          </cell>
          <cell r="DU34">
            <v>0</v>
          </cell>
          <cell r="DV34">
            <v>0</v>
          </cell>
          <cell r="DW34">
            <v>0</v>
          </cell>
          <cell r="DX34">
            <v>115098.96729776249</v>
          </cell>
          <cell r="DY34">
            <v>0</v>
          </cell>
          <cell r="DZ34">
            <v>0</v>
          </cell>
          <cell r="EA34">
            <v>0</v>
          </cell>
          <cell r="EB34">
            <v>0</v>
          </cell>
          <cell r="EC34">
            <v>115098.96729776249</v>
          </cell>
          <cell r="ED34">
            <v>0</v>
          </cell>
          <cell r="EE34">
            <v>0</v>
          </cell>
          <cell r="EF34">
            <v>0</v>
          </cell>
          <cell r="EG34">
            <v>0</v>
          </cell>
          <cell r="EH34">
            <v>0</v>
          </cell>
          <cell r="EI34">
            <v>0</v>
          </cell>
          <cell r="EJ34">
            <v>0</v>
          </cell>
        </row>
        <row r="35">
          <cell r="A35" t="str">
            <v>0901C0104</v>
          </cell>
          <cell r="B35" t="str">
            <v>Valorisation energètique des vinasses</v>
          </cell>
          <cell r="C35">
            <v>2009</v>
          </cell>
          <cell r="D35" t="str">
            <v>non retenu</v>
          </cell>
          <cell r="E35" t="str">
            <v>ILE DE LA REUNION</v>
          </cell>
          <cell r="F35">
            <v>97</v>
          </cell>
          <cell r="G35" t="str">
            <v>SAINT BENOIT</v>
          </cell>
          <cell r="H35">
            <v>0</v>
          </cell>
          <cell r="I35">
            <v>0</v>
          </cell>
          <cell r="J35" t="str">
            <v>DISTILLERIE RIVIERE DU MAT</v>
          </cell>
          <cell r="K35">
            <v>0</v>
          </cell>
          <cell r="L35">
            <v>0</v>
          </cell>
          <cell r="M35">
            <v>0</v>
          </cell>
          <cell r="N35">
            <v>2913.8674698795185</v>
          </cell>
          <cell r="O35" t="str">
            <v>rdm@gqf.com</v>
          </cell>
          <cell r="P35">
            <v>0</v>
          </cell>
          <cell r="Q35">
            <v>0</v>
          </cell>
          <cell r="R35">
            <v>0</v>
          </cell>
          <cell r="S35">
            <v>0</v>
          </cell>
          <cell r="T35">
            <v>0</v>
          </cell>
          <cell r="U35">
            <v>0</v>
          </cell>
          <cell r="V35" t="str">
            <v>03 Distilleries</v>
          </cell>
          <cell r="W35">
            <v>4531770</v>
          </cell>
          <cell r="X35">
            <v>1500000</v>
          </cell>
          <cell r="Y35">
            <v>0</v>
          </cell>
          <cell r="Z35">
            <v>0</v>
          </cell>
          <cell r="AA35">
            <v>1095.4388984509467</v>
          </cell>
          <cell r="AB35">
            <v>12739.95438898451</v>
          </cell>
          <cell r="AC35">
            <v>3</v>
          </cell>
          <cell r="AD35" t="str">
            <v>Projet non retenu</v>
          </cell>
          <cell r="AE35" t="str">
            <v>Projet non retenu</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cell r="AU35">
            <v>0</v>
          </cell>
          <cell r="AV35">
            <v>0</v>
          </cell>
          <cell r="AW35">
            <v>0</v>
          </cell>
          <cell r="AX35">
            <v>0</v>
          </cell>
          <cell r="AY35">
            <v>0</v>
          </cell>
          <cell r="AZ35"/>
          <cell r="BA35"/>
          <cell r="BB35"/>
          <cell r="BC35">
            <v>0</v>
          </cell>
          <cell r="BD35">
            <v>0</v>
          </cell>
          <cell r="BE35">
            <v>0</v>
          </cell>
          <cell r="BF35"/>
          <cell r="BG35"/>
          <cell r="BH35">
            <v>0</v>
          </cell>
          <cell r="BI35">
            <v>0</v>
          </cell>
          <cell r="BJ35">
            <v>0</v>
          </cell>
          <cell r="BK35"/>
          <cell r="BL35"/>
          <cell r="BM35">
            <v>0</v>
          </cell>
          <cell r="BN35">
            <v>0</v>
          </cell>
          <cell r="BO35">
            <v>0</v>
          </cell>
          <cell r="BP35"/>
          <cell r="BQ35">
            <v>0</v>
          </cell>
          <cell r="BR35">
            <v>0</v>
          </cell>
          <cell r="BS35">
            <v>0</v>
          </cell>
          <cell r="BT35"/>
          <cell r="BU35">
            <v>0</v>
          </cell>
          <cell r="BV35">
            <v>0</v>
          </cell>
          <cell r="BW35">
            <v>0</v>
          </cell>
          <cell r="BX35">
            <v>0</v>
          </cell>
          <cell r="BY35">
            <v>0</v>
          </cell>
          <cell r="BZ35">
            <v>0</v>
          </cell>
          <cell r="CA35">
            <v>0</v>
          </cell>
          <cell r="CB35">
            <v>0</v>
          </cell>
          <cell r="CC35" t="b">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12739.95438898451</v>
          </cell>
          <cell r="DJ35">
            <v>0</v>
          </cell>
          <cell r="DK35"/>
          <cell r="DL35">
            <v>0</v>
          </cell>
          <cell r="DM35">
            <v>0</v>
          </cell>
          <cell r="DN35">
            <v>12739.95438898451</v>
          </cell>
          <cell r="DO35">
            <v>0</v>
          </cell>
          <cell r="DP35"/>
          <cell r="DQ35">
            <v>0</v>
          </cell>
          <cell r="DR35">
            <v>0</v>
          </cell>
          <cell r="DS35">
            <v>12739.95438898451</v>
          </cell>
          <cell r="DT35">
            <v>0</v>
          </cell>
          <cell r="DU35">
            <v>0</v>
          </cell>
          <cell r="DV35">
            <v>0</v>
          </cell>
          <cell r="DW35">
            <v>0</v>
          </cell>
          <cell r="DX35">
            <v>12739.95438898451</v>
          </cell>
          <cell r="DY35">
            <v>0</v>
          </cell>
          <cell r="DZ35">
            <v>0</v>
          </cell>
          <cell r="EA35">
            <v>0</v>
          </cell>
          <cell r="EB35">
            <v>0</v>
          </cell>
          <cell r="EC35">
            <v>12739.95438898451</v>
          </cell>
          <cell r="ED35">
            <v>0</v>
          </cell>
          <cell r="EE35">
            <v>0</v>
          </cell>
          <cell r="EF35">
            <v>0</v>
          </cell>
          <cell r="EG35">
            <v>0</v>
          </cell>
          <cell r="EH35">
            <v>0</v>
          </cell>
          <cell r="EI35">
            <v>0</v>
          </cell>
          <cell r="EJ35">
            <v>0</v>
          </cell>
        </row>
        <row r="36">
          <cell r="A36" t="str">
            <v>0901C0105</v>
          </cell>
          <cell r="B36" t="str">
            <v>IMERYS - CUISSON - LEGUEVIN</v>
          </cell>
          <cell r="C36">
            <v>2009</v>
          </cell>
          <cell r="D36" t="str">
            <v>retenu</v>
          </cell>
          <cell r="E36" t="str">
            <v>MIDI PYRENEES</v>
          </cell>
          <cell r="F36">
            <v>31</v>
          </cell>
          <cell r="G36" t="str">
            <v>LEGUEVIN</v>
          </cell>
          <cell r="H36">
            <v>31291</v>
          </cell>
          <cell r="I36" t="str">
            <v>IMERYS</v>
          </cell>
          <cell r="J36" t="str">
            <v>IMERYS</v>
          </cell>
          <cell r="K36">
            <v>40127</v>
          </cell>
          <cell r="L36">
            <v>19.899999999999999</v>
          </cell>
          <cell r="M36" t="str">
            <v>Gaz</v>
          </cell>
          <cell r="N36">
            <v>2781.3253012048199</v>
          </cell>
          <cell r="O36" t="str">
            <v>p.jonnard@imerys.com</v>
          </cell>
          <cell r="P36" t="str">
            <v>Arnaud CHARMETANT</v>
          </cell>
          <cell r="Q36" t="str">
            <v xml:space="preserve">a.charmetant@imerys-toiture.com </v>
          </cell>
          <cell r="R36" t="str">
            <v>05 62 13 06 15</v>
          </cell>
          <cell r="S36" t="str">
            <v>Arnaud CHARMETANT</v>
          </cell>
          <cell r="T36" t="str">
            <v xml:space="preserve">a.charmetant@imerys-toiture.com </v>
          </cell>
          <cell r="U36" t="str">
            <v>05 62 13 06 15</v>
          </cell>
          <cell r="V36" t="str">
            <v>06 Matériaux de construction</v>
          </cell>
          <cell r="W36">
            <v>632000</v>
          </cell>
          <cell r="X36">
            <v>305000</v>
          </cell>
          <cell r="Y36" t="str">
            <v>Validé</v>
          </cell>
          <cell r="Z36">
            <v>0</v>
          </cell>
          <cell r="AA36">
            <v>1045.6110154905336</v>
          </cell>
          <cell r="AB36">
            <v>12160.456110154908</v>
          </cell>
          <cell r="AC36">
            <v>7</v>
          </cell>
          <cell r="AD36" t="str">
            <v>En cours</v>
          </cell>
          <cell r="AE36" t="str">
            <v>En fonctionnement</v>
          </cell>
          <cell r="AF36" t="str">
            <v>pas de télérelavage
méthode certifié par organisme de contrôle</v>
          </cell>
          <cell r="AG36" t="str">
            <v>IB73312011001</v>
          </cell>
          <cell r="AH36">
            <v>41061</v>
          </cell>
          <cell r="AI36">
            <v>41000</v>
          </cell>
          <cell r="AJ36">
            <v>41000</v>
          </cell>
          <cell r="AK36">
            <v>19.899999999999999</v>
          </cell>
          <cell r="AL36" t="str">
            <v>LIBEREE</v>
          </cell>
          <cell r="AM36">
            <v>0</v>
          </cell>
          <cell r="AN36" t="str">
            <v>Difficultés en termes d'approvisionnement et de respect des émissions - Passage au gaz naturel, pas de mesure d'émission sur les poussière ni de mesure d'élmission poussière conforme</v>
          </cell>
          <cell r="AO36">
            <v>0</v>
          </cell>
          <cell r="AP36">
            <v>0</v>
          </cell>
          <cell r="AQ36" t="str">
            <v>Vigilence Poussières
Conformité poussière mesure DREAL mais 63 pour 50 convention même si incertitude de +-26 + passage à 100% gaz courant 2014</v>
          </cell>
          <cell r="AR36" t="str">
            <v xml:space="preserve">Alice Gauthier : le plan d'approvisionnement validé dans la convention qui prévoyait un taux de 67% de plaquettes forestières (contre 53% dans le tableur de suivi). </v>
          </cell>
          <cell r="AS36" t="str">
            <v>Alice Gauthier a proposé un point téléphonique avec IMERYS concernant l'appro
Convention suspendu voir courrier du  13 avril 2015 - Attente de réponse d'yméris - sans réponse l'arrêt de la convention sera envisagée</v>
          </cell>
          <cell r="AT36"/>
          <cell r="AU36"/>
          <cell r="AV36"/>
          <cell r="AW36"/>
          <cell r="AX36"/>
          <cell r="AY36"/>
          <cell r="AZ36" t="str">
            <v>avril</v>
          </cell>
          <cell r="BA36">
            <v>41365</v>
          </cell>
          <cell r="BB36" t="str">
            <v>Reçu</v>
          </cell>
          <cell r="BC36">
            <v>0</v>
          </cell>
          <cell r="BD36" t="str">
            <v>oui</v>
          </cell>
          <cell r="BE36" t="str">
            <v xml:space="preserve"> 09/08/2013</v>
          </cell>
          <cell r="BF36">
            <v>41730</v>
          </cell>
          <cell r="BG36" t="str">
            <v>Reçu</v>
          </cell>
          <cell r="BH36" t="str">
            <v>1- Qualité de l'air : Poussière supérieur à la VLE convention (50 à 11%) ici 63 à 11%. (Pour information à partir du 01/01/2018, les installations biomasse classées en ICPE2910 déclaration devront respecter 50mg/Nm3 à 6% d'O2, soit 33,3 à 11% d'O2). Un traitement des fumées plus performant qu'actuellement sera alors nécessaire réglementairement.
Les mesures d'émissions ne resptant pas les engagements auprès de l'ADEME, nous attendons les mesures prévues par la DREAL au mois de juin 2014.
2- Pourquoi la production sortie four est t-elle égale à la consommation en entrée four (rendement du four ?)
Dans la convention la consommation en entrée était prévue à 14294kWh PCI, et la production à 12154kWh PCI en sortie, soit un rendement de 85%. La consommation en sciure n'étant que de 12317kWh PCI, merci de nous indiqué la production en sortie. Merci de nous indiqué les raisons de cette baisse de production.</v>
          </cell>
          <cell r="BI36"/>
          <cell r="BJ36">
            <v>0</v>
          </cell>
          <cell r="BK36">
            <v>42095</v>
          </cell>
          <cell r="BL36" t="str">
            <v>Demandé</v>
          </cell>
          <cell r="BM36" t="str">
            <v>Pas de demande faite convention bloqué</v>
          </cell>
          <cell r="BN36"/>
          <cell r="BO36">
            <v>0</v>
          </cell>
          <cell r="BP36">
            <v>42461</v>
          </cell>
          <cell r="BQ36">
            <v>0</v>
          </cell>
          <cell r="BR36">
            <v>0</v>
          </cell>
          <cell r="BS36">
            <v>0</v>
          </cell>
          <cell r="BT36">
            <v>42826</v>
          </cell>
          <cell r="BU36">
            <v>0</v>
          </cell>
          <cell r="BV36">
            <v>0</v>
          </cell>
          <cell r="BW36">
            <v>0</v>
          </cell>
          <cell r="BX36">
            <v>0</v>
          </cell>
          <cell r="BY36">
            <v>1</v>
          </cell>
          <cell r="BZ36">
            <v>3</v>
          </cell>
          <cell r="CA36">
            <v>0</v>
          </cell>
          <cell r="CB36"/>
          <cell r="CC36" t="b">
            <v>1</v>
          </cell>
          <cell r="CD36">
            <v>0</v>
          </cell>
          <cell r="CE36">
            <v>0</v>
          </cell>
          <cell r="CF36">
            <v>0</v>
          </cell>
          <cell r="CG36">
            <v>0</v>
          </cell>
          <cell r="CH36">
            <v>0</v>
          </cell>
          <cell r="CI36">
            <v>0</v>
          </cell>
          <cell r="CJ36" t="str">
            <v>Adaptation foyer existant</v>
          </cell>
          <cell r="CK36" t="str">
            <v>France</v>
          </cell>
          <cell r="CL36">
            <v>0</v>
          </cell>
          <cell r="CM36" t="str">
            <v>Cyclone</v>
          </cell>
          <cell r="CN36" t="str">
            <v>ICPE - 2910 A - déclaration</v>
          </cell>
          <cell r="CO36">
            <v>75</v>
          </cell>
          <cell r="CP36">
            <v>39</v>
          </cell>
          <cell r="CQ36">
            <v>94.5</v>
          </cell>
          <cell r="CR36">
            <v>5.7</v>
          </cell>
          <cell r="CS36">
            <v>0</v>
          </cell>
          <cell r="CT36">
            <v>0</v>
          </cell>
          <cell r="CU36" t="str">
            <v>35,1
117</v>
          </cell>
          <cell r="CV36" t="str">
            <v>0,45
1,5</v>
          </cell>
          <cell r="CW36" t="str">
            <v>0,48
1,6</v>
          </cell>
          <cell r="CX36" t="str">
            <v>107,25
357,5</v>
          </cell>
          <cell r="CY36">
            <v>0</v>
          </cell>
          <cell r="CZ36">
            <v>0</v>
          </cell>
          <cell r="DA36">
            <v>0</v>
          </cell>
          <cell r="DB36">
            <v>0</v>
          </cell>
          <cell r="DC36">
            <v>0</v>
          </cell>
          <cell r="DD36">
            <v>0</v>
          </cell>
          <cell r="DE36">
            <v>0</v>
          </cell>
          <cell r="DF36">
            <v>0</v>
          </cell>
          <cell r="DG36">
            <v>0</v>
          </cell>
          <cell r="DH36">
            <v>0</v>
          </cell>
          <cell r="DI36">
            <v>12160.456110154908</v>
          </cell>
          <cell r="DJ36">
            <v>12915</v>
          </cell>
          <cell r="DK36">
            <v>6.2048979331868183E-2</v>
          </cell>
          <cell r="DL36">
            <v>13020</v>
          </cell>
          <cell r="DM36">
            <v>8.130081300813009E-3</v>
          </cell>
          <cell r="DN36">
            <v>12160.456110154908</v>
          </cell>
          <cell r="DO36">
            <v>12317</v>
          </cell>
          <cell r="DP36">
            <v>1.2873192290408085E-2</v>
          </cell>
          <cell r="DQ36">
            <v>12317</v>
          </cell>
          <cell r="DR36">
            <v>0</v>
          </cell>
          <cell r="DS36">
            <v>12160.456110154908</v>
          </cell>
          <cell r="DT36">
            <v>0</v>
          </cell>
          <cell r="DU36">
            <v>0</v>
          </cell>
          <cell r="DV36">
            <v>0</v>
          </cell>
          <cell r="DW36">
            <v>0</v>
          </cell>
          <cell r="DX36">
            <v>12160.456110154908</v>
          </cell>
          <cell r="DY36">
            <v>0</v>
          </cell>
          <cell r="DZ36">
            <v>0</v>
          </cell>
          <cell r="EA36">
            <v>0</v>
          </cell>
          <cell r="EB36">
            <v>0</v>
          </cell>
          <cell r="EC36">
            <v>12160.456110154908</v>
          </cell>
          <cell r="ED36">
            <v>0</v>
          </cell>
          <cell r="EE36">
            <v>0</v>
          </cell>
          <cell r="EF36">
            <v>0</v>
          </cell>
          <cell r="EG36">
            <v>0</v>
          </cell>
          <cell r="EH36">
            <v>0</v>
          </cell>
          <cell r="EI36">
            <v>0</v>
          </cell>
          <cell r="EJ36">
            <v>0</v>
          </cell>
          <cell r="EK36" t="str">
            <v>foyer biomasse--Four-</v>
          </cell>
          <cell r="EL36" t="str">
            <v>Connexes des Industries du Bois (référentiel 2008 - 2 - CIB)</v>
          </cell>
          <cell r="EM36">
            <v>1</v>
          </cell>
          <cell r="EN36">
            <v>1</v>
          </cell>
          <cell r="EO36" t="str">
            <v>Midi-Pyrénées</v>
          </cell>
          <cell r="EP36">
            <v>0.5</v>
          </cell>
          <cell r="EQ36" t="str">
            <v>Aquitaine</v>
          </cell>
          <cell r="ER36">
            <v>0.5</v>
          </cell>
          <cell r="FW36" t="str">
            <v>foyer biomasse</v>
          </cell>
          <cell r="FY36" t="str">
            <v>Four</v>
          </cell>
        </row>
        <row r="37">
          <cell r="A37" t="str">
            <v>0901C0106</v>
          </cell>
          <cell r="B37" t="str">
            <v>IMERYS SECHAGE - LEGUEVIN</v>
          </cell>
          <cell r="C37">
            <v>2009</v>
          </cell>
          <cell r="D37" t="str">
            <v>retenu</v>
          </cell>
          <cell r="E37" t="str">
            <v>MIDI PYRENEES</v>
          </cell>
          <cell r="F37">
            <v>31</v>
          </cell>
          <cell r="G37" t="str">
            <v>LEGUEVIN</v>
          </cell>
          <cell r="H37">
            <v>31291</v>
          </cell>
          <cell r="I37" t="str">
            <v>IMERYS</v>
          </cell>
          <cell r="J37" t="str">
            <v>IMERYS</v>
          </cell>
          <cell r="K37">
            <v>40127</v>
          </cell>
          <cell r="L37">
            <v>19.899999999999999</v>
          </cell>
          <cell r="M37" t="str">
            <v>Gaz</v>
          </cell>
          <cell r="N37">
            <v>2838.0963855421687</v>
          </cell>
          <cell r="O37" t="str">
            <v>p.jonnard@imerys.com</v>
          </cell>
          <cell r="P37" t="str">
            <v>Arnaud CHARMETANT</v>
          </cell>
          <cell r="Q37" t="str">
            <v xml:space="preserve">a.charmetant@imerys-toiture.com </v>
          </cell>
          <cell r="R37" t="str">
            <v>05 62 13 06 15</v>
          </cell>
          <cell r="S37" t="str">
            <v>Arnaud CHARMETANT</v>
          </cell>
          <cell r="T37" t="str">
            <v xml:space="preserve">a.charmetant@imerys-toiture.com </v>
          </cell>
          <cell r="U37" t="str">
            <v>05 62 13 06 15</v>
          </cell>
          <cell r="V37" t="str">
            <v>06 Matériaux de construction</v>
          </cell>
          <cell r="W37">
            <v>1332000</v>
          </cell>
          <cell r="X37">
            <v>530000</v>
          </cell>
          <cell r="Y37" t="str">
            <v>Validé</v>
          </cell>
          <cell r="Z37">
            <v>0</v>
          </cell>
          <cell r="AA37">
            <v>1066.9535283993116</v>
          </cell>
          <cell r="AB37">
            <v>12408.669535283994</v>
          </cell>
          <cell r="AC37">
            <v>4</v>
          </cell>
          <cell r="AD37" t="str">
            <v>En cours</v>
          </cell>
          <cell r="AE37" t="str">
            <v>En fonctionnement</v>
          </cell>
          <cell r="AF37" t="str">
            <v>oui</v>
          </cell>
          <cell r="AG37" t="str">
            <v>IB73312014001</v>
          </cell>
          <cell r="AH37">
            <v>41061</v>
          </cell>
          <cell r="AI37">
            <v>41061</v>
          </cell>
          <cell r="AJ37">
            <v>41061</v>
          </cell>
          <cell r="AK37">
            <v>19.899999999999999</v>
          </cell>
          <cell r="AL37" t="str">
            <v>LIBEREE</v>
          </cell>
          <cell r="AM37">
            <v>0</v>
          </cell>
          <cell r="AN37" t="str">
            <v>EAS En attente VLE conforme, refus d'avenant pour déroger au 50 mg/Nm3 VLE poussière
16/01/2014 : échange tél ac M. Charmentant, solution de comptage -&gt; télétransmission
émissions -&gt; engagement sur rapport conforme
Imerys doit justifier les investissements dépoussiérage wagons
Difficultés en termes d'approvisionnement lié à la vente d'un site à bouyer et de respect des émissions lié à la présence du GAC et de conversion de21% à 6% d'O2</v>
          </cell>
          <cell r="AO37">
            <v>0</v>
          </cell>
          <cell r="AP37" t="str">
            <v xml:space="preserve">Versement suspendu   </v>
          </cell>
          <cell r="AQ37" t="str">
            <v>Comptage :
IMERYS s'engage à mettre en place la télétransmission
Emissions particules :
IMERYS s'engage à faire de nvlle mesure pour la 2è année et qu'elles soient conformes
Mesure DREAL non-conformité poussière</v>
          </cell>
          <cell r="AR37" t="str">
            <v>Plan d'appro 1ere année validé (meme si diff convention)
Objectif 2ème année : retour  
à l'approvisionnement convention</v>
          </cell>
          <cell r="AS37" t="str">
            <v>Pas de demande rapport d'exploitation année 3 - versement suspendu attente réaciotn imérys</v>
          </cell>
          <cell r="AT37"/>
          <cell r="AU37"/>
          <cell r="AV37"/>
          <cell r="AW37"/>
          <cell r="AX37"/>
          <cell r="AY37"/>
          <cell r="AZ37" t="str">
            <v>juin</v>
          </cell>
          <cell r="BA37">
            <v>41426</v>
          </cell>
          <cell r="BB37" t="str">
            <v>Reçu</v>
          </cell>
          <cell r="BC37" t="str">
            <v>Plan d'appro différent de la convention mais validé
IMERYS doit justifier les dépenses concernant le dépoussiérage de ces wagons -&gt; ok éléments Reçu</v>
          </cell>
          <cell r="BD37" t="str">
            <v>oui</v>
          </cell>
          <cell r="BE37">
            <v>41787</v>
          </cell>
          <cell r="BF37">
            <v>41791</v>
          </cell>
          <cell r="BG37" t="str">
            <v>Reçu</v>
          </cell>
          <cell r="BH37" t="str">
            <v>QA : pas de mesures sur la qualité de l'air</v>
          </cell>
          <cell r="BI37"/>
          <cell r="BJ37">
            <v>0</v>
          </cell>
          <cell r="BK37">
            <v>42156</v>
          </cell>
          <cell r="BL37" t="str">
            <v>Demandé</v>
          </cell>
          <cell r="BM37" t="str">
            <v>Pas de demande faite convention bloqué</v>
          </cell>
          <cell r="BN37"/>
          <cell r="BO37">
            <v>0</v>
          </cell>
          <cell r="BP37">
            <v>42522</v>
          </cell>
          <cell r="BQ37">
            <v>0</v>
          </cell>
          <cell r="BR37">
            <v>0</v>
          </cell>
          <cell r="BS37">
            <v>0</v>
          </cell>
          <cell r="BT37">
            <v>42887</v>
          </cell>
          <cell r="BU37">
            <v>0</v>
          </cell>
          <cell r="BV37">
            <v>0</v>
          </cell>
          <cell r="BW37">
            <v>0</v>
          </cell>
          <cell r="BX37">
            <v>0</v>
          </cell>
          <cell r="BY37">
            <v>1</v>
          </cell>
          <cell r="BZ37">
            <v>3</v>
          </cell>
          <cell r="CA37">
            <v>0</v>
          </cell>
          <cell r="CB37"/>
          <cell r="CC37" t="b">
            <v>1</v>
          </cell>
          <cell r="CD37">
            <v>0</v>
          </cell>
          <cell r="CE37">
            <v>0</v>
          </cell>
          <cell r="CF37">
            <v>0</v>
          </cell>
          <cell r="CG37">
            <v>0</v>
          </cell>
          <cell r="CH37">
            <v>0</v>
          </cell>
          <cell r="CI37">
            <v>0</v>
          </cell>
          <cell r="CJ37" t="str">
            <v>Uniconfort</v>
          </cell>
          <cell r="CK37" t="str">
            <v>Italie</v>
          </cell>
          <cell r="CL37">
            <v>0</v>
          </cell>
          <cell r="CM37" t="str">
            <v>cyclone</v>
          </cell>
          <cell r="CN37" t="str">
            <v>ICPE - 2910 A - déclaration</v>
          </cell>
          <cell r="CO37">
            <v>75</v>
          </cell>
          <cell r="CP37">
            <v>75</v>
          </cell>
          <cell r="CQ37">
            <v>0</v>
          </cell>
          <cell r="CR37" t="str">
            <v>21,9 à 21%o2</v>
          </cell>
          <cell r="CS37">
            <v>0</v>
          </cell>
          <cell r="CT37">
            <v>0</v>
          </cell>
          <cell r="CU37">
            <v>1818</v>
          </cell>
          <cell r="CV37">
            <v>120.30000000000001</v>
          </cell>
          <cell r="CW37">
            <v>8.25</v>
          </cell>
          <cell r="CX37">
            <v>148.94999999999999</v>
          </cell>
          <cell r="CY37">
            <v>0</v>
          </cell>
          <cell r="CZ37">
            <v>0</v>
          </cell>
          <cell r="DA37">
            <v>0</v>
          </cell>
          <cell r="DB37">
            <v>0</v>
          </cell>
          <cell r="DC37">
            <v>0</v>
          </cell>
          <cell r="DD37">
            <v>0</v>
          </cell>
          <cell r="DE37">
            <v>0</v>
          </cell>
          <cell r="DF37">
            <v>0</v>
          </cell>
          <cell r="DG37">
            <v>0</v>
          </cell>
          <cell r="DH37">
            <v>0</v>
          </cell>
          <cell r="DI37">
            <v>12408.669535283994</v>
          </cell>
          <cell r="DJ37">
            <v>9378</v>
          </cell>
          <cell r="DK37">
            <v>-0.24423807295909522</v>
          </cell>
          <cell r="DL37">
            <v>9378</v>
          </cell>
          <cell r="DM37">
            <v>0</v>
          </cell>
          <cell r="DN37">
            <v>12408.669535283994</v>
          </cell>
          <cell r="DO37">
            <v>9467</v>
          </cell>
          <cell r="DP37">
            <v>-0.2370656682345654</v>
          </cell>
          <cell r="DQ37">
            <v>0</v>
          </cell>
          <cell r="DR37"/>
          <cell r="DS37">
            <v>12408.669535283994</v>
          </cell>
          <cell r="DT37">
            <v>0</v>
          </cell>
          <cell r="DU37">
            <v>0</v>
          </cell>
          <cell r="DV37">
            <v>0</v>
          </cell>
          <cell r="DW37">
            <v>0</v>
          </cell>
          <cell r="DX37">
            <v>12408.669535283994</v>
          </cell>
          <cell r="DY37">
            <v>0</v>
          </cell>
          <cell r="DZ37">
            <v>0</v>
          </cell>
          <cell r="EA37">
            <v>0</v>
          </cell>
          <cell r="EB37">
            <v>0</v>
          </cell>
          <cell r="EC37">
            <v>12408.669535283994</v>
          </cell>
          <cell r="ED37">
            <v>0</v>
          </cell>
          <cell r="EE37">
            <v>0</v>
          </cell>
          <cell r="EF37">
            <v>0</v>
          </cell>
          <cell r="EG37">
            <v>0</v>
          </cell>
          <cell r="EH37">
            <v>0</v>
          </cell>
          <cell r="EI37">
            <v>0</v>
          </cell>
          <cell r="EJ37">
            <v>0</v>
          </cell>
          <cell r="EK37" t="str">
            <v>foyer biomasse--GAC-</v>
          </cell>
          <cell r="EL37" t="str">
            <v>Plaquettes forestières (référentiel 2008 - 1A - PF)</v>
          </cell>
          <cell r="EM37">
            <v>0.68</v>
          </cell>
          <cell r="EN37">
            <v>0.68</v>
          </cell>
          <cell r="EO37" t="str">
            <v>aquitaine</v>
          </cell>
          <cell r="EP37">
            <v>1</v>
          </cell>
          <cell r="EU37" t="str">
            <v>Connexes des Industries du Bois (référentiel 2008 - 2 - CIB)</v>
          </cell>
          <cell r="EV37">
            <v>0.32</v>
          </cell>
          <cell r="EW37">
            <v>0.32</v>
          </cell>
          <cell r="EX37" t="str">
            <v>Aquitaine</v>
          </cell>
          <cell r="EZ37" t="str">
            <v>Poitou-Charentes</v>
          </cell>
          <cell r="FB37" t="str">
            <v>Midi-Pyrénées</v>
          </cell>
          <cell r="FW37" t="str">
            <v>foyer biomasse</v>
          </cell>
          <cell r="FY37" t="str">
            <v>GAC</v>
          </cell>
        </row>
        <row r="38">
          <cell r="A38" t="str">
            <v>0901C0107</v>
          </cell>
          <cell r="B38" t="str">
            <v>SOFIPROTEOL - LEZOUX</v>
          </cell>
          <cell r="C38">
            <v>2009</v>
          </cell>
          <cell r="D38" t="str">
            <v>retenu</v>
          </cell>
          <cell r="E38" t="str">
            <v>AUVERGNE</v>
          </cell>
          <cell r="F38">
            <v>63</v>
          </cell>
          <cell r="G38" t="str">
            <v>LEZOUX</v>
          </cell>
          <cell r="H38">
            <v>63195</v>
          </cell>
          <cell r="I38" t="str">
            <v>SAIPOL</v>
          </cell>
          <cell r="J38" t="str">
            <v>SOFIPROTEOL</v>
          </cell>
          <cell r="K38">
            <v>40129</v>
          </cell>
          <cell r="L38">
            <v>7</v>
          </cell>
          <cell r="M38" t="str">
            <v>Gaz</v>
          </cell>
          <cell r="N38">
            <v>10301.204819277109</v>
          </cell>
          <cell r="O38" t="str">
            <v>Thomas Kermorgant
t.kermorgant@saipol.fr
04 73 73 20 16</v>
          </cell>
          <cell r="P38" t="str">
            <v>Thomas Kermorgant</v>
          </cell>
          <cell r="Q38" t="str">
            <v>t.kermorgant@saipol.fr</v>
          </cell>
          <cell r="R38" t="str">
            <v>04 73 73 20 16</v>
          </cell>
          <cell r="S38" t="str">
            <v>Thomas Kermorgant</v>
          </cell>
          <cell r="T38" t="str">
            <v>t.kermorgant@saipol.fr</v>
          </cell>
          <cell r="U38" t="str">
            <v>04 73 73 20 16</v>
          </cell>
          <cell r="V38" t="str">
            <v>02 Autres Industries alimentaires</v>
          </cell>
          <cell r="W38">
            <v>2300000</v>
          </cell>
          <cell r="X38">
            <v>600000</v>
          </cell>
          <cell r="Y38">
            <v>0</v>
          </cell>
          <cell r="Z38">
            <v>0</v>
          </cell>
          <cell r="AA38">
            <v>3872.6333907056801</v>
          </cell>
          <cell r="AB38">
            <v>45000</v>
          </cell>
          <cell r="AC38">
            <v>7</v>
          </cell>
          <cell r="AD38" t="str">
            <v>En cours</v>
          </cell>
          <cell r="AE38" t="str">
            <v>En fonctionnement</v>
          </cell>
          <cell r="AF38" t="str">
            <v>oui</v>
          </cell>
          <cell r="AG38" t="str">
            <v>IB83632011001</v>
          </cell>
          <cell r="AH38">
            <v>41061</v>
          </cell>
          <cell r="AI38">
            <v>40634</v>
          </cell>
          <cell r="AJ38">
            <v>40634</v>
          </cell>
          <cell r="AK38">
            <v>7</v>
          </cell>
          <cell r="AL38">
            <v>41590</v>
          </cell>
          <cell r="AM38">
            <v>0</v>
          </cell>
          <cell r="AN38" t="str">
            <v xml:space="preserve">Versement En attente de mise en conformité du système de filtration.
Dernière mesure 2015 toujours au dessus 200mg - pr taille de particule - conflit avec le fournisseur
</v>
          </cell>
          <cell r="AO38" t="str">
            <v>SOFIPROTEOL doit renvoyer de nvlle mesures conforme concernant les poussières
mail 07/04/2014 :
le fournisseur va modifié en profondeur le traitement des fumées, remplacement des cylcones par d'autres cyclones à haut rendement (semaine 29/30/31)
Modification juillet inssufisante, ajout d'un 3iem cyclone début année 2015, attente campagne de mesure en avril</v>
          </cell>
          <cell r="AP38" t="str">
            <v>utilisé rapport vizellia année 1 et 2</v>
          </cell>
          <cell r="AQ38" t="str">
            <v>Comptage faible, SOFIPROTEOL souhaite prendre une baisse de la consommation référence gaz pour le paiement
Avis ADEME : seule la production contractuelle est prise en compte pour le paiement.
Saipol regardel e comptage cyriséa pour étudier les écart (mail 24022015)</v>
          </cell>
          <cell r="AR38">
            <v>0</v>
          </cell>
          <cell r="AS38" t="str">
            <v>04/04/2014 : En attente des nouvelles mesures d'émissions particules
Certainement préparer un courrier, pour expliquer que la production contrcatuelle est la seule à prendre en compte pour le comptage (et non une baisse des consommations gaz)
Regarder le bilan exploitation n°3 Mail relance état filtration le 19022015
Voir réponse 24022015 attente avril
Réunion Sofiproteol le 21 juillet angers</v>
          </cell>
          <cell r="AT38"/>
          <cell r="AU38"/>
          <cell r="AV38"/>
          <cell r="AW38"/>
          <cell r="AX38"/>
          <cell r="AY38"/>
          <cell r="AZ38" t="str">
            <v>avril</v>
          </cell>
          <cell r="BA38">
            <v>41000</v>
          </cell>
          <cell r="BB38" t="str">
            <v>Reçu</v>
          </cell>
          <cell r="BC38" t="str">
            <v>- problème d'émissions et de comptage</v>
          </cell>
          <cell r="BD38"/>
          <cell r="BE38">
            <v>0</v>
          </cell>
          <cell r="BF38">
            <v>41365</v>
          </cell>
          <cell r="BG38" t="str">
            <v>Reçu</v>
          </cell>
          <cell r="BH38" t="str">
            <v>- Problème de comptage d'après serveur Cyrisea  23 067  MWh</v>
          </cell>
          <cell r="BI38"/>
          <cell r="BJ38">
            <v>0</v>
          </cell>
          <cell r="BK38">
            <v>41730</v>
          </cell>
          <cell r="BL38" t="str">
            <v>Demandé</v>
          </cell>
          <cell r="BM38" t="str">
            <v>- Problème d'émissions particules
- Problème de comptage d'après serveur Cyrisea 29 122MWh</v>
          </cell>
          <cell r="BN38"/>
          <cell r="BO38">
            <v>0</v>
          </cell>
          <cell r="BP38">
            <v>42095</v>
          </cell>
          <cell r="BQ38" t="str">
            <v>demandé</v>
          </cell>
          <cell r="BR38">
            <v>0</v>
          </cell>
          <cell r="BS38">
            <v>0</v>
          </cell>
          <cell r="BT38">
            <v>42461</v>
          </cell>
          <cell r="BU38">
            <v>0</v>
          </cell>
          <cell r="BV38">
            <v>0</v>
          </cell>
          <cell r="BW38">
            <v>0</v>
          </cell>
          <cell r="BX38">
            <v>0</v>
          </cell>
          <cell r="BY38">
            <v>0</v>
          </cell>
          <cell r="BZ38">
            <v>4</v>
          </cell>
          <cell r="CA38" t="str">
            <v>Publiée</v>
          </cell>
          <cell r="CB38">
            <v>1</v>
          </cell>
          <cell r="CC38" t="b">
            <v>1</v>
          </cell>
          <cell r="CD38">
            <v>0</v>
          </cell>
          <cell r="CE38">
            <v>0</v>
          </cell>
          <cell r="CF38">
            <v>0</v>
          </cell>
          <cell r="CG38">
            <v>0</v>
          </cell>
          <cell r="CH38">
            <v>0</v>
          </cell>
          <cell r="CI38">
            <v>0</v>
          </cell>
          <cell r="CJ38" t="str">
            <v>SIL</v>
          </cell>
          <cell r="CK38" t="str">
            <v>France</v>
          </cell>
          <cell r="CL38">
            <v>0</v>
          </cell>
          <cell r="CM38" t="str">
            <v>Cyclone et electro filtre</v>
          </cell>
          <cell r="CN38" t="str">
            <v>ICPE - 2910 A - autorisation</v>
          </cell>
          <cell r="CO38">
            <v>75</v>
          </cell>
          <cell r="CP38">
            <v>133.02000000000001</v>
          </cell>
          <cell r="CQ38">
            <v>0</v>
          </cell>
          <cell r="CR38">
            <v>0</v>
          </cell>
          <cell r="CS38">
            <v>0</v>
          </cell>
          <cell r="CT38">
            <v>0</v>
          </cell>
          <cell r="CU38">
            <v>15.075000000000001</v>
          </cell>
          <cell r="CV38">
            <v>0</v>
          </cell>
          <cell r="CW38">
            <v>0.46499999999999997</v>
          </cell>
          <cell r="CX38">
            <v>456.48</v>
          </cell>
          <cell r="CY38">
            <v>0</v>
          </cell>
          <cell r="CZ38">
            <v>0</v>
          </cell>
          <cell r="DA38">
            <v>0</v>
          </cell>
          <cell r="DB38">
            <v>0</v>
          </cell>
          <cell r="DC38">
            <v>0</v>
          </cell>
          <cell r="DD38">
            <v>0</v>
          </cell>
          <cell r="DE38">
            <v>0</v>
          </cell>
          <cell r="DF38">
            <v>0</v>
          </cell>
          <cell r="DG38">
            <v>0</v>
          </cell>
          <cell r="DH38">
            <v>0</v>
          </cell>
          <cell r="DI38">
            <v>45000</v>
          </cell>
          <cell r="DJ38">
            <v>25344.7</v>
          </cell>
          <cell r="DK38">
            <v>-0.43678444444444442</v>
          </cell>
          <cell r="DL38">
            <v>24600</v>
          </cell>
          <cell r="DM38">
            <v>-2.9382869002197727E-2</v>
          </cell>
          <cell r="DN38">
            <v>45000</v>
          </cell>
          <cell r="DO38">
            <v>25939</v>
          </cell>
          <cell r="DP38">
            <v>-0.42357777777777778</v>
          </cell>
          <cell r="DQ38">
            <v>25069</v>
          </cell>
          <cell r="DR38">
            <v>-3.3540228998804891E-2</v>
          </cell>
          <cell r="DS38">
            <v>45000</v>
          </cell>
          <cell r="DT38">
            <v>29252</v>
          </cell>
          <cell r="DU38">
            <v>-0.34995555555555558</v>
          </cell>
          <cell r="DV38">
            <v>32210</v>
          </cell>
          <cell r="DW38">
            <v>0</v>
          </cell>
          <cell r="DX38">
            <v>45000</v>
          </cell>
          <cell r="DY38">
            <v>25423</v>
          </cell>
          <cell r="DZ38">
            <v>0</v>
          </cell>
          <cell r="EA38">
            <v>0</v>
          </cell>
          <cell r="EB38">
            <v>0</v>
          </cell>
          <cell r="EC38">
            <v>45000</v>
          </cell>
          <cell r="ED38">
            <v>0</v>
          </cell>
          <cell r="EE38">
            <v>0</v>
          </cell>
          <cell r="EF38">
            <v>0</v>
          </cell>
          <cell r="EG38">
            <v>0</v>
          </cell>
          <cell r="EH38">
            <v>0</v>
          </cell>
          <cell r="EI38">
            <v>0</v>
          </cell>
          <cell r="EJ38">
            <v>0</v>
          </cell>
          <cell r="EK38" t="str">
            <v>foyer biomasse--Vapeur-</v>
          </cell>
          <cell r="EL38" t="str">
            <v>Sous-produits industriels</v>
          </cell>
          <cell r="EM38">
            <v>1</v>
          </cell>
          <cell r="FW38" t="str">
            <v>foyer biomasse</v>
          </cell>
          <cell r="FY38" t="str">
            <v>Vapeur</v>
          </cell>
        </row>
        <row r="39">
          <cell r="A39" t="str">
            <v>0901C0108</v>
          </cell>
          <cell r="B39" t="str">
            <v>EDF - BONILAIT - SAINT FLOUR</v>
          </cell>
          <cell r="C39">
            <v>2009</v>
          </cell>
          <cell r="D39" t="str">
            <v>retenu</v>
          </cell>
          <cell r="E39" t="str">
            <v>AUVERGNE</v>
          </cell>
          <cell r="F39">
            <v>15</v>
          </cell>
          <cell r="G39" t="str">
            <v>SAINT FLOUR</v>
          </cell>
          <cell r="H39">
            <v>15187</v>
          </cell>
          <cell r="I39">
            <v>0</v>
          </cell>
          <cell r="J39" t="str">
            <v>EDF OPTIMAL SOLUTIONS</v>
          </cell>
          <cell r="K39">
            <v>40129</v>
          </cell>
          <cell r="L39">
            <v>8</v>
          </cell>
          <cell r="M39" t="str">
            <v>Fioul</v>
          </cell>
          <cell r="N39">
            <v>11766.409638554216</v>
          </cell>
          <cell r="O39" t="str">
            <v>j-pierre.guerin@edf.fr</v>
          </cell>
          <cell r="P39" t="str">
            <v xml:space="preserve">HENRY anh-Tuan </v>
          </cell>
          <cell r="Q39" t="str">
            <v>anh-tuan.henry@edfoptimalsolutions.fr</v>
          </cell>
          <cell r="R39" t="str">
            <v>06 68 93 45 65</v>
          </cell>
          <cell r="S39" t="str">
            <v xml:space="preserve">QUIDEAU Frédéric </v>
          </cell>
          <cell r="T39" t="str">
            <v xml:space="preserve">
frederic.quideau@edfoptimalsolutions.fr</v>
          </cell>
          <cell r="U39" t="str">
            <v>06 87 88 59 99</v>
          </cell>
          <cell r="V39" t="str">
            <v>01 Laiteries</v>
          </cell>
          <cell r="W39">
            <v>4260000</v>
          </cell>
          <cell r="X39">
            <v>1618800</v>
          </cell>
          <cell r="Y39" t="str">
            <v>Validé</v>
          </cell>
          <cell r="Z39">
            <v>0</v>
          </cell>
          <cell r="AA39">
            <v>3232.530120481928</v>
          </cell>
          <cell r="AB39">
            <v>37594.325301204823</v>
          </cell>
          <cell r="AC39">
            <v>5.2</v>
          </cell>
          <cell r="AD39" t="str">
            <v>En cours</v>
          </cell>
          <cell r="AE39" t="str">
            <v>En fonctionnement</v>
          </cell>
          <cell r="AF39" t="str">
            <v>oui</v>
          </cell>
          <cell r="AG39" t="str">
            <v>IB83152011001</v>
          </cell>
          <cell r="AH39">
            <v>41061</v>
          </cell>
          <cell r="AI39">
            <v>40603</v>
          </cell>
          <cell r="AJ39">
            <v>40756</v>
          </cell>
          <cell r="AK39">
            <v>8</v>
          </cell>
          <cell r="AL39" t="str">
            <v>LIBEREE</v>
          </cell>
          <cell r="AM39" t="str">
            <v>En fonctionnement, date officielle de comptage 01/08/2011
Paiements année 1 et 2 effectués</v>
          </cell>
          <cell r="AN39" t="str">
            <v>Pas de rapport d'émission de poussière à jour - Le reste est OK &gt; 2 ans</v>
          </cell>
          <cell r="AO39">
            <v>0</v>
          </cell>
          <cell r="AP39">
            <v>0</v>
          </cell>
          <cell r="AQ39">
            <v>0</v>
          </cell>
          <cell r="AR39">
            <v>0</v>
          </cell>
          <cell r="AS39" t="str">
            <v>Relancer demande de rapport d'émission de moins de 2 ans</v>
          </cell>
          <cell r="AT39"/>
          <cell r="AU39"/>
          <cell r="AV39"/>
          <cell r="AW39"/>
          <cell r="AX39"/>
          <cell r="AY39"/>
          <cell r="AZ39" t="str">
            <v>août</v>
          </cell>
          <cell r="BA39">
            <v>41122</v>
          </cell>
          <cell r="BB39" t="str">
            <v>Reçu</v>
          </cell>
          <cell r="BC39">
            <v>0</v>
          </cell>
          <cell r="BD39" t="str">
            <v>oui</v>
          </cell>
          <cell r="BE39" t="str">
            <v xml:space="preserve"> 17/12/2013</v>
          </cell>
          <cell r="BF39">
            <v>41487</v>
          </cell>
          <cell r="BG39" t="str">
            <v>Validé</v>
          </cell>
          <cell r="BH39">
            <v>0</v>
          </cell>
          <cell r="BI39" t="str">
            <v>oui</v>
          </cell>
          <cell r="BJ39" t="str">
            <v xml:space="preserve"> 24/01/2014</v>
          </cell>
          <cell r="BK39">
            <v>41852</v>
          </cell>
          <cell r="BL39" t="str">
            <v>Reçu</v>
          </cell>
          <cell r="BM39" t="str">
            <v>Appro : ok
Comptage : Ok
Emmision: pas de rapport à jour dernier 07/2012</v>
          </cell>
          <cell r="BN39"/>
          <cell r="BO39">
            <v>0</v>
          </cell>
          <cell r="BP39">
            <v>42217</v>
          </cell>
          <cell r="BQ39">
            <v>0</v>
          </cell>
          <cell r="BR39">
            <v>0</v>
          </cell>
          <cell r="BS39">
            <v>0</v>
          </cell>
          <cell r="BT39">
            <v>42583</v>
          </cell>
          <cell r="BU39">
            <v>0</v>
          </cell>
          <cell r="BV39">
            <v>0</v>
          </cell>
          <cell r="BW39">
            <v>0</v>
          </cell>
          <cell r="BX39">
            <v>0</v>
          </cell>
          <cell r="BY39">
            <v>2</v>
          </cell>
          <cell r="BZ39">
            <v>3</v>
          </cell>
          <cell r="CA39" t="str">
            <v>Publiée</v>
          </cell>
          <cell r="CB39">
            <v>1</v>
          </cell>
          <cell r="CC39" t="b">
            <v>1</v>
          </cell>
          <cell r="CD39" t="str">
            <v>oui</v>
          </cell>
          <cell r="CE39">
            <v>2012</v>
          </cell>
          <cell r="CF39">
            <v>0</v>
          </cell>
          <cell r="CG39">
            <v>0</v>
          </cell>
          <cell r="CH39">
            <v>0</v>
          </cell>
          <cell r="CI39">
            <v>0</v>
          </cell>
          <cell r="CJ39" t="str">
            <v>Weiss</v>
          </cell>
          <cell r="CK39" t="str">
            <v>France</v>
          </cell>
          <cell r="CL39">
            <v>0</v>
          </cell>
          <cell r="CM39" t="str">
            <v>Multi cyclones - filtre à manches</v>
          </cell>
          <cell r="CN39" t="str">
            <v>ICPE - 2910 A - déclaration</v>
          </cell>
          <cell r="CO39">
            <v>75</v>
          </cell>
          <cell r="CP39">
            <v>15.84</v>
          </cell>
          <cell r="CQ39">
            <v>0</v>
          </cell>
          <cell r="CR39">
            <v>0</v>
          </cell>
          <cell r="CS39">
            <v>0</v>
          </cell>
          <cell r="CT39">
            <v>0</v>
          </cell>
          <cell r="CU39">
            <v>203.85000000000002</v>
          </cell>
          <cell r="CV39">
            <v>21.15</v>
          </cell>
          <cell r="CW39">
            <v>7.8450000000000006</v>
          </cell>
          <cell r="CX39">
            <v>154.80000000000001</v>
          </cell>
          <cell r="CY39">
            <v>0</v>
          </cell>
          <cell r="CZ39">
            <v>0</v>
          </cell>
          <cell r="DA39">
            <v>0</v>
          </cell>
          <cell r="DB39">
            <v>0</v>
          </cell>
          <cell r="DC39">
            <v>0</v>
          </cell>
          <cell r="DD39">
            <v>0</v>
          </cell>
          <cell r="DE39">
            <v>0</v>
          </cell>
          <cell r="DF39">
            <v>0</v>
          </cell>
          <cell r="DG39">
            <v>0</v>
          </cell>
          <cell r="DH39">
            <v>0</v>
          </cell>
          <cell r="DI39">
            <v>37594.325301204823</v>
          </cell>
          <cell r="DJ39">
            <v>36571</v>
          </cell>
          <cell r="DK39">
            <v>-2.7220206587190092E-2</v>
          </cell>
          <cell r="DL39">
            <v>36279.99</v>
          </cell>
          <cell r="DM39">
            <v>-7.9573979382571453E-3</v>
          </cell>
          <cell r="DN39">
            <v>37594.325301204823</v>
          </cell>
          <cell r="DO39">
            <v>34057</v>
          </cell>
          <cell r="DP39">
            <v>-9.4092001196027814E-2</v>
          </cell>
          <cell r="DQ39">
            <v>36571</v>
          </cell>
          <cell r="DR39">
            <v>7.3817423730804244E-2</v>
          </cell>
          <cell r="DS39">
            <v>37594.325301204823</v>
          </cell>
          <cell r="DT39">
            <v>12513</v>
          </cell>
          <cell r="DU39">
            <v>-0.66715721322975885</v>
          </cell>
          <cell r="DV39">
            <v>36927</v>
          </cell>
          <cell r="DW39">
            <v>0</v>
          </cell>
          <cell r="DX39">
            <v>37594.325301204823</v>
          </cell>
          <cell r="DY39">
            <v>0</v>
          </cell>
          <cell r="DZ39">
            <v>0</v>
          </cell>
          <cell r="EA39">
            <v>0</v>
          </cell>
          <cell r="EB39">
            <v>0</v>
          </cell>
          <cell r="EC39">
            <v>37594.325301204823</v>
          </cell>
          <cell r="ED39">
            <v>0</v>
          </cell>
          <cell r="EE39">
            <v>0</v>
          </cell>
          <cell r="EF39">
            <v>0</v>
          </cell>
          <cell r="EG39">
            <v>0</v>
          </cell>
          <cell r="EH39">
            <v>0</v>
          </cell>
          <cell r="EI39">
            <v>0</v>
          </cell>
          <cell r="EJ39">
            <v>0</v>
          </cell>
          <cell r="EK39" t="str">
            <v>---</v>
          </cell>
          <cell r="EL39" t="str">
            <v>Plaquettes forestières (référentiel 2008 - 1A - PF)</v>
          </cell>
          <cell r="EM39">
            <v>0.76</v>
          </cell>
          <cell r="EN39">
            <v>0.76</v>
          </cell>
          <cell r="EO39" t="str">
            <v>Auvergne</v>
          </cell>
          <cell r="EQ39" t="str">
            <v>Languedoc-Roussillon</v>
          </cell>
          <cell r="EU39" t="str">
            <v>Connexes des Industries du Bois (référentiel 2008 - 2 - CIB)</v>
          </cell>
          <cell r="EV39">
            <v>0.24</v>
          </cell>
          <cell r="EW39">
            <v>0.24</v>
          </cell>
          <cell r="EX39" t="str">
            <v>Auvergne</v>
          </cell>
          <cell r="EY39">
            <v>1</v>
          </cell>
        </row>
        <row r="40">
          <cell r="A40" t="str">
            <v>0901C0110</v>
          </cell>
          <cell r="B40" t="str">
            <v>AZUR DISTILLATION - MAUBEC</v>
          </cell>
          <cell r="C40">
            <v>2009</v>
          </cell>
          <cell r="D40" t="str">
            <v>retenu</v>
          </cell>
          <cell r="E40" t="str">
            <v>PACA</v>
          </cell>
          <cell r="F40">
            <v>84</v>
          </cell>
          <cell r="G40" t="str">
            <v>MAUBEC</v>
          </cell>
          <cell r="H40">
            <v>84071</v>
          </cell>
          <cell r="I40" t="str">
            <v>AZUR DISTILLATION</v>
          </cell>
          <cell r="J40" t="str">
            <v>AZUR DISTILLATION</v>
          </cell>
          <cell r="K40">
            <v>40127</v>
          </cell>
          <cell r="L40">
            <v>0</v>
          </cell>
          <cell r="M40" t="str">
            <v>Gaz</v>
          </cell>
          <cell r="N40">
            <v>5265.0602409638568</v>
          </cell>
          <cell r="O40" t="str">
            <v>franck.lenet@free.fr</v>
          </cell>
          <cell r="P40" t="str">
            <v>Jean-claude ANTHOINE</v>
          </cell>
          <cell r="Q40" t="str">
            <v>jeanclaude.anthoine@azur-distillation.com</v>
          </cell>
          <cell r="R40" t="str">
            <v>06 73 86 28 68</v>
          </cell>
          <cell r="S40" t="str">
            <v>Jean-claude ANTHOINE</v>
          </cell>
          <cell r="T40" t="str">
            <v>jeanclaude.anthoine@azur-distillation.com</v>
          </cell>
          <cell r="U40" t="str">
            <v>06 73 86 28 68</v>
          </cell>
          <cell r="V40" t="str">
            <v>03 Distilleries</v>
          </cell>
          <cell r="W40">
            <v>3850000</v>
          </cell>
          <cell r="X40">
            <v>1300000</v>
          </cell>
          <cell r="Y40" t="str">
            <v>Validé</v>
          </cell>
          <cell r="Z40">
            <v>0</v>
          </cell>
          <cell r="AA40">
            <v>1979.3459552495699</v>
          </cell>
          <cell r="AB40">
            <v>23019.7934595525</v>
          </cell>
          <cell r="AC40">
            <v>10</v>
          </cell>
          <cell r="AD40" t="str">
            <v>En cours</v>
          </cell>
          <cell r="AE40" t="str">
            <v>En fonctionnement</v>
          </cell>
          <cell r="AF40" t="str">
            <v>oui</v>
          </cell>
          <cell r="AG40" t="str">
            <v>IB93842012001</v>
          </cell>
          <cell r="AH40">
            <v>41275</v>
          </cell>
          <cell r="AI40">
            <v>41275</v>
          </cell>
          <cell r="AJ40">
            <v>41275</v>
          </cell>
          <cell r="AK40">
            <v>10</v>
          </cell>
          <cell r="AL40" t="str">
            <v>durée indéterminée</v>
          </cell>
          <cell r="AM40">
            <v>0</v>
          </cell>
          <cell r="AN40" t="str">
            <v xml:space="preserve">Contact téléphone le 08042015 - Pb mesure car fumées utilisé dans sécheur et convertion taux oxygène impossible
Contact téléphonique 30062015: Mesure prévu sans sécheur - Plan d'appro non respecté lié à des pb de température grille mais aussi au prix de vente du marc de raisin + doutes au vue du prix plaquettes annoncés - Surveillance nombreuses mise en demeure DREAL. 
Les modifications techniques engagés et la présence d'un electrofiltre  sont rassurantes, les mesure années 1 et 2 sont conforme hors mis le CO justifié par les problèmes de grilles
</v>
          </cell>
          <cell r="AO40" t="str">
            <v>Pb de grille température foyer trop importante - déformation</v>
          </cell>
          <cell r="AP40" t="str">
            <v xml:space="preserve">Avenant de transfert vers Azur distillation
</v>
          </cell>
          <cell r="AQ40" t="str">
            <v>Pb de grille température foyer trop importante - déformation</v>
          </cell>
          <cell r="AR40" t="str">
            <v>Le prix de la plaquettes est très faibles???
La part de marc de raison est variable selon le macrché et le besoins dans le compost: Etant donnée le conflit d'usage, plutôt faborable à une flexibilité</v>
          </cell>
          <cell r="AS40" t="str">
            <v>En attente bilan exploitation mail du 10/04/2014
RELANCER fin octobre 2014
relance par mail 13022015</v>
          </cell>
          <cell r="AT40">
            <v>0</v>
          </cell>
          <cell r="AU40"/>
          <cell r="AV40"/>
          <cell r="AW40"/>
          <cell r="AX40"/>
          <cell r="AY40"/>
          <cell r="AZ40" t="str">
            <v>janvier</v>
          </cell>
          <cell r="BA40">
            <v>41640</v>
          </cell>
          <cell r="BB40" t="str">
            <v>Reçu</v>
          </cell>
          <cell r="BC40" t="str">
            <v>Comptage :ok
Appro: non respecté
émission: pas de mesure à 6% uniqueementà 21  Ok poussière après convertion, pas d'ananlyse de conformité réglementation sur rapport</v>
          </cell>
          <cell r="BD40"/>
          <cell r="BE40">
            <v>0</v>
          </cell>
          <cell r="BF40">
            <v>42005</v>
          </cell>
          <cell r="BG40" t="str">
            <v>Demandé</v>
          </cell>
          <cell r="BH40" t="str">
            <v>Comptage: Ok</v>
          </cell>
          <cell r="BI40"/>
          <cell r="BJ40">
            <v>0</v>
          </cell>
          <cell r="BK40">
            <v>42370</v>
          </cell>
          <cell r="BL40"/>
          <cell r="BM40">
            <v>0</v>
          </cell>
          <cell r="BN40"/>
          <cell r="BO40">
            <v>0</v>
          </cell>
          <cell r="BP40">
            <v>42736</v>
          </cell>
          <cell r="BQ40">
            <v>0</v>
          </cell>
          <cell r="BR40">
            <v>0</v>
          </cell>
          <cell r="BS40">
            <v>0</v>
          </cell>
          <cell r="BT40">
            <v>43101</v>
          </cell>
          <cell r="BU40">
            <v>0</v>
          </cell>
          <cell r="BV40">
            <v>0</v>
          </cell>
          <cell r="BW40">
            <v>0</v>
          </cell>
          <cell r="BX40">
            <v>0</v>
          </cell>
          <cell r="BY40">
            <v>0</v>
          </cell>
          <cell r="BZ40">
            <v>3</v>
          </cell>
          <cell r="CA40" t="str">
            <v>relance</v>
          </cell>
          <cell r="CB40"/>
          <cell r="CC40" t="b">
            <v>1</v>
          </cell>
          <cell r="CD40">
            <v>0</v>
          </cell>
          <cell r="CE40">
            <v>0</v>
          </cell>
          <cell r="CF40">
            <v>0</v>
          </cell>
          <cell r="CG40">
            <v>0</v>
          </cell>
          <cell r="CH40">
            <v>0</v>
          </cell>
          <cell r="CI40">
            <v>0</v>
          </cell>
          <cell r="CJ40" t="str">
            <v>Bono Sistemi</v>
          </cell>
          <cell r="CK40" t="str">
            <v>Italie</v>
          </cell>
          <cell r="CL40">
            <v>0</v>
          </cell>
          <cell r="CM40" t="str">
            <v>électrofiltres voie humide</v>
          </cell>
          <cell r="CN40" t="str">
            <v>ICPE - 2910 A - autorisation</v>
          </cell>
          <cell r="CO40">
            <v>75</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23019.7934595525</v>
          </cell>
          <cell r="DJ40">
            <v>21257</v>
          </cell>
          <cell r="DK40">
            <v>-7.6577292609069689E-2</v>
          </cell>
          <cell r="DL40">
            <v>0</v>
          </cell>
          <cell r="DM40"/>
          <cell r="DN40">
            <v>23019.7934595525</v>
          </cell>
          <cell r="DO40">
            <v>24652</v>
          </cell>
          <cell r="DP40">
            <v>7.090448241055719E-2</v>
          </cell>
          <cell r="DQ40">
            <v>0</v>
          </cell>
          <cell r="DR40"/>
          <cell r="DS40">
            <v>23019.7934595525</v>
          </cell>
          <cell r="DT40">
            <v>0</v>
          </cell>
          <cell r="DU40">
            <v>0</v>
          </cell>
          <cell r="DV40">
            <v>0</v>
          </cell>
          <cell r="DW40">
            <v>0</v>
          </cell>
          <cell r="DX40">
            <v>23019.7934595525</v>
          </cell>
          <cell r="DY40">
            <v>0</v>
          </cell>
          <cell r="DZ40">
            <v>0</v>
          </cell>
          <cell r="EA40">
            <v>0</v>
          </cell>
          <cell r="EB40">
            <v>0</v>
          </cell>
          <cell r="EC40">
            <v>23019.7934595525</v>
          </cell>
          <cell r="ED40">
            <v>0</v>
          </cell>
          <cell r="EE40">
            <v>0</v>
          </cell>
          <cell r="EF40">
            <v>0</v>
          </cell>
          <cell r="EG40">
            <v>0</v>
          </cell>
          <cell r="EH40">
            <v>0</v>
          </cell>
          <cell r="EI40">
            <v>0</v>
          </cell>
          <cell r="EJ40">
            <v>0</v>
          </cell>
          <cell r="EK40" t="str">
            <v>foyer biomasse--Vapeur-GAC</v>
          </cell>
          <cell r="EL40" t="str">
            <v>Sous-produits industriels</v>
          </cell>
          <cell r="EM40">
            <v>1</v>
          </cell>
          <cell r="EN40">
            <v>1</v>
          </cell>
          <cell r="FW40" t="str">
            <v>foyer biomasse</v>
          </cell>
          <cell r="FY40" t="str">
            <v>Vapeur</v>
          </cell>
          <cell r="FZ40" t="str">
            <v>GAC</v>
          </cell>
        </row>
        <row r="41">
          <cell r="A41" t="str">
            <v>0901C0114</v>
          </cell>
          <cell r="B41" t="str">
            <v>LA MONTOISE DU BOIS - MONT DE MARSAN</v>
          </cell>
          <cell r="C41">
            <v>2009</v>
          </cell>
          <cell r="D41" t="str">
            <v>retenu</v>
          </cell>
          <cell r="E41" t="str">
            <v>AQUITAINE</v>
          </cell>
          <cell r="F41">
            <v>40</v>
          </cell>
          <cell r="G41" t="str">
            <v>MONT DE MARSAN</v>
          </cell>
          <cell r="H41">
            <v>40192</v>
          </cell>
          <cell r="I41" t="str">
            <v>LA MONTOISE DU BOIS</v>
          </cell>
          <cell r="J41" t="str">
            <v>LA MONTOISE DU BOIS</v>
          </cell>
          <cell r="K41">
            <v>40127</v>
          </cell>
          <cell r="L41">
            <v>2.5</v>
          </cell>
          <cell r="M41" t="str">
            <v>Gaz</v>
          </cell>
          <cell r="N41">
            <v>2916.3855421686749</v>
          </cell>
          <cell r="O41" t="str">
            <v>Antoine BERTHIER
05 58 75 96 26
aberthier@montoise-bois.com</v>
          </cell>
          <cell r="P41" t="str">
            <v>Valérie LANUSSE</v>
          </cell>
          <cell r="Q41" t="str">
            <v xml:space="preserve">
vlanusse@montoise-bois.com</v>
          </cell>
          <cell r="R41" t="str">
            <v>05 58 75 37 01</v>
          </cell>
          <cell r="S41" t="str">
            <v>Antoine BERTHIER</v>
          </cell>
          <cell r="T41" t="str">
            <v xml:space="preserve">
aberthier@montoise-bois.com</v>
          </cell>
          <cell r="U41" t="str">
            <v>05 58 75 96 26</v>
          </cell>
          <cell r="V41" t="str">
            <v>08 Industrie Bois</v>
          </cell>
          <cell r="W41">
            <v>1000000</v>
          </cell>
          <cell r="X41">
            <v>380000</v>
          </cell>
          <cell r="Y41" t="str">
            <v>Validé</v>
          </cell>
          <cell r="Z41">
            <v>0</v>
          </cell>
          <cell r="AA41">
            <v>1096.3855421686749</v>
          </cell>
          <cell r="AB41">
            <v>12750.963855421689</v>
          </cell>
          <cell r="AC41">
            <v>2.5</v>
          </cell>
          <cell r="AD41" t="str">
            <v>En cours</v>
          </cell>
          <cell r="AE41" t="str">
            <v>En fonctionnement</v>
          </cell>
          <cell r="AF41" t="str">
            <v>oui</v>
          </cell>
          <cell r="AG41" t="str">
            <v>IB72402011001</v>
          </cell>
          <cell r="AH41">
            <v>41061</v>
          </cell>
          <cell r="AI41">
            <v>40940</v>
          </cell>
          <cell r="AJ41">
            <v>40940</v>
          </cell>
          <cell r="AK41">
            <v>2.5</v>
          </cell>
          <cell r="AL41" t="str">
            <v>LIBEREE</v>
          </cell>
          <cell r="AM41">
            <v>0</v>
          </cell>
          <cell r="AN41" t="str">
            <v>Pb de comptage année 2
attente rapport année 3  - 09/04/2015
relance cyriséa année 2 le 29/04/2015
relance vlanusse sur répartition mensuel conso bois afin d'estimer la production</v>
          </cell>
          <cell r="AO41" t="str">
            <v>Non respect appro
Pb de comptage année 2
attente rapport année 3  - 09/04/2015
relance cyriséa année 2 le 29/04/2015
relance vlanusse sur répartition mensuel conso bois afin d'estimer la production</v>
          </cell>
          <cell r="AP41">
            <v>0</v>
          </cell>
          <cell r="AQ41" t="str">
            <v>Pas de comptage en 2013 - demande info mensuel au porteur
Panne du comtpeur de fin juin à novembre 2014 sans être informé</v>
          </cell>
          <cell r="AR41" t="str">
            <v>Suspension du niveau d'aide car non respect du plan d'appro (achat de PBFV à 100%, alors que la Montoise a une activité de sciage): validé nouveau plan 24022015</v>
          </cell>
          <cell r="AS41" t="str">
            <v>Demande rapport 09042015
demande de contrôle cyriséa année 3 saut d'index Ok</v>
          </cell>
          <cell r="AT41"/>
          <cell r="AU41"/>
          <cell r="AV41"/>
          <cell r="AW41"/>
          <cell r="AX41"/>
          <cell r="AY41"/>
          <cell r="AZ41" t="str">
            <v>février</v>
          </cell>
          <cell r="BA41">
            <v>41306</v>
          </cell>
          <cell r="BB41" t="str">
            <v>Validé</v>
          </cell>
          <cell r="BC41">
            <v>0</v>
          </cell>
          <cell r="BD41" t="str">
            <v>oui</v>
          </cell>
          <cell r="BE41" t="str">
            <v xml:space="preserve"> 17/12/2013</v>
          </cell>
          <cell r="BF41">
            <v>41671</v>
          </cell>
          <cell r="BG41" t="str">
            <v>Validé</v>
          </cell>
          <cell r="BH41" t="str">
            <v>APPRO : Non conforme, par ailleurs erreur dans le fichier entre feuille 1 et 2
Le plan d'appro prévoyait 100% PF, ici c'est curieux, il mentionne des PBFV alors que la montoise a une activité de sciage... :
Modifié et validé pour 2015
Emmision: mesure 03/2012 encore valable
Comptage ecart - ajustement manuel</v>
          </cell>
          <cell r="BI41" t="str">
            <v>oui</v>
          </cell>
          <cell r="BJ41" t="str">
            <v>demandé</v>
          </cell>
          <cell r="BK41">
            <v>42036</v>
          </cell>
          <cell r="BL41" t="str">
            <v>Validé</v>
          </cell>
          <cell r="BM41" t="str">
            <v xml:space="preserve">Comptage : OK ajustement manuel  suite panne compteur demandé à cyriséa
atttention validation contrat appro avant demande bilan exploitation voir alice 05/02/2015 OK valider 24/02/2015
Emission OK
Appro: attente alice
</v>
          </cell>
          <cell r="BN41" t="str">
            <v>oui</v>
          </cell>
          <cell r="BO41" t="str">
            <v>demandé</v>
          </cell>
          <cell r="BP41">
            <v>42401</v>
          </cell>
          <cell r="BQ41">
            <v>0</v>
          </cell>
          <cell r="BR41">
            <v>0</v>
          </cell>
          <cell r="BS41">
            <v>0</v>
          </cell>
          <cell r="BT41">
            <v>42767</v>
          </cell>
          <cell r="BU41">
            <v>0</v>
          </cell>
          <cell r="BV41">
            <v>0</v>
          </cell>
          <cell r="BW41">
            <v>0</v>
          </cell>
          <cell r="BX41">
            <v>0</v>
          </cell>
          <cell r="BY41">
            <v>3</v>
          </cell>
          <cell r="BZ41">
            <v>3</v>
          </cell>
          <cell r="CA41" t="str">
            <v>Publiée</v>
          </cell>
          <cell r="CB41">
            <v>1</v>
          </cell>
          <cell r="CC41" t="b">
            <v>0</v>
          </cell>
          <cell r="CD41">
            <v>0</v>
          </cell>
          <cell r="CE41">
            <v>0</v>
          </cell>
          <cell r="CF41">
            <v>0</v>
          </cell>
          <cell r="CG41">
            <v>0</v>
          </cell>
          <cell r="CH41">
            <v>0</v>
          </cell>
          <cell r="CI41">
            <v>0</v>
          </cell>
          <cell r="CJ41" t="str">
            <v>Compte R</v>
          </cell>
          <cell r="CK41" t="str">
            <v>France</v>
          </cell>
          <cell r="CL41">
            <v>0</v>
          </cell>
          <cell r="CM41" t="str">
            <v>Multicyclones + Electrofiltre</v>
          </cell>
          <cell r="CN41" t="str">
            <v>ICPE - 2910 A - déclaration</v>
          </cell>
          <cell r="CO41">
            <v>75</v>
          </cell>
          <cell r="CP41">
            <v>0.75</v>
          </cell>
          <cell r="CQ41">
            <v>0</v>
          </cell>
          <cell r="CR41">
            <v>0</v>
          </cell>
          <cell r="CS41">
            <v>0</v>
          </cell>
          <cell r="CT41">
            <v>0</v>
          </cell>
          <cell r="CU41">
            <v>33</v>
          </cell>
          <cell r="CV41">
            <v>2.7</v>
          </cell>
          <cell r="CW41">
            <v>33</v>
          </cell>
          <cell r="CX41">
            <v>292.5</v>
          </cell>
          <cell r="CY41">
            <v>0</v>
          </cell>
          <cell r="CZ41">
            <v>0</v>
          </cell>
          <cell r="DA41">
            <v>0</v>
          </cell>
          <cell r="DB41">
            <v>0</v>
          </cell>
          <cell r="DC41">
            <v>0</v>
          </cell>
          <cell r="DD41">
            <v>0</v>
          </cell>
          <cell r="DE41">
            <v>0</v>
          </cell>
          <cell r="DF41">
            <v>0</v>
          </cell>
          <cell r="DG41">
            <v>0</v>
          </cell>
          <cell r="DH41">
            <v>0</v>
          </cell>
          <cell r="DI41">
            <v>12750.963855421689</v>
          </cell>
          <cell r="DJ41">
            <v>10105</v>
          </cell>
          <cell r="DK41">
            <v>-0.20751088979807825</v>
          </cell>
          <cell r="DL41">
            <v>10105</v>
          </cell>
          <cell r="DM41">
            <v>0</v>
          </cell>
          <cell r="DN41">
            <v>12750.963855421689</v>
          </cell>
          <cell r="DO41">
            <v>9540</v>
          </cell>
          <cell r="DP41">
            <v>-0.25182126557878937</v>
          </cell>
          <cell r="DQ41">
            <v>9540</v>
          </cell>
          <cell r="DR41">
            <v>0</v>
          </cell>
          <cell r="DS41">
            <v>12750.963855421689</v>
          </cell>
          <cell r="DT41">
            <v>9956</v>
          </cell>
          <cell r="DU41">
            <v>-0.21919628093316842</v>
          </cell>
          <cell r="DV41">
            <v>9956</v>
          </cell>
          <cell r="DW41">
            <v>0</v>
          </cell>
          <cell r="DX41">
            <v>12750.963855421689</v>
          </cell>
          <cell r="DY41">
            <v>7159.96</v>
          </cell>
          <cell r="DZ41">
            <v>-0.43847695898254807</v>
          </cell>
          <cell r="EA41">
            <v>0</v>
          </cell>
          <cell r="EB41">
            <v>0</v>
          </cell>
          <cell r="EC41">
            <v>12750.963855421689</v>
          </cell>
          <cell r="ED41">
            <v>7159.96</v>
          </cell>
          <cell r="EE41">
            <v>-0.43847695898254807</v>
          </cell>
          <cell r="EF41">
            <v>0</v>
          </cell>
          <cell r="EG41">
            <v>0</v>
          </cell>
          <cell r="EH41">
            <v>0</v>
          </cell>
          <cell r="EI41">
            <v>0</v>
          </cell>
          <cell r="EJ41">
            <v>0</v>
          </cell>
          <cell r="EK41" t="str">
            <v>foyer biomasse--Eau chaude-</v>
          </cell>
          <cell r="EL41" t="str">
            <v>Plaquettes forestières (référentiel 2008 - 1A - PF)</v>
          </cell>
          <cell r="EM41">
            <v>0.26</v>
          </cell>
          <cell r="EN41">
            <v>0.46</v>
          </cell>
          <cell r="EO41" t="str">
            <v>Aquitaine</v>
          </cell>
          <cell r="EP41">
            <v>1</v>
          </cell>
          <cell r="EU41" t="str">
            <v>Connexes des Industries du Bois (référentiel 2008 - 2 - CIB)</v>
          </cell>
          <cell r="EV41">
            <v>0.38</v>
          </cell>
          <cell r="EW41">
            <v>0.57999999999999996</v>
          </cell>
          <cell r="EX41" t="str">
            <v>Aquitaine</v>
          </cell>
          <cell r="EY41">
            <v>1</v>
          </cell>
          <cell r="FD41" t="str">
            <v>Produits bois en fin de vie (référentiel 2008 - 3A - PBFV)</v>
          </cell>
          <cell r="FE41">
            <v>0.16</v>
          </cell>
          <cell r="FF41">
            <v>0.36</v>
          </cell>
          <cell r="FG41" t="str">
            <v>Aquitaine</v>
          </cell>
          <cell r="FH41">
            <v>1</v>
          </cell>
          <cell r="FV41">
            <v>0.1</v>
          </cell>
          <cell r="FW41" t="str">
            <v>foyer biomasse</v>
          </cell>
          <cell r="FY41" t="str">
            <v>Eau chaude</v>
          </cell>
        </row>
        <row r="42">
          <cell r="A42" t="str">
            <v>1001C0084</v>
          </cell>
          <cell r="B42" t="str">
            <v>BOUYER LEROUX - MABLY</v>
          </cell>
          <cell r="C42">
            <v>2010</v>
          </cell>
          <cell r="D42" t="str">
            <v>retenu</v>
          </cell>
          <cell r="E42" t="str">
            <v>RHONE ALPES</v>
          </cell>
          <cell r="F42">
            <v>42</v>
          </cell>
          <cell r="G42" t="str">
            <v>MABLY</v>
          </cell>
          <cell r="H42">
            <v>42127</v>
          </cell>
          <cell r="I42">
            <v>0</v>
          </cell>
          <cell r="J42" t="str">
            <v>IMERYS TC / BOUYER LEROUX</v>
          </cell>
          <cell r="K42">
            <v>40410</v>
          </cell>
          <cell r="L42">
            <v>0</v>
          </cell>
          <cell r="M42" t="str">
            <v>Gaz</v>
          </cell>
          <cell r="N42">
            <v>6192.7910576096301</v>
          </cell>
          <cell r="O42" t="str">
            <v>Philippe Hernandez
Directeur exploitation
02 41 63 76 16
06 80 64 28 21
phernandez@bouyer-leroux.fr</v>
          </cell>
          <cell r="P42">
            <v>0</v>
          </cell>
          <cell r="Q42" t="str">
            <v>Philippe Hernandez
Directeur exploitation
02 41 63 76 16
06 80 64 28 21
phernandez@bouyer-leroux.fr</v>
          </cell>
          <cell r="R42">
            <v>0</v>
          </cell>
          <cell r="S42">
            <v>0</v>
          </cell>
          <cell r="T42" t="str">
            <v>Philippe Hernandez
Directeur exploitation
02 41 63 76 16
06 80 64 28 21
phernandez@bouyer-leroux.fr</v>
          </cell>
          <cell r="U42">
            <v>0</v>
          </cell>
          <cell r="V42" t="str">
            <v>06 Matériaux de construction</v>
          </cell>
          <cell r="W42">
            <v>2000000</v>
          </cell>
          <cell r="X42">
            <v>950000</v>
          </cell>
          <cell r="Y42">
            <v>0</v>
          </cell>
          <cell r="Z42">
            <v>0</v>
          </cell>
          <cell r="AA42">
            <v>2328.1169389509887</v>
          </cell>
          <cell r="AB42">
            <v>27076</v>
          </cell>
          <cell r="AC42">
            <v>4</v>
          </cell>
          <cell r="AD42" t="str">
            <v>En cours</v>
          </cell>
          <cell r="AE42" t="str">
            <v>En cours avec difficultés</v>
          </cell>
          <cell r="AF42" t="str">
            <v>non</v>
          </cell>
          <cell r="AG42">
            <v>0</v>
          </cell>
          <cell r="AH42">
            <v>41671</v>
          </cell>
          <cell r="AI42" t="str">
            <v>2015</v>
          </cell>
          <cell r="AJ42">
            <v>0</v>
          </cell>
          <cell r="AK42">
            <v>43332</v>
          </cell>
          <cell r="AL42" t="e">
            <v>#N/A</v>
          </cell>
          <cell r="AM42">
            <v>0</v>
          </cell>
          <cell r="AN42" t="str">
            <v>Projet en difficulté, site racheté par la société BOUYER LEROUX à IMERYS. BOUYER LEROUX 
22/05/14 : Décision avant fin d'année 2014 sur les suites à donner au projet, avec calendrier solide pour pouvoir justifier d'un avenant de prolongation (réorganisation du site)
22/12/2014 : La charge de production du site depuis 2 ans est assez faible. Problème de rentabilité économique (coûts des énergies).
Solution modification du plan d'approvisionnement (baisse de la part de PF actuellement à 100%)
Une décision sur les suites à donner au projet doit être prise fin juin 2015, en fonction de l'évolution du marché et de la stratégie industrielle du groupe.
Pas de décision prise suite appel téléphonique du 08072015</v>
          </cell>
          <cell r="AO42">
            <v>0</v>
          </cell>
          <cell r="AP42" t="str">
            <v>Caution bancaire arrive a échéance le 31/07/2015</v>
          </cell>
          <cell r="AQ42">
            <v>0</v>
          </cell>
          <cell r="AR42">
            <v>0</v>
          </cell>
          <cell r="AS42" t="str">
            <v>Demande renouvellement caution bancaire à faire Martine</v>
          </cell>
          <cell r="AT42" t="str">
            <v>Retard comptage prévisionnel</v>
          </cell>
          <cell r="AU42" t="str">
            <v>Date maxi de comptage dépassée</v>
          </cell>
          <cell r="AV42" t="str">
            <v>Reçue</v>
          </cell>
          <cell r="AW42" t="str">
            <v>Reçue</v>
          </cell>
          <cell r="AX42" t="str">
            <v>Reçue</v>
          </cell>
          <cell r="AY42">
            <v>41840</v>
          </cell>
          <cell r="AZ42" t="str">
            <v>juillet</v>
          </cell>
          <cell r="BA42"/>
          <cell r="BB42"/>
          <cell r="BC42">
            <v>0</v>
          </cell>
          <cell r="BD42">
            <v>0</v>
          </cell>
          <cell r="BE42">
            <v>0</v>
          </cell>
          <cell r="BF42"/>
          <cell r="BG42"/>
          <cell r="BH42">
            <v>0</v>
          </cell>
          <cell r="BI42">
            <v>0</v>
          </cell>
          <cell r="BJ42">
            <v>0</v>
          </cell>
          <cell r="BK42"/>
          <cell r="BL42"/>
          <cell r="BM42">
            <v>0</v>
          </cell>
          <cell r="BN42">
            <v>0</v>
          </cell>
          <cell r="BO42">
            <v>0</v>
          </cell>
          <cell r="BP42"/>
          <cell r="BQ42">
            <v>0</v>
          </cell>
          <cell r="BR42">
            <v>0</v>
          </cell>
          <cell r="BS42">
            <v>0</v>
          </cell>
          <cell r="BT42"/>
          <cell r="BU42">
            <v>0</v>
          </cell>
          <cell r="BV42">
            <v>0</v>
          </cell>
          <cell r="BW42">
            <v>0</v>
          </cell>
          <cell r="BX42">
            <v>0</v>
          </cell>
          <cell r="BY42">
            <v>0</v>
          </cell>
          <cell r="BZ42">
            <v>0</v>
          </cell>
          <cell r="CA42">
            <v>0</v>
          </cell>
          <cell r="CB42"/>
          <cell r="CC42" t="b">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27076</v>
          </cell>
          <cell r="DJ42">
            <v>0</v>
          </cell>
          <cell r="DK42"/>
          <cell r="DL42">
            <v>0</v>
          </cell>
          <cell r="DM42"/>
          <cell r="DN42">
            <v>27076</v>
          </cell>
          <cell r="DO42">
            <v>0</v>
          </cell>
          <cell r="DP42"/>
          <cell r="DQ42">
            <v>0</v>
          </cell>
          <cell r="DR42"/>
          <cell r="DS42">
            <v>27076</v>
          </cell>
          <cell r="DT42">
            <v>0</v>
          </cell>
          <cell r="DU42">
            <v>0</v>
          </cell>
          <cell r="DV42">
            <v>0</v>
          </cell>
          <cell r="DW42">
            <v>0</v>
          </cell>
          <cell r="DX42">
            <v>27076</v>
          </cell>
          <cell r="DY42">
            <v>0</v>
          </cell>
          <cell r="DZ42">
            <v>0</v>
          </cell>
          <cell r="EA42">
            <v>0</v>
          </cell>
          <cell r="EB42">
            <v>0</v>
          </cell>
          <cell r="EC42">
            <v>27076</v>
          </cell>
          <cell r="ED42">
            <v>0</v>
          </cell>
          <cell r="EE42">
            <v>0</v>
          </cell>
          <cell r="EF42">
            <v>0</v>
          </cell>
          <cell r="EG42">
            <v>0</v>
          </cell>
          <cell r="EH42">
            <v>0</v>
          </cell>
          <cell r="EI42">
            <v>0</v>
          </cell>
          <cell r="EJ42">
            <v>0</v>
          </cell>
        </row>
        <row r="43">
          <cell r="A43" t="str">
            <v>1001C0086</v>
          </cell>
          <cell r="B43" t="str">
            <v>SCIERIE LEFEBVRE - LES GRANDES VENTES</v>
          </cell>
          <cell r="C43">
            <v>2010</v>
          </cell>
          <cell r="D43" t="str">
            <v>retenu</v>
          </cell>
          <cell r="E43" t="str">
            <v>HAUTE NORMANDIE</v>
          </cell>
          <cell r="F43">
            <v>76</v>
          </cell>
          <cell r="G43" t="str">
            <v>LES GRANDES VENTES</v>
          </cell>
          <cell r="H43">
            <v>76321</v>
          </cell>
          <cell r="I43" t="str">
            <v>SCIERIE LEFEBVRE</v>
          </cell>
          <cell r="J43" t="str">
            <v>SCIERIE LEFEBVRE</v>
          </cell>
          <cell r="K43">
            <v>40393</v>
          </cell>
          <cell r="L43">
            <v>6.8</v>
          </cell>
          <cell r="M43" t="str">
            <v>Gaz</v>
          </cell>
          <cell r="N43">
            <v>6683.8503869303522</v>
          </cell>
          <cell r="O43" t="str">
            <v>lefebvre.alain@groupe-lefebvre.fr</v>
          </cell>
          <cell r="P43" t="str">
            <v>SIRE Marie-Paule</v>
          </cell>
          <cell r="Q43" t="str">
            <v>mariepaule.sire@groupe-lefebvre.fr</v>
          </cell>
          <cell r="R43" t="str">
            <v>02 35 04 77 07</v>
          </cell>
          <cell r="S43" t="str">
            <v>BARAY Denis</v>
          </cell>
          <cell r="T43" t="str">
            <v xml:space="preserve">
denis.baray@groupe-lefebvre.fr</v>
          </cell>
          <cell r="U43" t="str">
            <v>02 35 85 86 36</v>
          </cell>
          <cell r="V43" t="str">
            <v>08 Industrie Bois</v>
          </cell>
          <cell r="W43">
            <v>2230000</v>
          </cell>
          <cell r="X43">
            <v>990000</v>
          </cell>
          <cell r="Y43" t="str">
            <v>Validé</v>
          </cell>
          <cell r="Z43">
            <v>0</v>
          </cell>
          <cell r="AA43">
            <v>2512.7257093723128</v>
          </cell>
          <cell r="AB43">
            <v>29223</v>
          </cell>
          <cell r="AC43">
            <v>6.8</v>
          </cell>
          <cell r="AD43" t="str">
            <v>En cours</v>
          </cell>
          <cell r="AE43" t="str">
            <v>En fonctionnement</v>
          </cell>
          <cell r="AF43" t="str">
            <v>oui</v>
          </cell>
          <cell r="AG43" t="str">
            <v>IB23762012001</v>
          </cell>
          <cell r="AH43">
            <v>41306</v>
          </cell>
          <cell r="AI43">
            <v>41306</v>
          </cell>
          <cell r="AJ43">
            <v>41548</v>
          </cell>
          <cell r="AK43">
            <v>6.8</v>
          </cell>
          <cell r="AL43" t="e">
            <v>#N/A</v>
          </cell>
          <cell r="AM43">
            <v>0</v>
          </cell>
          <cell r="AN43" t="str">
            <v>courrier 20/12/2013 : demande de décalage de la date de comptage au 01/10/2013 (Les Scieries LEFEBVRE avait officialisé trop tôt leur comptage officielle, avant la période de test pour la mise en service)</v>
          </cell>
          <cell r="AO43" t="str">
            <v>courrier 20/12/2013 : demande de décalage de la date de comptage au 01/10/2013 (Les Scieries LEFEBVRE avait officialisé trop tôt leur comptage officielle, avant la période de test pour la mise en service)</v>
          </cell>
          <cell r="AP43" t="str">
            <v>Avenant décalage date comptage off
Erreur calcul tep monté enpuissance annexe technique et financière garde 2513 tep à leur avantage</v>
          </cell>
          <cell r="AQ43" t="str">
            <v>non-conforme sur CO et COV à surveiller</v>
          </cell>
          <cell r="AR43">
            <v>0</v>
          </cell>
          <cell r="AS43" t="str">
            <v>07/10/2014 : en attente bilan n°1
demande bilan exploitation version excel 02022015
demande rapport cyriséa
attente validation alice</v>
          </cell>
          <cell r="AT43"/>
          <cell r="AU43"/>
          <cell r="AV43"/>
          <cell r="AW43"/>
          <cell r="AX43"/>
          <cell r="AY43"/>
          <cell r="AZ43" t="str">
            <v>octobre</v>
          </cell>
          <cell r="BA43">
            <v>41913</v>
          </cell>
          <cell r="BB43" t="str">
            <v>Validé</v>
          </cell>
          <cell r="BC43" t="str">
            <v xml:space="preserve">Qualité de l'air : ok
Approvisionnement :  OK
Comptage : .attente rapport nouvelle date 02/02/2015 OK reçu
Fiche EAS : ok
</v>
          </cell>
          <cell r="BD43" t="str">
            <v>oui</v>
          </cell>
          <cell r="BE43">
            <v>42080</v>
          </cell>
          <cell r="BF43">
            <v>42278</v>
          </cell>
          <cell r="BG43"/>
          <cell r="BH43">
            <v>0</v>
          </cell>
          <cell r="BI43"/>
          <cell r="BJ43">
            <v>0</v>
          </cell>
          <cell r="BK43">
            <v>42644</v>
          </cell>
          <cell r="BL43"/>
          <cell r="BM43">
            <v>0</v>
          </cell>
          <cell r="BN43"/>
          <cell r="BO43">
            <v>0</v>
          </cell>
          <cell r="BP43">
            <v>43009</v>
          </cell>
          <cell r="BQ43">
            <v>0</v>
          </cell>
          <cell r="BR43">
            <v>0</v>
          </cell>
          <cell r="BS43">
            <v>0</v>
          </cell>
          <cell r="BT43">
            <v>43374</v>
          </cell>
          <cell r="BU43">
            <v>0</v>
          </cell>
          <cell r="BV43">
            <v>0</v>
          </cell>
          <cell r="BW43">
            <v>0</v>
          </cell>
          <cell r="BX43">
            <v>0</v>
          </cell>
          <cell r="BY43">
            <v>1</v>
          </cell>
          <cell r="BZ43">
            <v>1</v>
          </cell>
          <cell r="CA43" t="str">
            <v>Publiée</v>
          </cell>
          <cell r="CB43">
            <v>1</v>
          </cell>
          <cell r="CC43" t="b">
            <v>0</v>
          </cell>
          <cell r="CD43">
            <v>0</v>
          </cell>
          <cell r="CE43">
            <v>0</v>
          </cell>
          <cell r="CF43">
            <v>0</v>
          </cell>
          <cell r="CG43">
            <v>0</v>
          </cell>
          <cell r="CH43">
            <v>0</v>
          </cell>
          <cell r="CI43">
            <v>0</v>
          </cell>
          <cell r="CJ43" t="str">
            <v>Urbas</v>
          </cell>
          <cell r="CK43" t="str">
            <v>Autriche</v>
          </cell>
          <cell r="CL43">
            <v>0</v>
          </cell>
          <cell r="CM43" t="str">
            <v>Electrofiltre</v>
          </cell>
          <cell r="CN43" t="str">
            <v>ICPE - 2910 A - déclaration</v>
          </cell>
          <cell r="CO43">
            <v>45</v>
          </cell>
          <cell r="CP43">
            <v>34.5</v>
          </cell>
          <cell r="CQ43">
            <v>0</v>
          </cell>
          <cell r="CR43">
            <v>0</v>
          </cell>
          <cell r="CS43">
            <v>0</v>
          </cell>
          <cell r="CT43">
            <v>0</v>
          </cell>
          <cell r="CU43">
            <v>291</v>
          </cell>
          <cell r="CV43">
            <v>42</v>
          </cell>
          <cell r="CW43">
            <v>31.5</v>
          </cell>
          <cell r="CX43">
            <v>286.5</v>
          </cell>
          <cell r="CY43">
            <v>0</v>
          </cell>
          <cell r="CZ43">
            <v>0</v>
          </cell>
          <cell r="DA43">
            <v>0</v>
          </cell>
          <cell r="DB43">
            <v>0</v>
          </cell>
          <cell r="DC43">
            <v>0</v>
          </cell>
          <cell r="DD43">
            <v>0</v>
          </cell>
          <cell r="DE43">
            <v>0</v>
          </cell>
          <cell r="DF43">
            <v>0</v>
          </cell>
          <cell r="DG43">
            <v>0</v>
          </cell>
          <cell r="DH43">
            <v>0</v>
          </cell>
          <cell r="DI43">
            <v>19825</v>
          </cell>
          <cell r="DJ43">
            <v>16209</v>
          </cell>
          <cell r="DK43">
            <v>-0.18239596469104666</v>
          </cell>
          <cell r="DL43">
            <v>16153</v>
          </cell>
          <cell r="DM43">
            <v>-3.4548707508174469E-3</v>
          </cell>
          <cell r="DN43">
            <v>28720</v>
          </cell>
          <cell r="DO43">
            <v>0</v>
          </cell>
          <cell r="DP43"/>
          <cell r="DQ43">
            <v>0</v>
          </cell>
          <cell r="DR43"/>
          <cell r="DS43">
            <v>35391</v>
          </cell>
          <cell r="DT43">
            <v>0</v>
          </cell>
          <cell r="DU43"/>
          <cell r="DV43">
            <v>0</v>
          </cell>
          <cell r="DW43">
            <v>0</v>
          </cell>
          <cell r="DX43">
            <v>35391</v>
          </cell>
          <cell r="DY43">
            <v>0</v>
          </cell>
          <cell r="DZ43"/>
          <cell r="EA43">
            <v>0</v>
          </cell>
          <cell r="EB43">
            <v>0</v>
          </cell>
          <cell r="EC43">
            <v>35391</v>
          </cell>
          <cell r="ED43">
            <v>0</v>
          </cell>
          <cell r="EE43"/>
          <cell r="EF43">
            <v>0</v>
          </cell>
          <cell r="EG43">
            <v>0</v>
          </cell>
          <cell r="EH43">
            <v>0</v>
          </cell>
          <cell r="EI43">
            <v>0</v>
          </cell>
          <cell r="EJ43">
            <v>0</v>
          </cell>
          <cell r="EK43" t="str">
            <v>foyer biomasse--Vapeur-</v>
          </cell>
          <cell r="EL43" t="str">
            <v>Connexes des Industries du Bois (référentiel 2008 - 2 - CIB)</v>
          </cell>
          <cell r="EM43">
            <v>1</v>
          </cell>
          <cell r="FW43" t="str">
            <v>foyer biomasse</v>
          </cell>
          <cell r="FY43" t="str">
            <v>Vapeur</v>
          </cell>
        </row>
        <row r="44">
          <cell r="A44" t="str">
            <v>1001C0088</v>
          </cell>
          <cell r="B44" t="str">
            <v>UVBB Tranche2</v>
          </cell>
          <cell r="C44">
            <v>2010</v>
          </cell>
          <cell r="D44" t="str">
            <v>non retenu</v>
          </cell>
          <cell r="E44" t="str">
            <v>CHAMPAGNE ARDENNES</v>
          </cell>
          <cell r="F44">
            <v>51</v>
          </cell>
          <cell r="G44" t="str">
            <v>BAZANCOURT</v>
          </cell>
          <cell r="H44">
            <v>0</v>
          </cell>
          <cell r="I44">
            <v>0</v>
          </cell>
          <cell r="J44" t="str">
            <v>CRISTANOL</v>
          </cell>
          <cell r="K44">
            <v>0</v>
          </cell>
          <cell r="L44">
            <v>0</v>
          </cell>
          <cell r="M44">
            <v>0</v>
          </cell>
          <cell r="N44">
            <v>34026.500429922613</v>
          </cell>
          <cell r="O44" t="str">
            <v>mrapin@cristanol.fr</v>
          </cell>
          <cell r="P44">
            <v>0</v>
          </cell>
          <cell r="Q44">
            <v>0</v>
          </cell>
          <cell r="R44">
            <v>0</v>
          </cell>
          <cell r="S44">
            <v>0</v>
          </cell>
          <cell r="T44">
            <v>0</v>
          </cell>
          <cell r="U44">
            <v>0</v>
          </cell>
          <cell r="V44" t="str">
            <v>02 Autres Industries alimentaires</v>
          </cell>
          <cell r="W44">
            <v>13874000</v>
          </cell>
          <cell r="X44">
            <v>10233600</v>
          </cell>
          <cell r="Y44">
            <v>0</v>
          </cell>
          <cell r="Z44">
            <v>0</v>
          </cell>
          <cell r="AA44">
            <v>12791.917454858125</v>
          </cell>
          <cell r="AB44">
            <v>148770</v>
          </cell>
          <cell r="AC44">
            <v>20</v>
          </cell>
          <cell r="AD44" t="str">
            <v>Projet non retenu</v>
          </cell>
          <cell r="AE44" t="str">
            <v>Projet non retenu</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cell r="AU44">
            <v>0</v>
          </cell>
          <cell r="AV44">
            <v>0</v>
          </cell>
          <cell r="AW44">
            <v>0</v>
          </cell>
          <cell r="AX44">
            <v>0</v>
          </cell>
          <cell r="AY44">
            <v>0</v>
          </cell>
          <cell r="AZ44"/>
          <cell r="BA44"/>
          <cell r="BB44"/>
          <cell r="BC44">
            <v>0</v>
          </cell>
          <cell r="BD44">
            <v>0</v>
          </cell>
          <cell r="BE44">
            <v>0</v>
          </cell>
          <cell r="BF44"/>
          <cell r="BG44"/>
          <cell r="BH44">
            <v>0</v>
          </cell>
          <cell r="BI44">
            <v>0</v>
          </cell>
          <cell r="BJ44">
            <v>0</v>
          </cell>
          <cell r="BK44"/>
          <cell r="BL44"/>
          <cell r="BM44">
            <v>0</v>
          </cell>
          <cell r="BN44">
            <v>0</v>
          </cell>
          <cell r="BO44">
            <v>0</v>
          </cell>
          <cell r="BP44"/>
          <cell r="BQ44">
            <v>0</v>
          </cell>
          <cell r="BR44">
            <v>0</v>
          </cell>
          <cell r="BS44">
            <v>0</v>
          </cell>
          <cell r="BT44"/>
          <cell r="BU44">
            <v>0</v>
          </cell>
          <cell r="BV44">
            <v>0</v>
          </cell>
          <cell r="BW44">
            <v>0</v>
          </cell>
          <cell r="BX44">
            <v>0</v>
          </cell>
          <cell r="BY44">
            <v>0</v>
          </cell>
          <cell r="BZ44">
            <v>0</v>
          </cell>
          <cell r="CA44">
            <v>0</v>
          </cell>
          <cell r="CB44">
            <v>0</v>
          </cell>
          <cell r="CC44" t="b">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148770</v>
          </cell>
          <cell r="DJ44">
            <v>0</v>
          </cell>
          <cell r="DK44"/>
          <cell r="DL44">
            <v>0</v>
          </cell>
          <cell r="DM44">
            <v>0</v>
          </cell>
          <cell r="DN44">
            <v>148770</v>
          </cell>
          <cell r="DO44">
            <v>0</v>
          </cell>
          <cell r="DP44"/>
          <cell r="DQ44">
            <v>0</v>
          </cell>
          <cell r="DR44">
            <v>0</v>
          </cell>
          <cell r="DS44">
            <v>148770</v>
          </cell>
          <cell r="DT44">
            <v>0</v>
          </cell>
          <cell r="DU44">
            <v>0</v>
          </cell>
          <cell r="DV44">
            <v>0</v>
          </cell>
          <cell r="DW44">
            <v>0</v>
          </cell>
          <cell r="DX44">
            <v>148770</v>
          </cell>
          <cell r="DY44">
            <v>0</v>
          </cell>
          <cell r="DZ44">
            <v>0</v>
          </cell>
          <cell r="EA44">
            <v>0</v>
          </cell>
          <cell r="EB44">
            <v>0</v>
          </cell>
          <cell r="EC44">
            <v>148770</v>
          </cell>
          <cell r="ED44">
            <v>0</v>
          </cell>
          <cell r="EE44">
            <v>0</v>
          </cell>
          <cell r="EF44">
            <v>0</v>
          </cell>
          <cell r="EG44">
            <v>0</v>
          </cell>
          <cell r="EH44">
            <v>0</v>
          </cell>
          <cell r="EI44">
            <v>0</v>
          </cell>
          <cell r="EJ44">
            <v>0</v>
          </cell>
        </row>
        <row r="45">
          <cell r="A45" t="str">
            <v>1001C0089</v>
          </cell>
          <cell r="B45" t="str">
            <v>ADP - ROISSY</v>
          </cell>
          <cell r="C45">
            <v>2010</v>
          </cell>
          <cell r="D45" t="str">
            <v>retenu</v>
          </cell>
          <cell r="E45" t="str">
            <v>ILE DE France</v>
          </cell>
          <cell r="F45">
            <v>95</v>
          </cell>
          <cell r="G45" t="str">
            <v>ROISSY</v>
          </cell>
          <cell r="H45">
            <v>95527</v>
          </cell>
          <cell r="I45" t="str">
            <v>ADP</v>
          </cell>
          <cell r="J45" t="str">
            <v>AEROPORT DE PARIS</v>
          </cell>
          <cell r="K45">
            <v>40417</v>
          </cell>
          <cell r="L45">
            <v>170</v>
          </cell>
          <cell r="M45" t="str">
            <v>Gaz</v>
          </cell>
          <cell r="N45">
            <v>17840.068787618227</v>
          </cell>
          <cell r="O45">
            <v>0</v>
          </cell>
          <cell r="P45" t="str">
            <v>Marc BOUFFLERS</v>
          </cell>
          <cell r="Q45" t="str">
            <v>marc.boufflers@adp.fr</v>
          </cell>
          <cell r="R45" t="str">
            <v>01 48 62 17 50</v>
          </cell>
          <cell r="S45" t="str">
            <v>Sébastien CHAFFRAY</v>
          </cell>
          <cell r="T45" t="str">
            <v>sebastien.chaffray@adp.fr</v>
          </cell>
          <cell r="U45" t="str">
            <v>01 48 62 17 60</v>
          </cell>
          <cell r="V45" t="str">
            <v>13 Tertiaire privé</v>
          </cell>
          <cell r="W45">
            <v>7350000</v>
          </cell>
          <cell r="X45">
            <v>3030000</v>
          </cell>
          <cell r="Y45" t="str">
            <v>Validé</v>
          </cell>
          <cell r="Z45">
            <v>0</v>
          </cell>
          <cell r="AA45">
            <v>6706.7927773000856</v>
          </cell>
          <cell r="AB45">
            <v>78000</v>
          </cell>
          <cell r="AC45">
            <v>14</v>
          </cell>
          <cell r="AD45" t="str">
            <v>En cours</v>
          </cell>
          <cell r="AE45" t="str">
            <v>En fonctionnement</v>
          </cell>
          <cell r="AF45" t="str">
            <v>oui</v>
          </cell>
          <cell r="AG45" t="str">
            <v>IB11952012001</v>
          </cell>
          <cell r="AH45">
            <v>41395</v>
          </cell>
          <cell r="AI45">
            <v>41306</v>
          </cell>
          <cell r="AJ45">
            <v>41395</v>
          </cell>
          <cell r="AK45">
            <v>170</v>
          </cell>
          <cell r="AL45" t="e">
            <v>#N/A</v>
          </cell>
          <cell r="AM45">
            <v>0</v>
          </cell>
          <cell r="AN45" t="str">
            <v>Attente rapport année 2</v>
          </cell>
          <cell r="AO45">
            <v>0</v>
          </cell>
          <cell r="AP45">
            <v>0</v>
          </cell>
          <cell r="AQ45" t="str">
            <v xml:space="preserve">Suspension comptage durant pahse de travaux courrier du 27/04/2015 - </v>
          </cell>
          <cell r="AR45" t="str">
            <v>Appro : A la lecture du plan d'approvisionnement utilisé, cela ne me semble pas problématique puisque "c'est au bénéfice de la plaquette forestière". Cependant comme le seuil de tolérance de 20% est dépassé, pouvez vous m'appeler ou m'indiquer s'il s'agit d'une évolution pérenne ou si vous pensez revenir à des taux plus proches de ceux de la convention (70%). 
Si vous pensez rester au dessus de 90% de PF, il faudra que vous remettiez à jour le tableur Excell "théorique" (je vous renverrai alors la version à utiliser) et que nous validions cette évolution par courrier. 
Rep d'ADP le 11/08/2014 : Nous pensons rester au-delà des 90%  de PF, vous pouvez nous faire parvenir le modèle de tableur modifié.</v>
          </cell>
          <cell r="AS45" t="str">
            <v>Relance rapport 08072015
Relance mi septembre à confirmer date redémarrage du comptage</v>
          </cell>
          <cell r="AT45"/>
          <cell r="AU45"/>
          <cell r="AV45"/>
          <cell r="AW45"/>
          <cell r="AX45"/>
          <cell r="AY45"/>
          <cell r="AZ45" t="str">
            <v>mai</v>
          </cell>
          <cell r="BA45">
            <v>41760</v>
          </cell>
          <cell r="BB45" t="str">
            <v>Validé</v>
          </cell>
          <cell r="BC45" t="str">
            <v>Appro : Nous constatons un écart de 5% par rapport aux marges habituellement tolérées pour rester conforme au plan d'approvisionnement (+20% pour la plaquette forestière et + ou - 10% pour les autres produits mentionnés) qui était établi à 70% de Pf et 30% de PBFV. 
Pouvez vous me contacter afin que nous fassions un point rapide sur votre approvisionnement. 
Paiement possible néanmoins
Qair  : ok
Comptage :  ok</v>
          </cell>
          <cell r="BD45" t="str">
            <v>oui</v>
          </cell>
          <cell r="BE45">
            <v>41877</v>
          </cell>
          <cell r="BF45">
            <v>42125</v>
          </cell>
          <cell r="BG45" t="str">
            <v>Demandé</v>
          </cell>
          <cell r="BH45">
            <v>0</v>
          </cell>
          <cell r="BI45"/>
          <cell r="BJ45">
            <v>0</v>
          </cell>
          <cell r="BK45">
            <v>42491</v>
          </cell>
          <cell r="BL45"/>
          <cell r="BM45">
            <v>0</v>
          </cell>
          <cell r="BN45"/>
          <cell r="BO45">
            <v>0</v>
          </cell>
          <cell r="BP45">
            <v>42856</v>
          </cell>
          <cell r="BQ45">
            <v>0</v>
          </cell>
          <cell r="BR45">
            <v>0</v>
          </cell>
          <cell r="BS45">
            <v>0</v>
          </cell>
          <cell r="BT45">
            <v>43221</v>
          </cell>
          <cell r="BU45">
            <v>0</v>
          </cell>
          <cell r="BV45">
            <v>0</v>
          </cell>
          <cell r="BW45">
            <v>0</v>
          </cell>
          <cell r="BX45">
            <v>0</v>
          </cell>
          <cell r="BY45">
            <v>1</v>
          </cell>
          <cell r="BZ45">
            <v>2</v>
          </cell>
          <cell r="CA45" t="str">
            <v>Publiée</v>
          </cell>
          <cell r="CB45">
            <v>1</v>
          </cell>
          <cell r="CC45" t="b">
            <v>1</v>
          </cell>
          <cell r="CD45">
            <v>0</v>
          </cell>
          <cell r="CE45">
            <v>0</v>
          </cell>
          <cell r="CF45">
            <v>0</v>
          </cell>
          <cell r="CG45">
            <v>0</v>
          </cell>
          <cell r="CH45">
            <v>0</v>
          </cell>
          <cell r="CI45">
            <v>0</v>
          </cell>
          <cell r="CJ45" t="str">
            <v>Weiss</v>
          </cell>
          <cell r="CK45" t="str">
            <v>France</v>
          </cell>
          <cell r="CL45">
            <v>0</v>
          </cell>
          <cell r="CM45" t="str">
            <v>cyclones filtres a manches injection d'Urée</v>
          </cell>
          <cell r="CN45" t="str">
            <v>ICPE - 2910 A - autorisation</v>
          </cell>
          <cell r="CO45">
            <v>15</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78000</v>
          </cell>
          <cell r="DJ45">
            <v>70400.600000000006</v>
          </cell>
          <cell r="DK45">
            <v>-9.7428205128205048E-2</v>
          </cell>
          <cell r="DL45">
            <v>67778</v>
          </cell>
          <cell r="DM45">
            <v>-3.7252523415993694E-2</v>
          </cell>
          <cell r="DN45">
            <v>78000</v>
          </cell>
          <cell r="DO45">
            <v>67243</v>
          </cell>
          <cell r="DP45">
            <v>-0.13791025641025642</v>
          </cell>
          <cell r="DQ45">
            <v>0</v>
          </cell>
          <cell r="DR45"/>
          <cell r="DS45">
            <v>78000</v>
          </cell>
          <cell r="DT45">
            <v>0</v>
          </cell>
          <cell r="DU45">
            <v>0</v>
          </cell>
          <cell r="DV45">
            <v>0</v>
          </cell>
          <cell r="DW45">
            <v>0</v>
          </cell>
          <cell r="DX45">
            <v>78000</v>
          </cell>
          <cell r="DY45">
            <v>0</v>
          </cell>
          <cell r="DZ45">
            <v>0</v>
          </cell>
          <cell r="EA45">
            <v>0</v>
          </cell>
          <cell r="EB45">
            <v>0</v>
          </cell>
          <cell r="EC45">
            <v>78000</v>
          </cell>
          <cell r="ED45">
            <v>0</v>
          </cell>
          <cell r="EE45">
            <v>0</v>
          </cell>
          <cell r="EF45">
            <v>0</v>
          </cell>
          <cell r="EG45">
            <v>0</v>
          </cell>
          <cell r="EH45">
            <v>0</v>
          </cell>
          <cell r="EI45">
            <v>0</v>
          </cell>
          <cell r="EJ45">
            <v>0</v>
          </cell>
          <cell r="EK45" t="str">
            <v>foyer biomasse--Eau chaude-</v>
          </cell>
          <cell r="EL45" t="str">
            <v>Plaquettes forestières (référentiel 2008 - 1A - PF)</v>
          </cell>
          <cell r="EM45">
            <v>0.9</v>
          </cell>
          <cell r="EN45">
            <v>1</v>
          </cell>
          <cell r="EO45" t="str">
            <v>Picardie</v>
          </cell>
          <cell r="EP45">
            <v>0.6</v>
          </cell>
          <cell r="EQ45" t="str">
            <v>Ile-de-France</v>
          </cell>
          <cell r="ER45">
            <v>0.3</v>
          </cell>
          <cell r="ES45" t="str">
            <v>Champagne-Ardennes</v>
          </cell>
          <cell r="ET45">
            <v>0.1</v>
          </cell>
          <cell r="EU45" t="str">
            <v>Connexes des Industries du Bois (référentiel 2008 - 2 - CIB)</v>
          </cell>
          <cell r="EV45">
            <v>0</v>
          </cell>
          <cell r="EW45">
            <v>0.1</v>
          </cell>
          <cell r="EX45" t="str">
            <v>picardie</v>
          </cell>
          <cell r="EY45">
            <v>1</v>
          </cell>
          <cell r="FV45">
            <v>0.1</v>
          </cell>
          <cell r="FW45" t="str">
            <v>foyer biomasse</v>
          </cell>
          <cell r="FY45" t="str">
            <v>Eau chaude</v>
          </cell>
        </row>
        <row r="46">
          <cell r="A46" t="str">
            <v>1001C0090</v>
          </cell>
          <cell r="B46" t="str">
            <v>BOUYER LEROUX
- LA SEGUINIERE</v>
          </cell>
          <cell r="C46">
            <v>2010</v>
          </cell>
          <cell r="D46" t="str">
            <v>retenu</v>
          </cell>
          <cell r="E46" t="str">
            <v>PAYS DE LA LOIRE</v>
          </cell>
          <cell r="F46">
            <v>49</v>
          </cell>
          <cell r="G46" t="str">
            <v>LA SEGUINIERE</v>
          </cell>
          <cell r="H46">
            <v>49332</v>
          </cell>
          <cell r="I46">
            <v>0</v>
          </cell>
          <cell r="J46" t="str">
            <v>BOUYER LEROUX</v>
          </cell>
          <cell r="K46">
            <v>40420</v>
          </cell>
          <cell r="L46">
            <v>0</v>
          </cell>
          <cell r="M46" t="str">
            <v>Gaz</v>
          </cell>
          <cell r="N46">
            <v>11088.51762682717</v>
          </cell>
          <cell r="O46" t="str">
            <v>pprudhomme@bouyer-leroux.fr
02 41 63 76 16
02 51 87 78 00</v>
          </cell>
          <cell r="P46">
            <v>0</v>
          </cell>
          <cell r="Q46" t="str">
            <v>Philippe Hernandez
Directeur exploitation
02 41 63 76 16
06 80 64 28 21
phernandez@bouyer-leroux.fr</v>
          </cell>
          <cell r="R46">
            <v>0</v>
          </cell>
          <cell r="S46">
            <v>0</v>
          </cell>
          <cell r="T46" t="str">
            <v>Philippe Hernandez
Directeur exploitation
02 41 63 76 16
06 80 64 28 21
phernandez@bouyer-leroux.fr</v>
          </cell>
          <cell r="U46">
            <v>0</v>
          </cell>
          <cell r="V46" t="str">
            <v>06 Matériaux de construction</v>
          </cell>
          <cell r="W46">
            <v>3927074</v>
          </cell>
          <cell r="X46">
            <v>1830000</v>
          </cell>
          <cell r="Y46">
            <v>0</v>
          </cell>
          <cell r="Z46">
            <v>0</v>
          </cell>
          <cell r="AA46">
            <v>4168.6156491831471</v>
          </cell>
          <cell r="AB46">
            <v>48481.000000000007</v>
          </cell>
          <cell r="AC46">
            <v>8.6</v>
          </cell>
          <cell r="AD46" t="str">
            <v>En cours</v>
          </cell>
          <cell r="AE46" t="str">
            <v>En cours avec difficultés</v>
          </cell>
          <cell r="AF46">
            <v>0</v>
          </cell>
          <cell r="AG46">
            <v>0</v>
          </cell>
          <cell r="AH46">
            <v>41306</v>
          </cell>
          <cell r="AI46" t="str">
            <v>-</v>
          </cell>
          <cell r="AJ46">
            <v>0</v>
          </cell>
          <cell r="AK46">
            <v>43342</v>
          </cell>
          <cell r="AL46" t="e">
            <v>#N/A</v>
          </cell>
          <cell r="AM46">
            <v>0</v>
          </cell>
          <cell r="AN46" t="str">
            <v>Projet en difficulté, site racheté par la société BOUYER LEROUX à IMERYS. BOUYER LEROUX
22/12/2014 : Les activités de Bouyer Leroux sont fortement impactées à la baisse. De plus, problématique autour de la rentabilité économique (coût des énergie) des projets biomasse.
Les solutions envisagées sont les suivantes :
- réorientation du projet vers le bois déchet
- réorientation du projet vers de la gazéfication, avec la sociétté Xylowatt.
Prise de décision fin du premier trimestre 2015
dépot dossier  2015 air liquide non retenu</v>
          </cell>
          <cell r="AO46">
            <v>0</v>
          </cell>
          <cell r="AP46" t="str">
            <v>Avenant signé par bouyer et caution OK 06/2015</v>
          </cell>
          <cell r="AQ46">
            <v>0</v>
          </cell>
          <cell r="AR46">
            <v>0</v>
          </cell>
          <cell r="AS46" t="str">
            <v xml:space="preserve">Faire le point avec Sylvain </v>
          </cell>
          <cell r="AT46" t="str">
            <v>Retard comptage prévisionnel</v>
          </cell>
          <cell r="AU46" t="str">
            <v>Date maxi de comptage dépassée</v>
          </cell>
          <cell r="AV46" t="str">
            <v>Reçue</v>
          </cell>
          <cell r="AW46" t="str">
            <v>Reçue</v>
          </cell>
          <cell r="AX46">
            <v>41485</v>
          </cell>
          <cell r="AY46">
            <v>41850</v>
          </cell>
          <cell r="AZ46" t="str">
            <v>-</v>
          </cell>
          <cell r="BA46"/>
          <cell r="BB46"/>
          <cell r="BC46">
            <v>0</v>
          </cell>
          <cell r="BD46">
            <v>0</v>
          </cell>
          <cell r="BE46">
            <v>0</v>
          </cell>
          <cell r="BF46"/>
          <cell r="BG46"/>
          <cell r="BH46">
            <v>0</v>
          </cell>
          <cell r="BI46">
            <v>0</v>
          </cell>
          <cell r="BJ46">
            <v>0</v>
          </cell>
          <cell r="BK46"/>
          <cell r="BL46"/>
          <cell r="BM46">
            <v>0</v>
          </cell>
          <cell r="BN46">
            <v>0</v>
          </cell>
          <cell r="BO46">
            <v>0</v>
          </cell>
          <cell r="BP46"/>
          <cell r="BQ46">
            <v>0</v>
          </cell>
          <cell r="BR46">
            <v>0</v>
          </cell>
          <cell r="BS46">
            <v>0</v>
          </cell>
          <cell r="BT46"/>
          <cell r="BU46">
            <v>0</v>
          </cell>
          <cell r="BV46">
            <v>0</v>
          </cell>
          <cell r="BW46">
            <v>0</v>
          </cell>
          <cell r="BX46">
            <v>0</v>
          </cell>
          <cell r="BY46">
            <v>0</v>
          </cell>
          <cell r="BZ46">
            <v>0</v>
          </cell>
          <cell r="CA46">
            <v>0</v>
          </cell>
          <cell r="CB46"/>
          <cell r="CC46" t="b">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48481.000000000007</v>
          </cell>
          <cell r="DJ46">
            <v>0</v>
          </cell>
          <cell r="DK46"/>
          <cell r="DL46">
            <v>0</v>
          </cell>
          <cell r="DM46"/>
          <cell r="DN46">
            <v>48481.000000000007</v>
          </cell>
          <cell r="DO46">
            <v>0</v>
          </cell>
          <cell r="DP46"/>
          <cell r="DQ46">
            <v>0</v>
          </cell>
          <cell r="DR46"/>
          <cell r="DS46">
            <v>48481.000000000007</v>
          </cell>
          <cell r="DT46">
            <v>0</v>
          </cell>
          <cell r="DU46">
            <v>0</v>
          </cell>
          <cell r="DV46">
            <v>0</v>
          </cell>
          <cell r="DW46">
            <v>0</v>
          </cell>
          <cell r="DX46">
            <v>48481.000000000007</v>
          </cell>
          <cell r="DY46">
            <v>0</v>
          </cell>
          <cell r="DZ46">
            <v>0</v>
          </cell>
          <cell r="EA46">
            <v>0</v>
          </cell>
          <cell r="EB46">
            <v>0</v>
          </cell>
          <cell r="EC46">
            <v>48481.000000000007</v>
          </cell>
          <cell r="ED46">
            <v>0</v>
          </cell>
          <cell r="EE46">
            <v>0</v>
          </cell>
          <cell r="EF46">
            <v>0</v>
          </cell>
          <cell r="EG46">
            <v>0</v>
          </cell>
          <cell r="EH46">
            <v>0</v>
          </cell>
          <cell r="EI46">
            <v>0</v>
          </cell>
          <cell r="EJ46">
            <v>0</v>
          </cell>
        </row>
        <row r="47">
          <cell r="A47" t="str">
            <v>1001C0091</v>
          </cell>
          <cell r="B47" t="str">
            <v>IMERYS - SAINT GEOURS D'AURIBAT</v>
          </cell>
          <cell r="C47">
            <v>2010</v>
          </cell>
          <cell r="D47" t="str">
            <v>retenu</v>
          </cell>
          <cell r="E47" t="str">
            <v>AQUITAINE</v>
          </cell>
          <cell r="F47">
            <v>40</v>
          </cell>
          <cell r="G47" t="str">
            <v>SAINT GEOURS D'AURIBAT</v>
          </cell>
          <cell r="H47">
            <v>40260</v>
          </cell>
          <cell r="I47">
            <v>0</v>
          </cell>
          <cell r="J47" t="str">
            <v>IMERYS</v>
          </cell>
          <cell r="K47">
            <v>40410</v>
          </cell>
          <cell r="L47">
            <v>0</v>
          </cell>
          <cell r="M47" t="str">
            <v>Gaz</v>
          </cell>
          <cell r="N47">
            <v>3217.6165090283753</v>
          </cell>
          <cell r="O47" t="str">
            <v>p.jonnard@imerys.com</v>
          </cell>
          <cell r="P47">
            <v>0</v>
          </cell>
          <cell r="Q47" t="str">
            <v>Didier MONOT
Directeur d'exploitation
06 20 87 35 19
05 58 98 49 01
d.monot@imerys-toiture.com</v>
          </cell>
          <cell r="R47">
            <v>0</v>
          </cell>
          <cell r="S47">
            <v>0</v>
          </cell>
          <cell r="T47" t="str">
            <v>Didier MONOT
Directeur d'exploitation
06 20 87 35 19
05 58 98 49 01
d.monot@imerys-toiture.com</v>
          </cell>
          <cell r="U47">
            <v>0</v>
          </cell>
          <cell r="V47" t="str">
            <v>06 Matériaux de construction</v>
          </cell>
          <cell r="W47">
            <v>1347000</v>
          </cell>
          <cell r="X47">
            <v>490000</v>
          </cell>
          <cell r="Y47">
            <v>0</v>
          </cell>
          <cell r="Z47">
            <v>0</v>
          </cell>
          <cell r="AA47">
            <v>1209.6302665520207</v>
          </cell>
          <cell r="AB47">
            <v>14068.000000000002</v>
          </cell>
          <cell r="AC47">
            <v>3.5</v>
          </cell>
          <cell r="AD47" t="str">
            <v>En cours</v>
          </cell>
          <cell r="AE47" t="str">
            <v>En cours avec difficultés</v>
          </cell>
          <cell r="AF47">
            <v>0</v>
          </cell>
          <cell r="AG47">
            <v>0</v>
          </cell>
          <cell r="AH47">
            <v>41791</v>
          </cell>
          <cell r="AI47">
            <v>41791</v>
          </cell>
          <cell r="AJ47">
            <v>0</v>
          </cell>
          <cell r="AK47">
            <v>43332</v>
          </cell>
          <cell r="AL47" t="e">
            <v>#N/A</v>
          </cell>
          <cell r="AM47">
            <v>0</v>
          </cell>
          <cell r="AN47" t="str">
            <v xml:space="preserve">Mail du 07/04/2014 :
Etant donné les baisses d'activité dans notre secteur du bâtiments et les ré-organisations en cours de notre activité de fabrication de tuiles terre
cuite, nous n'avons pas encore lancé le projet que nous avions prévu à St Geours d'Auribat.
Nous nous posons actuellement des questions sur le meilleur projet à implanter dans cette usine </v>
          </cell>
          <cell r="AO47">
            <v>0</v>
          </cell>
          <cell r="AP47">
            <v>0</v>
          </cell>
          <cell r="AQ47">
            <v>0</v>
          </cell>
          <cell r="AR47">
            <v>0</v>
          </cell>
          <cell r="AS47">
            <v>0</v>
          </cell>
          <cell r="AT47"/>
          <cell r="AU47" t="str">
            <v>Date maxi de comptage dépassée</v>
          </cell>
          <cell r="AV47" t="str">
            <v>Reçue</v>
          </cell>
          <cell r="AW47" t="str">
            <v>Reçue</v>
          </cell>
          <cell r="AX47">
            <v>41475</v>
          </cell>
          <cell r="AY47">
            <v>41840</v>
          </cell>
          <cell r="AZ47" t="str">
            <v>juin</v>
          </cell>
          <cell r="BA47"/>
          <cell r="BB47"/>
          <cell r="BC47">
            <v>0</v>
          </cell>
          <cell r="BD47">
            <v>0</v>
          </cell>
          <cell r="BE47">
            <v>0</v>
          </cell>
          <cell r="BF47"/>
          <cell r="BG47"/>
          <cell r="BH47">
            <v>0</v>
          </cell>
          <cell r="BI47">
            <v>0</v>
          </cell>
          <cell r="BJ47">
            <v>0</v>
          </cell>
          <cell r="BK47"/>
          <cell r="BL47"/>
          <cell r="BM47">
            <v>0</v>
          </cell>
          <cell r="BN47">
            <v>0</v>
          </cell>
          <cell r="BO47">
            <v>0</v>
          </cell>
          <cell r="BP47"/>
          <cell r="BQ47">
            <v>0</v>
          </cell>
          <cell r="BR47">
            <v>0</v>
          </cell>
          <cell r="BS47">
            <v>0</v>
          </cell>
          <cell r="BT47"/>
          <cell r="BU47">
            <v>0</v>
          </cell>
          <cell r="BV47">
            <v>0</v>
          </cell>
          <cell r="BW47">
            <v>0</v>
          </cell>
          <cell r="BX47">
            <v>0</v>
          </cell>
          <cell r="BY47">
            <v>0</v>
          </cell>
          <cell r="BZ47">
            <v>0</v>
          </cell>
          <cell r="CA47">
            <v>0</v>
          </cell>
          <cell r="CB47"/>
          <cell r="CC47" t="b">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14068.000000000002</v>
          </cell>
          <cell r="DJ47">
            <v>0</v>
          </cell>
          <cell r="DK47"/>
          <cell r="DL47">
            <v>0</v>
          </cell>
          <cell r="DM47"/>
          <cell r="DN47">
            <v>14068.000000000002</v>
          </cell>
          <cell r="DO47">
            <v>0</v>
          </cell>
          <cell r="DP47"/>
          <cell r="DQ47">
            <v>0</v>
          </cell>
          <cell r="DR47"/>
          <cell r="DS47">
            <v>14068.000000000002</v>
          </cell>
          <cell r="DT47">
            <v>0</v>
          </cell>
          <cell r="DU47">
            <v>0</v>
          </cell>
          <cell r="DV47">
            <v>0</v>
          </cell>
          <cell r="DW47">
            <v>0</v>
          </cell>
          <cell r="DX47">
            <v>14068.000000000002</v>
          </cell>
          <cell r="DY47">
            <v>0</v>
          </cell>
          <cell r="DZ47">
            <v>0</v>
          </cell>
          <cell r="EA47">
            <v>0</v>
          </cell>
          <cell r="EB47">
            <v>0</v>
          </cell>
          <cell r="EC47">
            <v>14068.000000000002</v>
          </cell>
          <cell r="ED47">
            <v>0</v>
          </cell>
          <cell r="EE47">
            <v>0</v>
          </cell>
          <cell r="EF47">
            <v>0</v>
          </cell>
          <cell r="EG47">
            <v>0</v>
          </cell>
          <cell r="EH47">
            <v>0</v>
          </cell>
          <cell r="EI47">
            <v>0</v>
          </cell>
          <cell r="EJ47">
            <v>0</v>
          </cell>
        </row>
        <row r="48">
          <cell r="A48" t="str">
            <v>1001C0092</v>
          </cell>
          <cell r="B48" t="str">
            <v>chaudière biomasse</v>
          </cell>
          <cell r="C48">
            <v>2010</v>
          </cell>
          <cell r="D48" t="str">
            <v>non retenu</v>
          </cell>
          <cell r="E48" t="str">
            <v>AQUITAINE</v>
          </cell>
          <cell r="F48">
            <v>33</v>
          </cell>
          <cell r="G48" t="str">
            <v>COUTRAS</v>
          </cell>
          <cell r="H48">
            <v>0</v>
          </cell>
          <cell r="I48">
            <v>0</v>
          </cell>
          <cell r="J48" t="str">
            <v>UCVA</v>
          </cell>
          <cell r="K48">
            <v>0</v>
          </cell>
          <cell r="L48">
            <v>0</v>
          </cell>
          <cell r="M48">
            <v>0</v>
          </cell>
          <cell r="N48">
            <v>4683.0180567497855</v>
          </cell>
          <cell r="O48" t="str">
            <v>jm.letourneau.ucva@orange.fr</v>
          </cell>
          <cell r="P48">
            <v>0</v>
          </cell>
          <cell r="Q48">
            <v>0</v>
          </cell>
          <cell r="R48">
            <v>0</v>
          </cell>
          <cell r="S48">
            <v>0</v>
          </cell>
          <cell r="T48">
            <v>0</v>
          </cell>
          <cell r="U48">
            <v>0</v>
          </cell>
          <cell r="V48" t="str">
            <v>03 Distilleries</v>
          </cell>
          <cell r="W48">
            <v>4224743</v>
          </cell>
          <cell r="X48">
            <v>1408000</v>
          </cell>
          <cell r="Y48">
            <v>0</v>
          </cell>
          <cell r="Z48">
            <v>0</v>
          </cell>
          <cell r="AA48">
            <v>1760.5331040412725</v>
          </cell>
          <cell r="AB48">
            <v>20475</v>
          </cell>
          <cell r="AC48">
            <v>10</v>
          </cell>
          <cell r="AD48" t="str">
            <v>Projet non retenu</v>
          </cell>
          <cell r="AE48" t="str">
            <v>Projet non retenu</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cell r="AU48">
            <v>0</v>
          </cell>
          <cell r="AV48">
            <v>0</v>
          </cell>
          <cell r="AW48">
            <v>0</v>
          </cell>
          <cell r="AX48">
            <v>0</v>
          </cell>
          <cell r="AY48">
            <v>0</v>
          </cell>
          <cell r="AZ48"/>
          <cell r="BA48"/>
          <cell r="BB48"/>
          <cell r="BC48">
            <v>0</v>
          </cell>
          <cell r="BD48">
            <v>0</v>
          </cell>
          <cell r="BE48">
            <v>0</v>
          </cell>
          <cell r="BF48"/>
          <cell r="BG48"/>
          <cell r="BH48">
            <v>0</v>
          </cell>
          <cell r="BI48">
            <v>0</v>
          </cell>
          <cell r="BJ48">
            <v>0</v>
          </cell>
          <cell r="BK48"/>
          <cell r="BL48"/>
          <cell r="BM48">
            <v>0</v>
          </cell>
          <cell r="BN48">
            <v>0</v>
          </cell>
          <cell r="BO48">
            <v>0</v>
          </cell>
          <cell r="BP48"/>
          <cell r="BQ48">
            <v>0</v>
          </cell>
          <cell r="BR48">
            <v>0</v>
          </cell>
          <cell r="BS48">
            <v>0</v>
          </cell>
          <cell r="BT48"/>
          <cell r="BU48">
            <v>0</v>
          </cell>
          <cell r="BV48">
            <v>0</v>
          </cell>
          <cell r="BW48">
            <v>0</v>
          </cell>
          <cell r="BX48">
            <v>0</v>
          </cell>
          <cell r="BY48">
            <v>0</v>
          </cell>
          <cell r="BZ48">
            <v>0</v>
          </cell>
          <cell r="CA48">
            <v>0</v>
          </cell>
          <cell r="CB48">
            <v>0</v>
          </cell>
          <cell r="CC48" t="b">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20475</v>
          </cell>
          <cell r="DJ48">
            <v>0</v>
          </cell>
          <cell r="DK48"/>
          <cell r="DL48">
            <v>0</v>
          </cell>
          <cell r="DM48">
            <v>0</v>
          </cell>
          <cell r="DN48">
            <v>20475</v>
          </cell>
          <cell r="DO48">
            <v>0</v>
          </cell>
          <cell r="DP48"/>
          <cell r="DQ48">
            <v>0</v>
          </cell>
          <cell r="DR48">
            <v>0</v>
          </cell>
          <cell r="DS48">
            <v>20475</v>
          </cell>
          <cell r="DT48">
            <v>0</v>
          </cell>
          <cell r="DU48">
            <v>0</v>
          </cell>
          <cell r="DV48">
            <v>0</v>
          </cell>
          <cell r="DW48">
            <v>0</v>
          </cell>
          <cell r="DX48">
            <v>20475</v>
          </cell>
          <cell r="DY48">
            <v>0</v>
          </cell>
          <cell r="DZ48">
            <v>0</v>
          </cell>
          <cell r="EA48">
            <v>0</v>
          </cell>
          <cell r="EB48">
            <v>0</v>
          </cell>
          <cell r="EC48">
            <v>20475</v>
          </cell>
          <cell r="ED48">
            <v>0</v>
          </cell>
          <cell r="EE48">
            <v>0</v>
          </cell>
          <cell r="EF48">
            <v>0</v>
          </cell>
          <cell r="EG48">
            <v>0</v>
          </cell>
          <cell r="EH48">
            <v>0</v>
          </cell>
          <cell r="EI48">
            <v>0</v>
          </cell>
          <cell r="EJ48">
            <v>0</v>
          </cell>
        </row>
        <row r="49">
          <cell r="A49" t="str">
            <v>1001C0094</v>
          </cell>
          <cell r="B49" t="str">
            <v>chaufferie Biomasse à Frouard</v>
          </cell>
          <cell r="C49">
            <v>2010</v>
          </cell>
          <cell r="D49" t="str">
            <v>non retenu</v>
          </cell>
          <cell r="E49" t="str">
            <v>LORRAINE</v>
          </cell>
          <cell r="F49">
            <v>54</v>
          </cell>
          <cell r="G49" t="str">
            <v>FROUARD</v>
          </cell>
          <cell r="H49">
            <v>0</v>
          </cell>
          <cell r="I49">
            <v>0</v>
          </cell>
          <cell r="J49" t="str">
            <v>DELIPAPIER</v>
          </cell>
          <cell r="K49">
            <v>0</v>
          </cell>
          <cell r="L49">
            <v>0</v>
          </cell>
          <cell r="M49">
            <v>0</v>
          </cell>
          <cell r="N49">
            <v>21472.123817712814</v>
          </cell>
          <cell r="O49" t="str">
            <v>francois.lecomte@delipapier</v>
          </cell>
          <cell r="P49">
            <v>0</v>
          </cell>
          <cell r="Q49">
            <v>0</v>
          </cell>
          <cell r="R49">
            <v>0</v>
          </cell>
          <cell r="S49">
            <v>0</v>
          </cell>
          <cell r="T49">
            <v>0</v>
          </cell>
          <cell r="U49">
            <v>0</v>
          </cell>
          <cell r="V49" t="str">
            <v>10 Papier/Carton</v>
          </cell>
          <cell r="W49">
            <v>11706000</v>
          </cell>
          <cell r="X49">
            <v>5410000</v>
          </cell>
          <cell r="Y49">
            <v>0</v>
          </cell>
          <cell r="Z49">
            <v>0</v>
          </cell>
          <cell r="AA49">
            <v>8072.2269991401545</v>
          </cell>
          <cell r="AB49">
            <v>93880</v>
          </cell>
          <cell r="AC49">
            <v>16.3</v>
          </cell>
          <cell r="AD49" t="str">
            <v>Projet non retenu</v>
          </cell>
          <cell r="AE49" t="str">
            <v>Projet non retenu</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cell r="AU49">
            <v>0</v>
          </cell>
          <cell r="AV49">
            <v>0</v>
          </cell>
          <cell r="AW49">
            <v>0</v>
          </cell>
          <cell r="AX49">
            <v>0</v>
          </cell>
          <cell r="AY49">
            <v>0</v>
          </cell>
          <cell r="AZ49"/>
          <cell r="BA49"/>
          <cell r="BB49"/>
          <cell r="BC49">
            <v>0</v>
          </cell>
          <cell r="BD49">
            <v>0</v>
          </cell>
          <cell r="BE49">
            <v>0</v>
          </cell>
          <cell r="BF49"/>
          <cell r="BG49"/>
          <cell r="BH49">
            <v>0</v>
          </cell>
          <cell r="BI49">
            <v>0</v>
          </cell>
          <cell r="BJ49">
            <v>0</v>
          </cell>
          <cell r="BK49"/>
          <cell r="BL49"/>
          <cell r="BM49">
            <v>0</v>
          </cell>
          <cell r="BN49">
            <v>0</v>
          </cell>
          <cell r="BO49">
            <v>0</v>
          </cell>
          <cell r="BP49"/>
          <cell r="BQ49">
            <v>0</v>
          </cell>
          <cell r="BR49">
            <v>0</v>
          </cell>
          <cell r="BS49">
            <v>0</v>
          </cell>
          <cell r="BT49"/>
          <cell r="BU49">
            <v>0</v>
          </cell>
          <cell r="BV49">
            <v>0</v>
          </cell>
          <cell r="BW49">
            <v>0</v>
          </cell>
          <cell r="BX49">
            <v>0</v>
          </cell>
          <cell r="BY49">
            <v>0</v>
          </cell>
          <cell r="BZ49">
            <v>0</v>
          </cell>
          <cell r="CA49">
            <v>0</v>
          </cell>
          <cell r="CB49">
            <v>0</v>
          </cell>
          <cell r="CC49" t="b">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93880</v>
          </cell>
          <cell r="DJ49">
            <v>0</v>
          </cell>
          <cell r="DK49"/>
          <cell r="DL49">
            <v>0</v>
          </cell>
          <cell r="DM49">
            <v>0</v>
          </cell>
          <cell r="DN49">
            <v>93880</v>
          </cell>
          <cell r="DO49">
            <v>0</v>
          </cell>
          <cell r="DP49"/>
          <cell r="DQ49">
            <v>0</v>
          </cell>
          <cell r="DR49">
            <v>0</v>
          </cell>
          <cell r="DS49">
            <v>93880</v>
          </cell>
          <cell r="DT49">
            <v>0</v>
          </cell>
          <cell r="DU49">
            <v>0</v>
          </cell>
          <cell r="DV49">
            <v>0</v>
          </cell>
          <cell r="DW49">
            <v>0</v>
          </cell>
          <cell r="DX49">
            <v>93880</v>
          </cell>
          <cell r="DY49">
            <v>0</v>
          </cell>
          <cell r="DZ49">
            <v>0</v>
          </cell>
          <cell r="EA49">
            <v>0</v>
          </cell>
          <cell r="EB49">
            <v>0</v>
          </cell>
          <cell r="EC49">
            <v>93880</v>
          </cell>
          <cell r="ED49">
            <v>0</v>
          </cell>
          <cell r="EE49">
            <v>0</v>
          </cell>
          <cell r="EF49">
            <v>0</v>
          </cell>
          <cell r="EG49">
            <v>0</v>
          </cell>
          <cell r="EH49">
            <v>0</v>
          </cell>
          <cell r="EI49">
            <v>0</v>
          </cell>
          <cell r="EJ49">
            <v>0</v>
          </cell>
        </row>
        <row r="50">
          <cell r="A50" t="str">
            <v>1001C0095</v>
          </cell>
          <cell r="B50" t="str">
            <v>COFELY - FROMAGERIE L'ERMITAGE - BULGNEVILLE</v>
          </cell>
          <cell r="C50">
            <v>2010</v>
          </cell>
          <cell r="D50" t="str">
            <v>retenu</v>
          </cell>
          <cell r="E50" t="str">
            <v>LORRAINE</v>
          </cell>
          <cell r="F50">
            <v>88</v>
          </cell>
          <cell r="G50" t="str">
            <v>BULGNEVILLE</v>
          </cell>
          <cell r="H50">
            <v>88079</v>
          </cell>
          <cell r="I50" t="str">
            <v>COFELY</v>
          </cell>
          <cell r="J50" t="str">
            <v>UNION LAITIERE VITTELLOISE</v>
          </cell>
          <cell r="K50">
            <v>40420</v>
          </cell>
          <cell r="L50">
            <v>14.7</v>
          </cell>
          <cell r="M50" t="str">
            <v>Fioul</v>
          </cell>
          <cell r="N50">
            <v>7791.7282889079961</v>
          </cell>
          <cell r="O50" t="str">
            <v>patrick.laugier@cofely-gdfsuez.com</v>
          </cell>
          <cell r="P50" t="str">
            <v>Johann VIENNE</v>
          </cell>
          <cell r="Q50" t="str">
            <v>johann.vienne@cofely-gdfsuez.com</v>
          </cell>
          <cell r="R50" t="str">
            <v>03 83 59 40 40  -06 75 65 82 68</v>
          </cell>
          <cell r="S50" t="str">
            <v>Johann VIENNE</v>
          </cell>
          <cell r="T50" t="str">
            <v>johann.vienne@cofely-gdfsuez.com</v>
          </cell>
          <cell r="U50" t="str">
            <v>03 83 59 40 40  -06 75 65 82 68</v>
          </cell>
          <cell r="V50" t="str">
            <v>02 Autres Industries alimentaires</v>
          </cell>
          <cell r="W50">
            <v>2450000</v>
          </cell>
          <cell r="X50">
            <v>1007123.69</v>
          </cell>
          <cell r="Y50" t="str">
            <v>Validé</v>
          </cell>
          <cell r="Z50">
            <v>0</v>
          </cell>
          <cell r="AA50">
            <v>2140.5846947549439</v>
          </cell>
          <cell r="AB50">
            <v>24895</v>
          </cell>
          <cell r="AC50">
            <v>3.25</v>
          </cell>
          <cell r="AD50" t="str">
            <v>En cours</v>
          </cell>
          <cell r="AE50" t="str">
            <v>En fonctionnement</v>
          </cell>
          <cell r="AF50" t="str">
            <v>oui</v>
          </cell>
          <cell r="AG50" t="str">
            <v>IB41882012001</v>
          </cell>
          <cell r="AH50">
            <v>41306</v>
          </cell>
          <cell r="AI50">
            <v>41306</v>
          </cell>
          <cell r="AJ50">
            <v>41306</v>
          </cell>
          <cell r="AK50">
            <v>14.7</v>
          </cell>
          <cell r="AL50" t="e">
            <v>#N/A</v>
          </cell>
          <cell r="AM50">
            <v>0</v>
          </cell>
          <cell r="AN50" t="str">
            <v xml:space="preserve">
Attente mesure émission faite en Avril - apport exploitation reçu</v>
          </cell>
          <cell r="AO50" t="str">
            <v>Le porteur nous a prévenu d'un problème de comptage (remplacement du compteur) appel du 16/10/2013 et courrier 29/10/2013
15/04/2014 : le bilan d'exploitation devrait être envoyé ds qq jours
12/02/2015: appel de Mr vienne  annonce retad d'une somaine pour envoie des donénes - pas de rapport trimestrielle depuis aout</v>
          </cell>
          <cell r="AP50" t="str">
            <v>retard rapport d'émission planifié en avril</v>
          </cell>
          <cell r="AQ50">
            <v>0</v>
          </cell>
          <cell r="AR50" t="str">
            <v>appel du 12/03/2015 appro ne respecte pas le plan du broyat ( ssd)  augmentation plaquette forestière</v>
          </cell>
          <cell r="AS50" t="str">
            <v>relaance attente rapport émission le 08072015</v>
          </cell>
          <cell r="AT50"/>
          <cell r="AU50"/>
          <cell r="AV50"/>
          <cell r="AW50"/>
          <cell r="AX50"/>
          <cell r="AY50"/>
          <cell r="AZ50" t="str">
            <v>février</v>
          </cell>
          <cell r="BA50">
            <v>41671</v>
          </cell>
          <cell r="BB50" t="str">
            <v>Validé</v>
          </cell>
          <cell r="BC50" t="str">
            <v>1- Qair : ok
2- Comptage : ok
3- Approvisionnement : ok, mais demander le fichier en version Excel + bilan exploitation en version Excel</v>
          </cell>
          <cell r="BD50" t="str">
            <v>oui</v>
          </cell>
          <cell r="BE50">
            <v>41879</v>
          </cell>
          <cell r="BF50">
            <v>42036</v>
          </cell>
          <cell r="BG50" t="str">
            <v>Validé</v>
          </cell>
          <cell r="BH50" t="str">
            <v xml:space="preserve">1- air: nalyse faite en avri
2 - Comptage: Ok
demande bilan le 05/02/2015 reçu le 19 mars
Mesures émission prévue 28-29 avril - dernière mesure faite 11/2012,, mesures doivent être faites tous les deux ans
Appro: OK
</v>
          </cell>
          <cell r="BI50" t="str">
            <v>oui</v>
          </cell>
          <cell r="BJ50" t="str">
            <v>demandé</v>
          </cell>
          <cell r="BK50">
            <v>42401</v>
          </cell>
          <cell r="BL50"/>
          <cell r="BM50">
            <v>0</v>
          </cell>
          <cell r="BN50"/>
          <cell r="BO50">
            <v>0</v>
          </cell>
          <cell r="BP50">
            <v>42767</v>
          </cell>
          <cell r="BQ50">
            <v>0</v>
          </cell>
          <cell r="BR50">
            <v>0</v>
          </cell>
          <cell r="BS50">
            <v>0</v>
          </cell>
          <cell r="BT50">
            <v>43132</v>
          </cell>
          <cell r="BU50">
            <v>0</v>
          </cell>
          <cell r="BV50">
            <v>0</v>
          </cell>
          <cell r="BW50">
            <v>0</v>
          </cell>
          <cell r="BX50">
            <v>0</v>
          </cell>
          <cell r="BY50">
            <v>2</v>
          </cell>
          <cell r="BZ50">
            <v>2</v>
          </cell>
          <cell r="CA50" t="str">
            <v>demandée</v>
          </cell>
          <cell r="CB50"/>
          <cell r="CC50" t="b">
            <v>0</v>
          </cell>
          <cell r="CD50">
            <v>0</v>
          </cell>
          <cell r="CE50">
            <v>0</v>
          </cell>
          <cell r="CF50">
            <v>0</v>
          </cell>
          <cell r="CG50">
            <v>0</v>
          </cell>
          <cell r="CH50">
            <v>0</v>
          </cell>
          <cell r="CI50">
            <v>0</v>
          </cell>
          <cell r="CJ50" t="str">
            <v>Viessmann</v>
          </cell>
          <cell r="CK50" t="str">
            <v>Allemagne</v>
          </cell>
          <cell r="CL50" t="str">
            <v>Viessmann / Mawera</v>
          </cell>
          <cell r="CM50" t="str">
            <v>Multicyclones + Electrofiltre</v>
          </cell>
          <cell r="CN50" t="str">
            <v>ICPE - 2910 A - déclaration</v>
          </cell>
          <cell r="CO50">
            <v>30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24895</v>
          </cell>
          <cell r="DJ50">
            <v>28199</v>
          </cell>
          <cell r="DK50">
            <v>0.13271741313516772</v>
          </cell>
          <cell r="DL50">
            <v>28199</v>
          </cell>
          <cell r="DM50">
            <v>0</v>
          </cell>
          <cell r="DN50">
            <v>24895</v>
          </cell>
          <cell r="DO50">
            <v>28951.71</v>
          </cell>
          <cell r="DP50">
            <v>0.16295280176742313</v>
          </cell>
          <cell r="DQ50">
            <v>28951</v>
          </cell>
          <cell r="DR50">
            <v>-2.4523594633931015E-5</v>
          </cell>
          <cell r="DS50">
            <v>24895</v>
          </cell>
          <cell r="DT50">
            <v>0</v>
          </cell>
          <cell r="DU50">
            <v>0</v>
          </cell>
          <cell r="DV50">
            <v>0</v>
          </cell>
          <cell r="DW50">
            <v>0</v>
          </cell>
          <cell r="DX50">
            <v>24895</v>
          </cell>
          <cell r="DY50">
            <v>0</v>
          </cell>
          <cell r="DZ50">
            <v>0</v>
          </cell>
          <cell r="EA50">
            <v>0</v>
          </cell>
          <cell r="EB50">
            <v>0</v>
          </cell>
          <cell r="EC50">
            <v>24895</v>
          </cell>
          <cell r="ED50">
            <v>0</v>
          </cell>
          <cell r="EE50">
            <v>0</v>
          </cell>
          <cell r="EF50">
            <v>0</v>
          </cell>
          <cell r="EG50">
            <v>0</v>
          </cell>
          <cell r="EH50">
            <v>0</v>
          </cell>
          <cell r="EI50">
            <v>0</v>
          </cell>
          <cell r="EJ50">
            <v>0</v>
          </cell>
          <cell r="EK50" t="str">
            <v>---</v>
          </cell>
          <cell r="EL50" t="str">
            <v>Plaquettes forestières (référentiel 2008 - 1A - PF)</v>
          </cell>
          <cell r="EM50">
            <v>0.51</v>
          </cell>
          <cell r="EO50" t="str">
            <v>lorraine</v>
          </cell>
          <cell r="EP50">
            <v>0.64</v>
          </cell>
          <cell r="EQ50" t="str">
            <v>Champagne-Ardennes</v>
          </cell>
          <cell r="ER50">
            <v>0.36</v>
          </cell>
          <cell r="EU50" t="str">
            <v>Produits bois en fin de vie (référentiel 2008 - 3A - PBFV)</v>
          </cell>
          <cell r="EV50">
            <v>0.49</v>
          </cell>
          <cell r="EW50">
            <v>0</v>
          </cell>
          <cell r="EX50" t="str">
            <v>Lorraine</v>
          </cell>
          <cell r="EY50">
            <v>0.6</v>
          </cell>
          <cell r="EZ50" t="str">
            <v>Champagne-Ardennes</v>
          </cell>
          <cell r="FA50">
            <v>0.4</v>
          </cell>
        </row>
        <row r="51">
          <cell r="A51" t="str">
            <v>1001C0097</v>
          </cell>
          <cell r="B51" t="str">
            <v>PAPETERIE DE RAON</v>
          </cell>
          <cell r="C51">
            <v>2010</v>
          </cell>
          <cell r="D51" t="str">
            <v>retenu</v>
          </cell>
          <cell r="E51" t="str">
            <v>LORRAINE</v>
          </cell>
          <cell r="F51">
            <v>88</v>
          </cell>
          <cell r="G51" t="str">
            <v>RAON L'ETAPE</v>
          </cell>
          <cell r="H51">
            <v>0</v>
          </cell>
          <cell r="I51">
            <v>0</v>
          </cell>
          <cell r="J51" t="str">
            <v>FROMAGERIE DE L'ERMITAGE</v>
          </cell>
          <cell r="K51">
            <v>0</v>
          </cell>
          <cell r="L51">
            <v>0</v>
          </cell>
          <cell r="M51">
            <v>0</v>
          </cell>
          <cell r="N51">
            <v>13365.871023215821</v>
          </cell>
          <cell r="O51" t="str">
            <v>patrick.laugier@cofely-gdfsuez.com</v>
          </cell>
          <cell r="P51">
            <v>0</v>
          </cell>
          <cell r="Q51">
            <v>0</v>
          </cell>
          <cell r="R51">
            <v>0</v>
          </cell>
          <cell r="S51">
            <v>0</v>
          </cell>
          <cell r="T51">
            <v>0</v>
          </cell>
          <cell r="U51">
            <v>0</v>
          </cell>
          <cell r="V51" t="str">
            <v>10 Papier/Carton</v>
          </cell>
          <cell r="W51">
            <v>4480000</v>
          </cell>
          <cell r="X51">
            <v>2575000</v>
          </cell>
          <cell r="Y51">
            <v>0</v>
          </cell>
          <cell r="Z51">
            <v>0</v>
          </cell>
          <cell r="AA51">
            <v>5024.7635425623384</v>
          </cell>
          <cell r="AB51">
            <v>58438</v>
          </cell>
          <cell r="AC51">
            <v>8.4</v>
          </cell>
          <cell r="AD51" t="str">
            <v>Abandonné</v>
          </cell>
          <cell r="AE51" t="str">
            <v>Abandonné</v>
          </cell>
          <cell r="AF51">
            <v>0</v>
          </cell>
          <cell r="AG51">
            <v>0</v>
          </cell>
          <cell r="AH51">
            <v>41306</v>
          </cell>
          <cell r="AI51" t="str">
            <v>-</v>
          </cell>
          <cell r="AJ51">
            <v>0</v>
          </cell>
          <cell r="AK51">
            <v>0</v>
          </cell>
          <cell r="AL51"/>
          <cell r="AM51">
            <v>0</v>
          </cell>
          <cell r="AN51" t="str">
            <v>appel téléph MB le 31/07/2012 :demande de justificatif sur abandon   (voir courrier du 22 juin 2012 de GDF)</v>
          </cell>
          <cell r="AO51">
            <v>0</v>
          </cell>
          <cell r="AP51">
            <v>0</v>
          </cell>
          <cell r="AQ51">
            <v>0</v>
          </cell>
          <cell r="AR51">
            <v>0</v>
          </cell>
          <cell r="AS51" t="str">
            <v>abandon si pas de réponse fin janvier</v>
          </cell>
          <cell r="AT51" t="str">
            <v>Date de comptage prévisionnel postérieur à la date maxi</v>
          </cell>
          <cell r="AU51">
            <v>0</v>
          </cell>
          <cell r="AV51">
            <v>335</v>
          </cell>
          <cell r="AW51">
            <v>700</v>
          </cell>
          <cell r="AX51">
            <v>1065</v>
          </cell>
          <cell r="AY51">
            <v>1430</v>
          </cell>
          <cell r="AZ51" t="str">
            <v>-</v>
          </cell>
          <cell r="BA51"/>
          <cell r="BB51"/>
          <cell r="BC51">
            <v>0</v>
          </cell>
          <cell r="BD51">
            <v>0</v>
          </cell>
          <cell r="BE51">
            <v>0</v>
          </cell>
          <cell r="BF51"/>
          <cell r="BG51"/>
          <cell r="BH51">
            <v>0</v>
          </cell>
          <cell r="BI51">
            <v>0</v>
          </cell>
          <cell r="BJ51">
            <v>0</v>
          </cell>
          <cell r="BK51"/>
          <cell r="BL51"/>
          <cell r="BM51">
            <v>0</v>
          </cell>
          <cell r="BN51">
            <v>0</v>
          </cell>
          <cell r="BO51">
            <v>0</v>
          </cell>
          <cell r="BP51"/>
          <cell r="BQ51">
            <v>0</v>
          </cell>
          <cell r="BR51">
            <v>0</v>
          </cell>
          <cell r="BS51">
            <v>0</v>
          </cell>
          <cell r="BT51"/>
          <cell r="BU51">
            <v>0</v>
          </cell>
          <cell r="BV51">
            <v>0</v>
          </cell>
          <cell r="BW51">
            <v>0</v>
          </cell>
          <cell r="BX51">
            <v>0</v>
          </cell>
          <cell r="BY51">
            <v>0</v>
          </cell>
          <cell r="BZ51">
            <v>0</v>
          </cell>
          <cell r="CA51">
            <v>0</v>
          </cell>
          <cell r="CB51"/>
          <cell r="CC51" t="b">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58438</v>
          </cell>
          <cell r="DJ51">
            <v>0</v>
          </cell>
          <cell r="DK51"/>
          <cell r="DL51">
            <v>0</v>
          </cell>
          <cell r="DM51">
            <v>0</v>
          </cell>
          <cell r="DN51">
            <v>58438</v>
          </cell>
          <cell r="DO51">
            <v>0</v>
          </cell>
          <cell r="DP51"/>
          <cell r="DQ51">
            <v>0</v>
          </cell>
          <cell r="DR51">
            <v>0</v>
          </cell>
          <cell r="DS51">
            <v>58438</v>
          </cell>
          <cell r="DT51">
            <v>0</v>
          </cell>
          <cell r="DU51">
            <v>0</v>
          </cell>
          <cell r="DV51">
            <v>0</v>
          </cell>
          <cell r="DW51">
            <v>0</v>
          </cell>
          <cell r="DX51">
            <v>58438</v>
          </cell>
          <cell r="DY51">
            <v>0</v>
          </cell>
          <cell r="DZ51">
            <v>0</v>
          </cell>
          <cell r="EA51">
            <v>0</v>
          </cell>
          <cell r="EB51">
            <v>0</v>
          </cell>
          <cell r="EC51">
            <v>58438</v>
          </cell>
          <cell r="ED51">
            <v>0</v>
          </cell>
          <cell r="EE51">
            <v>0</v>
          </cell>
          <cell r="EF51">
            <v>0</v>
          </cell>
          <cell r="EG51">
            <v>0</v>
          </cell>
          <cell r="EH51">
            <v>0</v>
          </cell>
          <cell r="EI51">
            <v>0</v>
          </cell>
          <cell r="EJ51">
            <v>0</v>
          </cell>
        </row>
        <row r="52">
          <cell r="A52" t="str">
            <v>1001C0098</v>
          </cell>
          <cell r="B52" t="str">
            <v>COFELY - EMIN LEYDIER - NOGENT SUR SEINE</v>
          </cell>
          <cell r="C52">
            <v>2010</v>
          </cell>
          <cell r="D52" t="str">
            <v>retenu</v>
          </cell>
          <cell r="E52" t="str">
            <v>CHAMPAGNE ARDENNES</v>
          </cell>
          <cell r="F52">
            <v>10</v>
          </cell>
          <cell r="G52" t="str">
            <v>NOGENT SUR SEINE</v>
          </cell>
          <cell r="H52">
            <v>10268</v>
          </cell>
          <cell r="I52">
            <v>0</v>
          </cell>
          <cell r="J52" t="str">
            <v>COFELY</v>
          </cell>
          <cell r="K52">
            <v>40417</v>
          </cell>
          <cell r="L52">
            <v>0</v>
          </cell>
          <cell r="M52" t="str">
            <v>Gaz</v>
          </cell>
          <cell r="N52">
            <v>42614.892519346518</v>
          </cell>
          <cell r="O52" t="str">
            <v>patrick.laugier@cofely-gdfsuez.com</v>
          </cell>
          <cell r="P52">
            <v>0</v>
          </cell>
          <cell r="Q52" t="str">
            <v>Bérangère PREAULT
berangere.preault@cofely-gdfsuez.com
03 88 13 64 40</v>
          </cell>
          <cell r="R52">
            <v>0</v>
          </cell>
          <cell r="S52">
            <v>0</v>
          </cell>
          <cell r="T52" t="str">
            <v>Bérangère PREAULT
berangere.preault@cofely-gdfsuez.com
03 88 13 64 40</v>
          </cell>
          <cell r="U52">
            <v>0</v>
          </cell>
          <cell r="V52" t="str">
            <v>10 Papier/Carton</v>
          </cell>
          <cell r="W52">
            <v>13400000</v>
          </cell>
          <cell r="X52">
            <v>7495000</v>
          </cell>
          <cell r="Y52">
            <v>0</v>
          </cell>
          <cell r="Z52">
            <v>0</v>
          </cell>
          <cell r="AA52">
            <v>16020.636285468614</v>
          </cell>
          <cell r="AB52">
            <v>186320</v>
          </cell>
          <cell r="AC52">
            <v>20</v>
          </cell>
          <cell r="AD52" t="str">
            <v>En cours</v>
          </cell>
          <cell r="AE52" t="str">
            <v>En cours avec difficultés</v>
          </cell>
          <cell r="AF52">
            <v>0</v>
          </cell>
          <cell r="AG52">
            <v>0</v>
          </cell>
          <cell r="AH52">
            <v>41306</v>
          </cell>
          <cell r="AI52">
            <v>42064</v>
          </cell>
          <cell r="AJ52">
            <v>0</v>
          </cell>
          <cell r="AK52">
            <v>43339</v>
          </cell>
          <cell r="AL52" t="e">
            <v>#N/A</v>
          </cell>
          <cell r="AM52">
            <v>0</v>
          </cell>
          <cell r="AN52" t="str">
            <v xml:space="preserve">mars 2014
Le développement de ce projet est actuellement arrêté faute d’obtenir une garantie financière de la part de notre consommateur de chaleur.
En revanche nous étudions l’opportunité de développer un projet sur le site de SOFIPROTEOL à Le Mériot.  Ce site est voisin de celui d’Emin Leydier.
La configuration technico économique du projet est comparable à celui du projet d’Emin Leydier.
La possibilité même éloignée de revente de chaleur à Emin Leydier existe.
Retour mail du 30062015 - etude d'alternative toujours en cours devra être validé avant septembre
</v>
          </cell>
          <cell r="AO52">
            <v>0</v>
          </cell>
          <cell r="AP52">
            <v>0</v>
          </cell>
          <cell r="AQ52">
            <v>0</v>
          </cell>
          <cell r="AR52">
            <v>0</v>
          </cell>
          <cell r="AS52" t="str">
            <v>Recontacter en septembre 2015 pour voir si étude aboutie, annulatuion convention ou non ou redépot 2016</v>
          </cell>
          <cell r="AT52" t="str">
            <v>Retard comptage prévisionnel</v>
          </cell>
          <cell r="AU52" t="str">
            <v>Date maxi de comptage dépassée</v>
          </cell>
          <cell r="AV52" t="str">
            <v>Reçue</v>
          </cell>
          <cell r="AW52" t="str">
            <v>Reçue</v>
          </cell>
          <cell r="AX52">
            <v>41482</v>
          </cell>
          <cell r="AY52">
            <v>41847</v>
          </cell>
          <cell r="AZ52" t="str">
            <v>mars</v>
          </cell>
          <cell r="BA52"/>
          <cell r="BB52"/>
          <cell r="BC52">
            <v>0</v>
          </cell>
          <cell r="BD52">
            <v>0</v>
          </cell>
          <cell r="BE52">
            <v>0</v>
          </cell>
          <cell r="BF52"/>
          <cell r="BG52"/>
          <cell r="BH52">
            <v>0</v>
          </cell>
          <cell r="BI52">
            <v>0</v>
          </cell>
          <cell r="BJ52">
            <v>0</v>
          </cell>
          <cell r="BK52"/>
          <cell r="BL52"/>
          <cell r="BM52">
            <v>0</v>
          </cell>
          <cell r="BN52">
            <v>0</v>
          </cell>
          <cell r="BO52">
            <v>0</v>
          </cell>
          <cell r="BP52"/>
          <cell r="BQ52">
            <v>0</v>
          </cell>
          <cell r="BR52">
            <v>0</v>
          </cell>
          <cell r="BS52">
            <v>0</v>
          </cell>
          <cell r="BT52"/>
          <cell r="BU52">
            <v>0</v>
          </cell>
          <cell r="BV52">
            <v>0</v>
          </cell>
          <cell r="BW52">
            <v>0</v>
          </cell>
          <cell r="BX52">
            <v>0</v>
          </cell>
          <cell r="BY52">
            <v>0</v>
          </cell>
          <cell r="BZ52">
            <v>0</v>
          </cell>
          <cell r="CA52">
            <v>0</v>
          </cell>
          <cell r="CB52"/>
          <cell r="CC52" t="b">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186320</v>
          </cell>
          <cell r="DJ52">
            <v>0</v>
          </cell>
          <cell r="DK52"/>
          <cell r="DL52"/>
          <cell r="DM52"/>
          <cell r="DN52">
            <v>186320</v>
          </cell>
          <cell r="DO52">
            <v>0</v>
          </cell>
          <cell r="DP52"/>
          <cell r="DQ52"/>
          <cell r="DR52"/>
          <cell r="DS52">
            <v>186320</v>
          </cell>
          <cell r="DT52">
            <v>0</v>
          </cell>
          <cell r="DU52">
            <v>0</v>
          </cell>
          <cell r="DV52">
            <v>0</v>
          </cell>
          <cell r="DW52">
            <v>0</v>
          </cell>
          <cell r="DX52">
            <v>186320</v>
          </cell>
          <cell r="DY52">
            <v>0</v>
          </cell>
          <cell r="DZ52">
            <v>0</v>
          </cell>
          <cell r="EA52">
            <v>0</v>
          </cell>
          <cell r="EB52">
            <v>0</v>
          </cell>
          <cell r="EC52">
            <v>186320</v>
          </cell>
          <cell r="ED52">
            <v>0</v>
          </cell>
          <cell r="EE52">
            <v>0</v>
          </cell>
          <cell r="EF52">
            <v>0</v>
          </cell>
          <cell r="EG52">
            <v>0</v>
          </cell>
          <cell r="EH52"/>
          <cell r="EI52"/>
          <cell r="EJ52"/>
        </row>
        <row r="53">
          <cell r="A53" t="str">
            <v>1001C0099</v>
          </cell>
          <cell r="B53" t="str">
            <v>DISLAUB - BUCHERES</v>
          </cell>
          <cell r="C53">
            <v>2010</v>
          </cell>
          <cell r="D53" t="str">
            <v>retenu</v>
          </cell>
          <cell r="E53" t="str">
            <v>CHAMPAGNE ARDENNES</v>
          </cell>
          <cell r="F53">
            <v>10</v>
          </cell>
          <cell r="G53" t="str">
            <v>BUCHERES</v>
          </cell>
          <cell r="H53">
            <v>10067</v>
          </cell>
          <cell r="I53">
            <v>0</v>
          </cell>
          <cell r="J53" t="str">
            <v>U.V.B.DISLAUB</v>
          </cell>
          <cell r="K53">
            <v>40415</v>
          </cell>
          <cell r="L53">
            <v>30.6</v>
          </cell>
          <cell r="M53" t="str">
            <v>Gaz</v>
          </cell>
          <cell r="N53">
            <v>17373.976900374146</v>
          </cell>
          <cell r="O53" t="str">
            <v>htherene@cristal-union.fr</v>
          </cell>
          <cell r="P53" t="str">
            <v>Nicolas KUZMA
Responsable Maintenance et Travaux Neufs</v>
          </cell>
          <cell r="Q53" t="str">
            <v xml:space="preserve">
nkuzma@dislaub.com
</v>
          </cell>
          <cell r="R53" t="str">
            <v>06 73 89 27 03 -03 25 41 64 35</v>
          </cell>
          <cell r="S53" t="str">
            <v>06 73 89 27 03 -03 25 41 64 35</v>
          </cell>
          <cell r="T53" t="str">
            <v xml:space="preserve">Nicolas KUZMA
nkuzma@dislaub.com
Responsable Maintenance et Travaux Neufs
</v>
          </cell>
          <cell r="U53" t="str">
            <v>06 73 89 27 03 -03 25 41 64 35</v>
          </cell>
          <cell r="V53" t="str">
            <v>02 Autres Industries alimentaires</v>
          </cell>
          <cell r="W53">
            <v>5968000</v>
          </cell>
          <cell r="X53">
            <v>3282400</v>
          </cell>
          <cell r="Y53" t="str">
            <v>Validé</v>
          </cell>
          <cell r="Z53">
            <v>0</v>
          </cell>
          <cell r="AA53">
            <v>6531.5702632985513</v>
          </cell>
          <cell r="AB53">
            <v>75962.16216216216</v>
          </cell>
          <cell r="AC53">
            <v>13.4</v>
          </cell>
          <cell r="AD53" t="str">
            <v>En cours</v>
          </cell>
          <cell r="AE53" t="str">
            <v>En fonctionnement</v>
          </cell>
          <cell r="AF53" t="str">
            <v>oui</v>
          </cell>
          <cell r="AG53" t="str">
            <v>IB21102012001</v>
          </cell>
          <cell r="AH53">
            <v>41306</v>
          </cell>
          <cell r="AI53">
            <v>41183</v>
          </cell>
          <cell r="AJ53">
            <v>41183</v>
          </cell>
          <cell r="AK53">
            <v>30.6</v>
          </cell>
          <cell r="AL53" t="e">
            <v>#N/A</v>
          </cell>
          <cell r="AM53" t="str">
            <v>En fonctionnement, date officielle de comptage 01/110/2012
Paiements des 2 premières années effectuées</v>
          </cell>
          <cell r="AN53" t="str">
            <v>RAS</v>
          </cell>
          <cell r="AO53">
            <v>0</v>
          </cell>
          <cell r="AP53">
            <v>0</v>
          </cell>
          <cell r="AQ53">
            <v>0</v>
          </cell>
          <cell r="AR53">
            <v>0</v>
          </cell>
          <cell r="AS53">
            <v>0</v>
          </cell>
          <cell r="AT53"/>
          <cell r="AU53"/>
          <cell r="AV53"/>
          <cell r="AW53"/>
          <cell r="AX53"/>
          <cell r="AY53"/>
          <cell r="AZ53" t="str">
            <v>octobre</v>
          </cell>
          <cell r="BA53">
            <v>41548</v>
          </cell>
          <cell r="BB53" t="str">
            <v>Reçu</v>
          </cell>
          <cell r="BC53">
            <v>0</v>
          </cell>
          <cell r="BD53" t="str">
            <v>oui</v>
          </cell>
          <cell r="BE53">
            <v>41667</v>
          </cell>
          <cell r="BF53">
            <v>41913</v>
          </cell>
          <cell r="BG53" t="str">
            <v>Validé</v>
          </cell>
          <cell r="BH53" t="str">
            <v>QA : ok
Comptage : ok
Approvisionnement : ok</v>
          </cell>
          <cell r="BI53" t="str">
            <v>oui</v>
          </cell>
          <cell r="BJ53">
            <v>41942</v>
          </cell>
          <cell r="BK53">
            <v>42278</v>
          </cell>
          <cell r="BL53"/>
          <cell r="BM53">
            <v>0</v>
          </cell>
          <cell r="BN53"/>
          <cell r="BO53">
            <v>0</v>
          </cell>
          <cell r="BP53">
            <v>42644</v>
          </cell>
          <cell r="BQ53">
            <v>0</v>
          </cell>
          <cell r="BR53">
            <v>0</v>
          </cell>
          <cell r="BS53">
            <v>0</v>
          </cell>
          <cell r="BT53">
            <v>43009</v>
          </cell>
          <cell r="BU53">
            <v>0</v>
          </cell>
          <cell r="BV53">
            <v>0</v>
          </cell>
          <cell r="BW53">
            <v>0</v>
          </cell>
          <cell r="BX53">
            <v>0</v>
          </cell>
          <cell r="BY53">
            <v>2</v>
          </cell>
          <cell r="BZ53">
            <v>2</v>
          </cell>
          <cell r="CA53" t="str">
            <v>en cours de révision</v>
          </cell>
          <cell r="CB53"/>
          <cell r="CC53" t="b">
            <v>1</v>
          </cell>
          <cell r="CD53" t="str">
            <v>en cours</v>
          </cell>
          <cell r="CE53">
            <v>2014</v>
          </cell>
          <cell r="CF53" t="str">
            <v>conforme difficulté origine géographique</v>
          </cell>
          <cell r="CG53" t="str">
            <v>oui</v>
          </cell>
          <cell r="CH53">
            <v>2014</v>
          </cell>
          <cell r="CI53" t="str">
            <v>parfaitement conforme</v>
          </cell>
          <cell r="CJ53" t="str">
            <v>Next Energies</v>
          </cell>
          <cell r="CK53" t="str">
            <v>France</v>
          </cell>
          <cell r="CL53">
            <v>0</v>
          </cell>
          <cell r="CM53" t="str">
            <v>Multi cyclones - filtre à manches</v>
          </cell>
          <cell r="CN53" t="str">
            <v>ICPE - 2910 A - autorisation</v>
          </cell>
          <cell r="CO53">
            <v>30</v>
          </cell>
          <cell r="CP53">
            <v>13</v>
          </cell>
          <cell r="CQ53">
            <v>0</v>
          </cell>
          <cell r="CR53">
            <v>0</v>
          </cell>
          <cell r="CS53">
            <v>0</v>
          </cell>
          <cell r="CT53">
            <v>0</v>
          </cell>
          <cell r="CU53">
            <v>95.1</v>
          </cell>
          <cell r="CV53">
            <v>3.69</v>
          </cell>
          <cell r="CW53">
            <v>1</v>
          </cell>
          <cell r="CX53">
            <v>211</v>
          </cell>
          <cell r="CY53">
            <v>0</v>
          </cell>
          <cell r="CZ53">
            <v>0</v>
          </cell>
          <cell r="DA53">
            <v>0</v>
          </cell>
          <cell r="DB53">
            <v>0.27</v>
          </cell>
          <cell r="DC53">
            <v>0</v>
          </cell>
          <cell r="DD53">
            <v>0</v>
          </cell>
          <cell r="DE53">
            <v>100</v>
          </cell>
          <cell r="DF53">
            <v>100</v>
          </cell>
          <cell r="DG53">
            <v>10</v>
          </cell>
          <cell r="DH53">
            <v>10</v>
          </cell>
          <cell r="DI53">
            <v>75962.16216216216</v>
          </cell>
          <cell r="DJ53">
            <v>88231</v>
          </cell>
          <cell r="DK53">
            <v>0.1615124884366328</v>
          </cell>
          <cell r="DL53">
            <v>87394</v>
          </cell>
          <cell r="DM53">
            <v>-9.4864616744681583E-3</v>
          </cell>
          <cell r="DN53">
            <v>75962.16216216216</v>
          </cell>
          <cell r="DO53">
            <v>96847</v>
          </cell>
          <cell r="DP53">
            <v>0.27493737991887857</v>
          </cell>
          <cell r="DQ53">
            <v>96854</v>
          </cell>
          <cell r="DR53">
            <v>7.2278955465837866E-5</v>
          </cell>
          <cell r="DS53">
            <v>75962.16216216216</v>
          </cell>
          <cell r="DT53">
            <v>0</v>
          </cell>
          <cell r="DU53">
            <v>0</v>
          </cell>
          <cell r="DV53">
            <v>0</v>
          </cell>
          <cell r="DW53">
            <v>0</v>
          </cell>
          <cell r="DX53">
            <v>75962.16216216216</v>
          </cell>
          <cell r="DY53">
            <v>0</v>
          </cell>
          <cell r="DZ53">
            <v>0</v>
          </cell>
          <cell r="EA53">
            <v>0</v>
          </cell>
          <cell r="EB53">
            <v>0</v>
          </cell>
          <cell r="EC53">
            <v>75962.16216216216</v>
          </cell>
          <cell r="ED53">
            <v>0</v>
          </cell>
          <cell r="EE53">
            <v>0</v>
          </cell>
          <cell r="EF53">
            <v>0</v>
          </cell>
          <cell r="EG53">
            <v>0</v>
          </cell>
          <cell r="EH53">
            <v>0</v>
          </cell>
          <cell r="EI53">
            <v>0</v>
          </cell>
          <cell r="EJ53">
            <v>0</v>
          </cell>
          <cell r="EK53" t="str">
            <v>foyer biomasse--Vapeur-</v>
          </cell>
          <cell r="EL53" t="str">
            <v>Plaquettes forestières (référentiel 2008 - 1A - PF)</v>
          </cell>
          <cell r="EM53">
            <v>1</v>
          </cell>
          <cell r="EN53">
            <v>1</v>
          </cell>
          <cell r="EO53" t="str">
            <v>Champagne-Ardennes</v>
          </cell>
          <cell r="EQ53" t="str">
            <v>Bourgogne</v>
          </cell>
          <cell r="FW53" t="str">
            <v>foyer biomasse</v>
          </cell>
          <cell r="FY53" t="str">
            <v>Vapeur</v>
          </cell>
        </row>
        <row r="54">
          <cell r="A54" t="str">
            <v>1001C0100</v>
          </cell>
          <cell r="B54" t="str">
            <v>MONNET SEVE</v>
          </cell>
          <cell r="C54">
            <v>2010</v>
          </cell>
          <cell r="D54" t="str">
            <v>non retenu</v>
          </cell>
          <cell r="E54" t="str">
            <v>BOURGOGNE</v>
          </cell>
          <cell r="F54">
            <v>58</v>
          </cell>
          <cell r="G54" t="str">
            <v>SOUGY SUR LOIRE</v>
          </cell>
          <cell r="H54">
            <v>0</v>
          </cell>
          <cell r="I54">
            <v>0</v>
          </cell>
          <cell r="J54" t="str">
            <v>COFELY</v>
          </cell>
          <cell r="K54">
            <v>0</v>
          </cell>
          <cell r="L54">
            <v>0</v>
          </cell>
          <cell r="M54">
            <v>0</v>
          </cell>
          <cell r="N54">
            <v>3775.6904557179701</v>
          </cell>
          <cell r="O54" t="str">
            <v>florence.lemehaute@cofely-gdfsuez.com</v>
          </cell>
          <cell r="P54">
            <v>0</v>
          </cell>
          <cell r="Q54">
            <v>0</v>
          </cell>
          <cell r="R54" t="str">
            <v>03 25 41 64 35</v>
          </cell>
          <cell r="S54">
            <v>0</v>
          </cell>
          <cell r="T54">
            <v>0</v>
          </cell>
          <cell r="U54">
            <v>0</v>
          </cell>
          <cell r="V54" t="str">
            <v>10 Papier/Carton</v>
          </cell>
          <cell r="W54">
            <v>2665000</v>
          </cell>
          <cell r="X54">
            <v>1197990</v>
          </cell>
          <cell r="Y54">
            <v>0</v>
          </cell>
          <cell r="Z54">
            <v>0</v>
          </cell>
          <cell r="AA54">
            <v>1419.4325021496129</v>
          </cell>
          <cell r="AB54">
            <v>16508</v>
          </cell>
          <cell r="AC54">
            <v>5</v>
          </cell>
          <cell r="AD54" t="str">
            <v>Projet non retenu</v>
          </cell>
          <cell r="AE54" t="str">
            <v>Projet non retenu</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cell r="AU54">
            <v>0</v>
          </cell>
          <cell r="AV54">
            <v>0</v>
          </cell>
          <cell r="AW54">
            <v>0</v>
          </cell>
          <cell r="AX54">
            <v>0</v>
          </cell>
          <cell r="AY54">
            <v>0</v>
          </cell>
          <cell r="AZ54"/>
          <cell r="BA54"/>
          <cell r="BB54"/>
          <cell r="BC54">
            <v>0</v>
          </cell>
          <cell r="BD54">
            <v>0</v>
          </cell>
          <cell r="BE54">
            <v>0</v>
          </cell>
          <cell r="BF54"/>
          <cell r="BG54"/>
          <cell r="BH54">
            <v>0</v>
          </cell>
          <cell r="BI54">
            <v>0</v>
          </cell>
          <cell r="BJ54">
            <v>0</v>
          </cell>
          <cell r="BK54"/>
          <cell r="BL54"/>
          <cell r="BM54">
            <v>0</v>
          </cell>
          <cell r="BN54">
            <v>0</v>
          </cell>
          <cell r="BO54">
            <v>0</v>
          </cell>
          <cell r="BP54"/>
          <cell r="BQ54">
            <v>0</v>
          </cell>
          <cell r="BR54">
            <v>0</v>
          </cell>
          <cell r="BS54">
            <v>0</v>
          </cell>
          <cell r="BT54"/>
          <cell r="BU54">
            <v>0</v>
          </cell>
          <cell r="BV54">
            <v>0</v>
          </cell>
          <cell r="BW54">
            <v>0</v>
          </cell>
          <cell r="BX54">
            <v>0</v>
          </cell>
          <cell r="BY54">
            <v>0</v>
          </cell>
          <cell r="BZ54">
            <v>0</v>
          </cell>
          <cell r="CA54">
            <v>0</v>
          </cell>
          <cell r="CB54">
            <v>0</v>
          </cell>
          <cell r="CC54" t="b">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16508</v>
          </cell>
          <cell r="DJ54">
            <v>0</v>
          </cell>
          <cell r="DK54"/>
          <cell r="DL54">
            <v>0</v>
          </cell>
          <cell r="DM54">
            <v>0</v>
          </cell>
          <cell r="DN54">
            <v>16508</v>
          </cell>
          <cell r="DO54">
            <v>0</v>
          </cell>
          <cell r="DP54"/>
          <cell r="DQ54">
            <v>0</v>
          </cell>
          <cell r="DR54">
            <v>0</v>
          </cell>
          <cell r="DS54">
            <v>16508</v>
          </cell>
          <cell r="DT54">
            <v>0</v>
          </cell>
          <cell r="DU54">
            <v>0</v>
          </cell>
          <cell r="DV54">
            <v>0</v>
          </cell>
          <cell r="DW54">
            <v>0</v>
          </cell>
          <cell r="DX54">
            <v>16508</v>
          </cell>
          <cell r="DY54">
            <v>0</v>
          </cell>
          <cell r="DZ54">
            <v>0</v>
          </cell>
          <cell r="EA54">
            <v>0</v>
          </cell>
          <cell r="EB54">
            <v>0</v>
          </cell>
          <cell r="EC54">
            <v>16508</v>
          </cell>
          <cell r="ED54">
            <v>0</v>
          </cell>
          <cell r="EE54">
            <v>0</v>
          </cell>
          <cell r="EF54">
            <v>0</v>
          </cell>
          <cell r="EG54">
            <v>0</v>
          </cell>
          <cell r="EH54">
            <v>0</v>
          </cell>
          <cell r="EI54">
            <v>0</v>
          </cell>
          <cell r="EJ54">
            <v>0</v>
          </cell>
        </row>
        <row r="55">
          <cell r="A55" t="str">
            <v>1001C0101</v>
          </cell>
          <cell r="B55" t="str">
            <v>SICAL</v>
          </cell>
          <cell r="C55">
            <v>2010</v>
          </cell>
          <cell r="D55" t="str">
            <v>non retenu</v>
          </cell>
          <cell r="E55" t="str">
            <v>NORD PAS DE CALAIS</v>
          </cell>
          <cell r="F55">
            <v>62</v>
          </cell>
          <cell r="G55" t="str">
            <v>LUMBRES</v>
          </cell>
          <cell r="H55">
            <v>0</v>
          </cell>
          <cell r="I55">
            <v>0</v>
          </cell>
          <cell r="J55" t="str">
            <v>COFELY</v>
          </cell>
          <cell r="K55">
            <v>0</v>
          </cell>
          <cell r="L55">
            <v>0</v>
          </cell>
          <cell r="M55">
            <v>0</v>
          </cell>
          <cell r="N55">
            <v>12550.030954428201</v>
          </cell>
          <cell r="O55" t="str">
            <v>patrick.laugier@cofely-gdfsuez.com</v>
          </cell>
          <cell r="P55">
            <v>0</v>
          </cell>
          <cell r="Q55">
            <v>0</v>
          </cell>
          <cell r="R55">
            <v>0</v>
          </cell>
          <cell r="S55">
            <v>0</v>
          </cell>
          <cell r="T55">
            <v>0</v>
          </cell>
          <cell r="U55">
            <v>0</v>
          </cell>
          <cell r="V55" t="str">
            <v>10 Papier/Carton</v>
          </cell>
          <cell r="W55">
            <v>4450000</v>
          </cell>
          <cell r="X55">
            <v>2269000</v>
          </cell>
          <cell r="Y55">
            <v>0</v>
          </cell>
          <cell r="Z55">
            <v>0</v>
          </cell>
          <cell r="AA55">
            <v>4718.0567497850379</v>
          </cell>
          <cell r="AB55">
            <v>54870.999999999993</v>
          </cell>
          <cell r="AC55">
            <v>7.15</v>
          </cell>
          <cell r="AD55" t="str">
            <v>Projet non retenu</v>
          </cell>
          <cell r="AE55" t="str">
            <v>Projet non retenu</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cell r="AU55">
            <v>0</v>
          </cell>
          <cell r="AV55">
            <v>0</v>
          </cell>
          <cell r="AW55">
            <v>0</v>
          </cell>
          <cell r="AX55">
            <v>0</v>
          </cell>
          <cell r="AY55">
            <v>0</v>
          </cell>
          <cell r="AZ55"/>
          <cell r="BA55"/>
          <cell r="BB55"/>
          <cell r="BC55">
            <v>0</v>
          </cell>
          <cell r="BD55">
            <v>0</v>
          </cell>
          <cell r="BE55">
            <v>0</v>
          </cell>
          <cell r="BF55"/>
          <cell r="BG55"/>
          <cell r="BH55">
            <v>0</v>
          </cell>
          <cell r="BI55">
            <v>0</v>
          </cell>
          <cell r="BJ55">
            <v>0</v>
          </cell>
          <cell r="BK55"/>
          <cell r="BL55"/>
          <cell r="BM55">
            <v>0</v>
          </cell>
          <cell r="BN55">
            <v>0</v>
          </cell>
          <cell r="BO55">
            <v>0</v>
          </cell>
          <cell r="BP55"/>
          <cell r="BQ55">
            <v>0</v>
          </cell>
          <cell r="BR55">
            <v>0</v>
          </cell>
          <cell r="BS55">
            <v>0</v>
          </cell>
          <cell r="BT55"/>
          <cell r="BU55">
            <v>0</v>
          </cell>
          <cell r="BV55">
            <v>0</v>
          </cell>
          <cell r="BW55">
            <v>0</v>
          </cell>
          <cell r="BX55">
            <v>0</v>
          </cell>
          <cell r="BY55">
            <v>0</v>
          </cell>
          <cell r="BZ55">
            <v>0</v>
          </cell>
          <cell r="CA55">
            <v>0</v>
          </cell>
          <cell r="CB55">
            <v>0</v>
          </cell>
          <cell r="CC55" t="b">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54870.999999999993</v>
          </cell>
          <cell r="DJ55">
            <v>0</v>
          </cell>
          <cell r="DK55"/>
          <cell r="DL55">
            <v>0</v>
          </cell>
          <cell r="DM55">
            <v>0</v>
          </cell>
          <cell r="DN55">
            <v>54870.999999999993</v>
          </cell>
          <cell r="DO55">
            <v>0</v>
          </cell>
          <cell r="DP55"/>
          <cell r="DQ55">
            <v>0</v>
          </cell>
          <cell r="DR55">
            <v>0</v>
          </cell>
          <cell r="DS55">
            <v>54870.999999999993</v>
          </cell>
          <cell r="DT55">
            <v>0</v>
          </cell>
          <cell r="DU55">
            <v>0</v>
          </cell>
          <cell r="DV55">
            <v>0</v>
          </cell>
          <cell r="DW55">
            <v>0</v>
          </cell>
          <cell r="DX55">
            <v>54870.999999999993</v>
          </cell>
          <cell r="DY55">
            <v>0</v>
          </cell>
          <cell r="DZ55">
            <v>0</v>
          </cell>
          <cell r="EA55">
            <v>0</v>
          </cell>
          <cell r="EB55">
            <v>0</v>
          </cell>
          <cell r="EC55">
            <v>54870.999999999993</v>
          </cell>
          <cell r="ED55">
            <v>0</v>
          </cell>
          <cell r="EE55">
            <v>0</v>
          </cell>
          <cell r="EF55">
            <v>0</v>
          </cell>
          <cell r="EG55">
            <v>0</v>
          </cell>
          <cell r="EH55">
            <v>0</v>
          </cell>
          <cell r="EI55">
            <v>0</v>
          </cell>
          <cell r="EJ55">
            <v>0</v>
          </cell>
        </row>
        <row r="56">
          <cell r="A56" t="str">
            <v>1001C0102</v>
          </cell>
          <cell r="B56" t="str">
            <v>DALKIA - MALTEUROP - VITRY LE FRANCOIS</v>
          </cell>
          <cell r="C56">
            <v>2010</v>
          </cell>
          <cell r="D56" t="str">
            <v>retenu</v>
          </cell>
          <cell r="E56" t="str">
            <v>CHAMPAGNE ARDENNES</v>
          </cell>
          <cell r="F56">
            <v>51</v>
          </cell>
          <cell r="G56" t="str">
            <v>VITRY LE FRANÇOIS</v>
          </cell>
          <cell r="H56">
            <v>51649</v>
          </cell>
          <cell r="I56" t="str">
            <v>DALKIA</v>
          </cell>
          <cell r="J56" t="str">
            <v>Malteurop</v>
          </cell>
          <cell r="K56">
            <v>40422</v>
          </cell>
          <cell r="L56">
            <v>0</v>
          </cell>
          <cell r="M56" t="str">
            <v>Gaz</v>
          </cell>
          <cell r="N56">
            <v>12236.000000000002</v>
          </cell>
          <cell r="O56" t="str">
            <v>bgarotte@dalkia.com</v>
          </cell>
          <cell r="P56" t="str">
            <v>Bernard BAUSMAYER</v>
          </cell>
          <cell r="Q56" t="str">
            <v>bernard.bausmayer@dalkia.fr</v>
          </cell>
          <cell r="R56" t="str">
            <v>03 26 74 69 66</v>
          </cell>
          <cell r="S56" t="str">
            <v>Bernard BAUSMAYER</v>
          </cell>
          <cell r="T56" t="str">
            <v>bernard.bausmayer@dalkia.fr</v>
          </cell>
          <cell r="U56" t="str">
            <v>03 26 74 69 66</v>
          </cell>
          <cell r="V56" t="str">
            <v>02 Autres Industries alimentaires</v>
          </cell>
          <cell r="W56">
            <v>6365362</v>
          </cell>
          <cell r="X56">
            <v>1840000</v>
          </cell>
          <cell r="Y56" t="str">
            <v>Validé</v>
          </cell>
          <cell r="Z56">
            <v>0</v>
          </cell>
          <cell r="AA56">
            <v>4600</v>
          </cell>
          <cell r="AB56">
            <v>53498</v>
          </cell>
          <cell r="AC56">
            <v>8.1999999999999993</v>
          </cell>
          <cell r="AD56" t="str">
            <v>En cours</v>
          </cell>
          <cell r="AE56" t="str">
            <v>En fonctionnement</v>
          </cell>
          <cell r="AF56" t="str">
            <v>oui</v>
          </cell>
          <cell r="AG56" t="str">
            <v>IB21512012002</v>
          </cell>
          <cell r="AH56">
            <v>41306</v>
          </cell>
          <cell r="AI56">
            <v>41306</v>
          </cell>
          <cell r="AJ56">
            <v>41306</v>
          </cell>
          <cell r="AK56">
            <v>39.700000000000003</v>
          </cell>
          <cell r="AL56" t="e">
            <v>#N/A</v>
          </cell>
          <cell r="AM56">
            <v>0</v>
          </cell>
          <cell r="AN56" t="str">
            <v>Rapport émission contradictoire reçu 20/07/2015</v>
          </cell>
          <cell r="AO56" t="str">
            <v>Problème émission attente retour commentaire porteur pas de rapport de mesure
Inchoerence rapport exploitation sur production (voir mail)
Attente réponse vers le 20 juillet (mail du 10 juillet)</v>
          </cell>
          <cell r="AP56">
            <v>0</v>
          </cell>
          <cell r="AQ56">
            <v>0</v>
          </cell>
          <cell r="AR56">
            <v>0</v>
          </cell>
          <cell r="AS56" t="str">
            <v>correction cyrisé démandée 20/07/2015</v>
          </cell>
          <cell r="AT56"/>
          <cell r="AU56"/>
          <cell r="AV56"/>
          <cell r="AW56"/>
          <cell r="AX56"/>
          <cell r="AY56"/>
          <cell r="AZ56" t="str">
            <v>février</v>
          </cell>
          <cell r="BA56">
            <v>41671</v>
          </cell>
          <cell r="BB56" t="str">
            <v>Validé</v>
          </cell>
          <cell r="BC56" t="str">
            <v>1- Production un peu plus faible que l'engagement (-11%)
2- OK validé par Alice
Consommation de PF différente entre le fichier bilan exploitation et le tableur appro
3- Qualité de l'air - ok</v>
          </cell>
          <cell r="BD56" t="str">
            <v>oui</v>
          </cell>
          <cell r="BE56">
            <v>41824</v>
          </cell>
          <cell r="BF56">
            <v>42036</v>
          </cell>
          <cell r="BG56" t="str">
            <v>Validé</v>
          </cell>
          <cell r="BH56" t="str">
            <v>2 Comptage : discordance rapport correction en cours
recu
emission :non-conforme pas le rapport - OK reç rapport contradictoire du 20042015
3 appro: OK</v>
          </cell>
          <cell r="BI56"/>
          <cell r="BJ56">
            <v>0</v>
          </cell>
          <cell r="BK56">
            <v>42401</v>
          </cell>
          <cell r="BL56"/>
          <cell r="BM56">
            <v>0</v>
          </cell>
          <cell r="BN56"/>
          <cell r="BO56">
            <v>0</v>
          </cell>
          <cell r="BP56">
            <v>42767</v>
          </cell>
          <cell r="BQ56">
            <v>0</v>
          </cell>
          <cell r="BR56">
            <v>0</v>
          </cell>
          <cell r="BS56">
            <v>0</v>
          </cell>
          <cell r="BT56">
            <v>43132</v>
          </cell>
          <cell r="BU56">
            <v>0</v>
          </cell>
          <cell r="BV56">
            <v>0</v>
          </cell>
          <cell r="BW56">
            <v>0</v>
          </cell>
          <cell r="BX56">
            <v>0</v>
          </cell>
          <cell r="BY56">
            <v>1</v>
          </cell>
          <cell r="BZ56">
            <v>2</v>
          </cell>
          <cell r="CA56" t="str">
            <v>demandée</v>
          </cell>
          <cell r="CB56"/>
          <cell r="CC56" t="b">
            <v>0</v>
          </cell>
          <cell r="CD56">
            <v>0</v>
          </cell>
          <cell r="CE56">
            <v>0</v>
          </cell>
          <cell r="CF56">
            <v>0</v>
          </cell>
          <cell r="CG56">
            <v>0</v>
          </cell>
          <cell r="CH56">
            <v>0</v>
          </cell>
          <cell r="CI56">
            <v>0</v>
          </cell>
          <cell r="CJ56" t="str">
            <v>Agro Forst</v>
          </cell>
          <cell r="CK56" t="str">
            <v>Autriche</v>
          </cell>
          <cell r="CL56">
            <v>0</v>
          </cell>
          <cell r="CM56" t="str">
            <v>Multicyclones + Electrofiltre</v>
          </cell>
          <cell r="CN56" t="str">
            <v>ICPE - 2910 A - autorisation</v>
          </cell>
          <cell r="CO56">
            <v>30</v>
          </cell>
          <cell r="CP56">
            <v>5.6</v>
          </cell>
          <cell r="CQ56">
            <v>49.1</v>
          </cell>
          <cell r="CR56">
            <v>0</v>
          </cell>
          <cell r="CS56">
            <v>0</v>
          </cell>
          <cell r="CT56">
            <v>0</v>
          </cell>
          <cell r="CU56">
            <v>114.2</v>
          </cell>
          <cell r="CV56">
            <v>1.2</v>
          </cell>
          <cell r="CW56">
            <v>5.3</v>
          </cell>
          <cell r="CX56">
            <v>297.5</v>
          </cell>
          <cell r="CY56">
            <v>0</v>
          </cell>
          <cell r="CZ56">
            <v>0</v>
          </cell>
          <cell r="DA56">
            <v>0</v>
          </cell>
          <cell r="DB56">
            <v>0</v>
          </cell>
          <cell r="DC56">
            <v>0</v>
          </cell>
          <cell r="DD56">
            <v>0</v>
          </cell>
          <cell r="DE56">
            <v>0</v>
          </cell>
          <cell r="DF56">
            <v>0</v>
          </cell>
          <cell r="DG56">
            <v>0</v>
          </cell>
          <cell r="DH56">
            <v>0</v>
          </cell>
          <cell r="DI56">
            <v>53498</v>
          </cell>
          <cell r="DJ56">
            <v>47390.3</v>
          </cell>
          <cell r="DK56">
            <v>-0.11416688474335483</v>
          </cell>
          <cell r="DL56">
            <v>47475</v>
          </cell>
          <cell r="DM56">
            <v>1.7872855837586402E-3</v>
          </cell>
          <cell r="DN56">
            <v>53498</v>
          </cell>
          <cell r="DO56">
            <v>41294</v>
          </cell>
          <cell r="DP56">
            <v>-0.22812067740850125</v>
          </cell>
          <cell r="DQ56">
            <v>47430</v>
          </cell>
          <cell r="DR56">
            <v>0.14859301593451832</v>
          </cell>
          <cell r="DS56">
            <v>53498</v>
          </cell>
          <cell r="DT56">
            <v>0</v>
          </cell>
          <cell r="DU56">
            <v>0</v>
          </cell>
          <cell r="DV56">
            <v>0</v>
          </cell>
          <cell r="DW56">
            <v>0</v>
          </cell>
          <cell r="DX56">
            <v>53498</v>
          </cell>
          <cell r="DY56">
            <v>0</v>
          </cell>
          <cell r="DZ56">
            <v>0</v>
          </cell>
          <cell r="EA56">
            <v>0</v>
          </cell>
          <cell r="EB56">
            <v>0</v>
          </cell>
          <cell r="EC56">
            <v>53498</v>
          </cell>
          <cell r="ED56">
            <v>0</v>
          </cell>
          <cell r="EE56">
            <v>0</v>
          </cell>
          <cell r="EF56">
            <v>0</v>
          </cell>
          <cell r="EG56">
            <v>0</v>
          </cell>
          <cell r="EH56">
            <v>0</v>
          </cell>
          <cell r="EI56">
            <v>0</v>
          </cell>
          <cell r="EJ56">
            <v>0</v>
          </cell>
          <cell r="EK56" t="str">
            <v>---</v>
          </cell>
        </row>
        <row r="57">
          <cell r="A57" t="str">
            <v>1001C0109</v>
          </cell>
          <cell r="B57" t="str">
            <v>COFELY - PLACOPLATRE - BAZOCHES LES GALLERANDES</v>
          </cell>
          <cell r="C57">
            <v>2010</v>
          </cell>
          <cell r="D57" t="str">
            <v>retenu</v>
          </cell>
          <cell r="E57" t="str">
            <v>CENTRE</v>
          </cell>
          <cell r="F57">
            <v>45</v>
          </cell>
          <cell r="G57" t="str">
            <v>BAZOCHES LES GALLERANDES</v>
          </cell>
          <cell r="H57">
            <v>45025</v>
          </cell>
          <cell r="I57" t="str">
            <v>COFELY</v>
          </cell>
          <cell r="J57" t="str">
            <v>Placoplatre</v>
          </cell>
          <cell r="K57">
            <v>40415</v>
          </cell>
          <cell r="L57">
            <v>7</v>
          </cell>
          <cell r="M57" t="str">
            <v>Fioul</v>
          </cell>
          <cell r="N57">
            <v>4788.6500429922598</v>
          </cell>
          <cell r="O57" t="str">
            <v>Pierrick BRUGALLE</v>
          </cell>
          <cell r="P57" t="str">
            <v>BARBE Catherine</v>
          </cell>
          <cell r="Q57" t="str">
            <v>catherine.barbe@cofely-gdfsuez.com</v>
          </cell>
          <cell r="R57" t="str">
            <v>02 99 27 65 84</v>
          </cell>
          <cell r="S57" t="str">
            <v>LALIERE Philippe</v>
          </cell>
          <cell r="T57" t="str">
            <v>philippe.laliere@cofely-gdfsuez.com</v>
          </cell>
          <cell r="U57" t="str">
            <v>02 38 41 77 17</v>
          </cell>
          <cell r="V57" t="str">
            <v>06 Matériaux de construction</v>
          </cell>
          <cell r="W57">
            <v>2834000</v>
          </cell>
          <cell r="X57">
            <v>520215</v>
          </cell>
          <cell r="Y57" t="str">
            <v>Validé</v>
          </cell>
          <cell r="Z57">
            <v>0</v>
          </cell>
          <cell r="AA57">
            <v>1315.5631986242474</v>
          </cell>
          <cell r="AB57">
            <v>15299.999999999998</v>
          </cell>
          <cell r="AC57">
            <v>3.5</v>
          </cell>
          <cell r="AD57" t="str">
            <v>En cours</v>
          </cell>
          <cell r="AE57" t="str">
            <v>En fonctionnement</v>
          </cell>
          <cell r="AF57" t="str">
            <v>oui</v>
          </cell>
          <cell r="AG57" t="str">
            <v>IB24452013001</v>
          </cell>
          <cell r="AH57">
            <v>41579</v>
          </cell>
          <cell r="AI57">
            <v>41579</v>
          </cell>
          <cell r="AJ57">
            <v>41730</v>
          </cell>
          <cell r="AK57">
            <v>7</v>
          </cell>
          <cell r="AL57" t="e">
            <v>#N/A</v>
          </cell>
          <cell r="AM57">
            <v>0</v>
          </cell>
          <cell r="AN57" t="str">
            <v>Avenant de prolongation en cours de validation,</v>
          </cell>
          <cell r="AO57">
            <v>0</v>
          </cell>
          <cell r="AP57">
            <v>0</v>
          </cell>
          <cell r="AQ57">
            <v>0</v>
          </cell>
          <cell r="AR57">
            <v>0</v>
          </cell>
          <cell r="AS57" t="str">
            <v>demande de régl plan d'appro a vérifier voir alice</v>
          </cell>
          <cell r="AT57"/>
          <cell r="AU57"/>
          <cell r="AV57" t="str">
            <v>Reçue</v>
          </cell>
          <cell r="AW57" t="str">
            <v>Reçue</v>
          </cell>
          <cell r="AX57" t="str">
            <v>Reçue</v>
          </cell>
          <cell r="AY57"/>
          <cell r="AZ57" t="str">
            <v>avril</v>
          </cell>
          <cell r="BA57">
            <v>42095</v>
          </cell>
          <cell r="BB57" t="str">
            <v>Validé</v>
          </cell>
          <cell r="BC57" t="str">
            <v>Q air ok
comptage OK
Appro non-conforme - demande de régul ok avec jsutification - Mail du 01072015</v>
          </cell>
          <cell r="BD57" t="str">
            <v>oui</v>
          </cell>
          <cell r="BE57" t="str">
            <v>Demandé</v>
          </cell>
          <cell r="BF57">
            <v>42461</v>
          </cell>
          <cell r="BG57"/>
          <cell r="BH57">
            <v>0</v>
          </cell>
          <cell r="BI57"/>
          <cell r="BJ57">
            <v>0</v>
          </cell>
          <cell r="BK57">
            <v>42826</v>
          </cell>
          <cell r="BL57"/>
          <cell r="BM57">
            <v>0</v>
          </cell>
          <cell r="BN57"/>
          <cell r="BO57">
            <v>0</v>
          </cell>
          <cell r="BP57">
            <v>43191</v>
          </cell>
          <cell r="BQ57">
            <v>0</v>
          </cell>
          <cell r="BR57">
            <v>0</v>
          </cell>
          <cell r="BS57">
            <v>0</v>
          </cell>
          <cell r="BT57">
            <v>43556</v>
          </cell>
          <cell r="BU57">
            <v>0</v>
          </cell>
          <cell r="BV57">
            <v>0</v>
          </cell>
          <cell r="BW57">
            <v>0</v>
          </cell>
          <cell r="BX57">
            <v>0</v>
          </cell>
          <cell r="BY57">
            <v>1</v>
          </cell>
          <cell r="BZ57">
            <v>1</v>
          </cell>
          <cell r="CA57" t="str">
            <v>demandée</v>
          </cell>
          <cell r="CB57"/>
          <cell r="CC57" t="b">
            <v>0</v>
          </cell>
          <cell r="CD57">
            <v>0</v>
          </cell>
          <cell r="CE57">
            <v>0</v>
          </cell>
          <cell r="CF57">
            <v>0</v>
          </cell>
          <cell r="CG57">
            <v>0</v>
          </cell>
          <cell r="CH57">
            <v>0</v>
          </cell>
          <cell r="CI57">
            <v>0</v>
          </cell>
          <cell r="CJ57" t="str">
            <v>Compte R</v>
          </cell>
          <cell r="CK57" t="str">
            <v>France</v>
          </cell>
          <cell r="CL57">
            <v>0</v>
          </cell>
          <cell r="CM57" t="str">
            <v>Multicyclones + Electrofiltre</v>
          </cell>
          <cell r="CN57" t="str">
            <v>ICPE - 2910 A - déclaration</v>
          </cell>
          <cell r="CO57">
            <v>45</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15299.999999999998</v>
          </cell>
          <cell r="DJ57">
            <v>13116</v>
          </cell>
          <cell r="DK57">
            <v>-0.14274509803921559</v>
          </cell>
          <cell r="DL57">
            <v>0</v>
          </cell>
          <cell r="DM57"/>
          <cell r="DN57">
            <v>15299.999999999998</v>
          </cell>
          <cell r="DO57">
            <v>0</v>
          </cell>
          <cell r="DP57"/>
          <cell r="DQ57">
            <v>0</v>
          </cell>
          <cell r="DR57"/>
          <cell r="DS57">
            <v>15299.999999999998</v>
          </cell>
          <cell r="DT57">
            <v>0</v>
          </cell>
          <cell r="DU57">
            <v>0</v>
          </cell>
          <cell r="DV57">
            <v>0</v>
          </cell>
          <cell r="DW57">
            <v>0</v>
          </cell>
          <cell r="DX57">
            <v>15299.999999999998</v>
          </cell>
          <cell r="DY57">
            <v>0</v>
          </cell>
          <cell r="DZ57">
            <v>0</v>
          </cell>
          <cell r="EA57">
            <v>0</v>
          </cell>
          <cell r="EB57">
            <v>0</v>
          </cell>
          <cell r="EC57">
            <v>15299.999999999998</v>
          </cell>
          <cell r="ED57">
            <v>0</v>
          </cell>
          <cell r="EE57">
            <v>0</v>
          </cell>
          <cell r="EF57">
            <v>0</v>
          </cell>
          <cell r="EG57">
            <v>0</v>
          </cell>
          <cell r="EH57">
            <v>0</v>
          </cell>
          <cell r="EI57">
            <v>0</v>
          </cell>
          <cell r="EJ57">
            <v>0</v>
          </cell>
          <cell r="EK57" t="str">
            <v>foyer biomasse--Vapeur-</v>
          </cell>
          <cell r="FW57" t="str">
            <v>foyer biomasse</v>
          </cell>
          <cell r="FY57" t="str">
            <v>Vapeur</v>
          </cell>
        </row>
        <row r="58">
          <cell r="A58" t="str">
            <v>1001C0111</v>
          </cell>
          <cell r="B58" t="str">
            <v>usine de Gien</v>
          </cell>
          <cell r="C58">
            <v>2010</v>
          </cell>
          <cell r="D58" t="str">
            <v>retenu</v>
          </cell>
          <cell r="E58" t="str">
            <v>CENTRE</v>
          </cell>
          <cell r="F58">
            <v>45</v>
          </cell>
          <cell r="G58" t="str">
            <v>GIEN</v>
          </cell>
          <cell r="H58">
            <v>0</v>
          </cell>
          <cell r="I58">
            <v>0</v>
          </cell>
          <cell r="J58" t="str">
            <v>GEORGIA PACIFIC</v>
          </cell>
          <cell r="K58">
            <v>0</v>
          </cell>
          <cell r="L58">
            <v>0</v>
          </cell>
          <cell r="M58">
            <v>0</v>
          </cell>
          <cell r="N58">
            <v>23447.339638865004</v>
          </cell>
          <cell r="O58" t="str">
            <v>bruno.voisin@gapac.com</v>
          </cell>
          <cell r="P58">
            <v>0</v>
          </cell>
          <cell r="Q58">
            <v>0</v>
          </cell>
          <cell r="R58">
            <v>0</v>
          </cell>
          <cell r="S58">
            <v>0</v>
          </cell>
          <cell r="T58">
            <v>0</v>
          </cell>
          <cell r="U58">
            <v>0</v>
          </cell>
          <cell r="V58" t="str">
            <v>10 Papier/Carton</v>
          </cell>
          <cell r="W58">
            <v>6362370</v>
          </cell>
          <cell r="X58">
            <v>3600000</v>
          </cell>
          <cell r="Y58">
            <v>0</v>
          </cell>
          <cell r="Z58">
            <v>0</v>
          </cell>
          <cell r="AA58">
            <v>8814.7893379191737</v>
          </cell>
          <cell r="AB58">
            <v>102516</v>
          </cell>
          <cell r="AC58">
            <v>18.5</v>
          </cell>
          <cell r="AD58" t="str">
            <v>Abandonné</v>
          </cell>
          <cell r="AE58" t="str">
            <v>Abandonné</v>
          </cell>
          <cell r="AF58">
            <v>0</v>
          </cell>
          <cell r="AG58">
            <v>0</v>
          </cell>
          <cell r="AH58">
            <v>0</v>
          </cell>
          <cell r="AI58">
            <v>0</v>
          </cell>
          <cell r="AJ58">
            <v>0</v>
          </cell>
          <cell r="AK58">
            <v>0</v>
          </cell>
          <cell r="AL58"/>
          <cell r="AM58">
            <v>0</v>
          </cell>
          <cell r="AN58">
            <v>0</v>
          </cell>
          <cell r="AO58">
            <v>0</v>
          </cell>
          <cell r="AP58">
            <v>0</v>
          </cell>
          <cell r="AQ58">
            <v>0</v>
          </cell>
          <cell r="AR58">
            <v>0</v>
          </cell>
          <cell r="AS58">
            <v>0</v>
          </cell>
          <cell r="AT58"/>
          <cell r="AU58">
            <v>0</v>
          </cell>
          <cell r="AV58">
            <v>0</v>
          </cell>
          <cell r="AW58">
            <v>0</v>
          </cell>
          <cell r="AX58">
            <v>0</v>
          </cell>
          <cell r="AY58">
            <v>0</v>
          </cell>
          <cell r="AZ58"/>
          <cell r="BA58"/>
          <cell r="BB58"/>
          <cell r="BC58">
            <v>0</v>
          </cell>
          <cell r="BD58">
            <v>0</v>
          </cell>
          <cell r="BE58">
            <v>0</v>
          </cell>
          <cell r="BF58"/>
          <cell r="BG58"/>
          <cell r="BH58">
            <v>0</v>
          </cell>
          <cell r="BI58">
            <v>0</v>
          </cell>
          <cell r="BJ58">
            <v>0</v>
          </cell>
          <cell r="BK58"/>
          <cell r="BL58"/>
          <cell r="BM58">
            <v>0</v>
          </cell>
          <cell r="BN58">
            <v>0</v>
          </cell>
          <cell r="BO58">
            <v>0</v>
          </cell>
          <cell r="BP58"/>
          <cell r="BQ58">
            <v>0</v>
          </cell>
          <cell r="BR58">
            <v>0</v>
          </cell>
          <cell r="BS58">
            <v>0</v>
          </cell>
          <cell r="BT58"/>
          <cell r="BU58">
            <v>0</v>
          </cell>
          <cell r="BV58">
            <v>0</v>
          </cell>
          <cell r="BW58">
            <v>0</v>
          </cell>
          <cell r="BX58">
            <v>0</v>
          </cell>
          <cell r="BY58">
            <v>0</v>
          </cell>
          <cell r="BZ58">
            <v>0</v>
          </cell>
          <cell r="CA58">
            <v>0</v>
          </cell>
          <cell r="CB58"/>
          <cell r="CC58" t="b">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102516</v>
          </cell>
          <cell r="DJ58">
            <v>0</v>
          </cell>
          <cell r="DK58"/>
          <cell r="DL58">
            <v>0</v>
          </cell>
          <cell r="DM58">
            <v>0</v>
          </cell>
          <cell r="DN58">
            <v>102516</v>
          </cell>
          <cell r="DO58">
            <v>0</v>
          </cell>
          <cell r="DP58"/>
          <cell r="DQ58">
            <v>0</v>
          </cell>
          <cell r="DR58">
            <v>0</v>
          </cell>
          <cell r="DS58">
            <v>102516</v>
          </cell>
          <cell r="DT58">
            <v>0</v>
          </cell>
          <cell r="DU58">
            <v>0</v>
          </cell>
          <cell r="DV58">
            <v>0</v>
          </cell>
          <cell r="DW58">
            <v>0</v>
          </cell>
          <cell r="DX58">
            <v>102516</v>
          </cell>
          <cell r="DY58">
            <v>0</v>
          </cell>
          <cell r="DZ58">
            <v>0</v>
          </cell>
          <cell r="EA58">
            <v>0</v>
          </cell>
          <cell r="EB58">
            <v>0</v>
          </cell>
          <cell r="EC58">
            <v>102516</v>
          </cell>
          <cell r="ED58">
            <v>0</v>
          </cell>
          <cell r="EE58">
            <v>0</v>
          </cell>
          <cell r="EF58">
            <v>0</v>
          </cell>
          <cell r="EG58">
            <v>0</v>
          </cell>
          <cell r="EH58">
            <v>0</v>
          </cell>
          <cell r="EI58">
            <v>0</v>
          </cell>
          <cell r="EJ58">
            <v>0</v>
          </cell>
        </row>
        <row r="59">
          <cell r="A59" t="str">
            <v>1001C0112</v>
          </cell>
          <cell r="B59" t="str">
            <v>LTR INDUSTRIES - LE MANS</v>
          </cell>
          <cell r="C59">
            <v>2010</v>
          </cell>
          <cell r="D59" t="str">
            <v>retenu</v>
          </cell>
          <cell r="E59" t="str">
            <v>PAYS DE LA LOIRE</v>
          </cell>
          <cell r="F59">
            <v>72</v>
          </cell>
          <cell r="G59" t="str">
            <v>LE MANS</v>
          </cell>
          <cell r="H59">
            <v>72181</v>
          </cell>
          <cell r="I59" t="str">
            <v>LTR INDUSTRIES</v>
          </cell>
          <cell r="J59" t="str">
            <v>LTR INDUSTRIES</v>
          </cell>
          <cell r="K59">
            <v>40422</v>
          </cell>
          <cell r="L59">
            <v>0</v>
          </cell>
          <cell r="M59" t="str">
            <v>Fioul (2597)&amp;Gaz naturel</v>
          </cell>
          <cell r="N59">
            <v>31592.35148753224</v>
          </cell>
          <cell r="O59" t="str">
            <v>dremars@swmeu.com</v>
          </cell>
          <cell r="P59" t="str">
            <v>Antoine UZU</v>
          </cell>
          <cell r="Q59" t="str">
            <v>auzu@swmintl.com</v>
          </cell>
          <cell r="R59" t="str">
            <v>02 13 47 41 08</v>
          </cell>
          <cell r="S59" t="str">
            <v>Dominique REMARS</v>
          </cell>
          <cell r="T59" t="str">
            <v>dremars@swmintl.com</v>
          </cell>
          <cell r="U59" t="str">
            <v>02 43 47 42 59</v>
          </cell>
          <cell r="V59" t="str">
            <v>10 Papier/Carton</v>
          </cell>
          <cell r="W59">
            <v>5600000</v>
          </cell>
          <cell r="X59">
            <v>2520000</v>
          </cell>
          <cell r="Y59">
            <v>0</v>
          </cell>
          <cell r="Z59">
            <v>0</v>
          </cell>
          <cell r="AA59">
            <v>10920.034393809114</v>
          </cell>
          <cell r="AB59">
            <v>127000</v>
          </cell>
          <cell r="AC59">
            <v>15.7</v>
          </cell>
          <cell r="AD59" t="str">
            <v>En cours</v>
          </cell>
          <cell r="AE59" t="str">
            <v>En fonctionnement</v>
          </cell>
          <cell r="AF59" t="str">
            <v>oui</v>
          </cell>
          <cell r="AG59" t="str">
            <v>IB52722013001</v>
          </cell>
          <cell r="AH59">
            <v>41852</v>
          </cell>
          <cell r="AI59">
            <v>41821</v>
          </cell>
          <cell r="AJ59">
            <v>41821</v>
          </cell>
          <cell r="AK59">
            <v>43344</v>
          </cell>
          <cell r="AL59" t="e">
            <v>#N/A</v>
          </cell>
          <cell r="AM59">
            <v>0</v>
          </cell>
          <cell r="AN59" t="str">
            <v xml:space="preserve">
Début difficile suite abendon next énergie et fournisseur de bois plus plan social et grève
Attente mail demande de report de date comptage- reçu
Rencontre avec LTR 02 /07/2015 voir rapport de visite</v>
          </cell>
          <cell r="AO59" t="str">
            <v xml:space="preserve">Mise en service prévu 07/2014
avenant en cours de signature, appro à valider à la réception du plan d'appro..
Problème avec le fournisseur bois. BOIS 2 ne peut honorer son contrat donc recherche de nouveaux fournisseur. Pour info installation avec broyage sur place du bois. (conf tel du 25/11/2013)
21/03/2014
En l'état, nous restons donc sceptiques sur la capacité de ce fournisseur à réussir son implantation locale et à garantir les quantités mentionnées dans le tableur et il nous semblerait prudent de diversifier votre approvisionnement en ayant pour partie des acteurs locaux connus pour leur robustesse...(ONF, Coopératives, Biocombustibles, BEMA... ). 
Votre convention vous permettant d'utiliser à la fois des Produits Bois Fin de Vie, des Connexes de Scierie et de la Plaquette forestière, il nous apparaît judicieux de vous laisser cette latitude et de ne pas valider tout de suite un approvisionnement externe à 100% de plaquettes forestières. 
Nous vous proposons donc de faire un point courant 3ème trimestre 2014 afin de valider par courrier un approvisionnement déjà stabilisé. </v>
          </cell>
          <cell r="AP59">
            <v>0</v>
          </cell>
          <cell r="AQ59" t="str">
            <v xml:space="preserve">Ajustement comptage manue sur 2014 </v>
          </cell>
          <cell r="AR59">
            <v>0</v>
          </cell>
          <cell r="AS59" t="str">
            <v>En attente fiche de suivi ou mail expliccation pb fournisseur</v>
          </cell>
          <cell r="AT59"/>
          <cell r="AU59"/>
          <cell r="AV59" t="str">
            <v>Reçue</v>
          </cell>
          <cell r="AW59" t="str">
            <v>Reçue</v>
          </cell>
          <cell r="AX59"/>
          <cell r="AY59"/>
          <cell r="AZ59" t="str">
            <v>juillet</v>
          </cell>
          <cell r="BA59">
            <v>42186</v>
          </cell>
          <cell r="BB59" t="str">
            <v>X</v>
          </cell>
          <cell r="BC59">
            <v>0</v>
          </cell>
          <cell r="BD59"/>
          <cell r="BE59">
            <v>0</v>
          </cell>
          <cell r="BF59">
            <v>42552</v>
          </cell>
          <cell r="BG59"/>
          <cell r="BH59">
            <v>0</v>
          </cell>
          <cell r="BI59"/>
          <cell r="BJ59">
            <v>0</v>
          </cell>
          <cell r="BK59">
            <v>42917</v>
          </cell>
          <cell r="BL59"/>
          <cell r="BM59">
            <v>0</v>
          </cell>
          <cell r="BN59"/>
          <cell r="BO59">
            <v>0</v>
          </cell>
          <cell r="BP59">
            <v>43282</v>
          </cell>
          <cell r="BQ59">
            <v>0</v>
          </cell>
          <cell r="BR59">
            <v>0</v>
          </cell>
          <cell r="BS59">
            <v>0</v>
          </cell>
          <cell r="BT59">
            <v>43647</v>
          </cell>
          <cell r="BU59">
            <v>0</v>
          </cell>
          <cell r="BV59">
            <v>0</v>
          </cell>
          <cell r="BW59">
            <v>0</v>
          </cell>
          <cell r="BX59">
            <v>0</v>
          </cell>
          <cell r="BY59">
            <v>0</v>
          </cell>
          <cell r="BZ59">
            <v>1</v>
          </cell>
          <cell r="CA59">
            <v>0</v>
          </cell>
          <cell r="CB59"/>
          <cell r="CC59" t="b">
            <v>0</v>
          </cell>
          <cell r="CD59">
            <v>0</v>
          </cell>
          <cell r="CE59">
            <v>0</v>
          </cell>
          <cell r="CF59">
            <v>0</v>
          </cell>
          <cell r="CG59">
            <v>0</v>
          </cell>
          <cell r="CH59">
            <v>0</v>
          </cell>
          <cell r="CI59">
            <v>0</v>
          </cell>
          <cell r="CJ59" t="str">
            <v>ICAVI</v>
          </cell>
          <cell r="CK59" t="str">
            <v>Brésil</v>
          </cell>
          <cell r="CL59">
            <v>0</v>
          </cell>
          <cell r="CM59">
            <v>0</v>
          </cell>
          <cell r="CN59">
            <v>0</v>
          </cell>
          <cell r="CO59">
            <v>30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127000</v>
          </cell>
          <cell r="DJ59">
            <v>0</v>
          </cell>
          <cell r="DK59"/>
          <cell r="DL59">
            <v>0</v>
          </cell>
          <cell r="DM59"/>
          <cell r="DN59">
            <v>127000</v>
          </cell>
          <cell r="DO59">
            <v>0</v>
          </cell>
          <cell r="DP59"/>
          <cell r="DQ59">
            <v>0</v>
          </cell>
          <cell r="DR59"/>
          <cell r="DS59">
            <v>127000</v>
          </cell>
          <cell r="DT59">
            <v>0</v>
          </cell>
          <cell r="DU59">
            <v>0</v>
          </cell>
          <cell r="DV59">
            <v>0</v>
          </cell>
          <cell r="DW59">
            <v>0</v>
          </cell>
          <cell r="DX59">
            <v>127000</v>
          </cell>
          <cell r="DY59">
            <v>0</v>
          </cell>
          <cell r="DZ59">
            <v>0</v>
          </cell>
          <cell r="EA59">
            <v>0</v>
          </cell>
          <cell r="EB59">
            <v>0</v>
          </cell>
          <cell r="EC59">
            <v>127000</v>
          </cell>
          <cell r="ED59">
            <v>0</v>
          </cell>
          <cell r="EE59">
            <v>0</v>
          </cell>
          <cell r="EF59">
            <v>0</v>
          </cell>
          <cell r="EG59">
            <v>0</v>
          </cell>
          <cell r="EH59">
            <v>0</v>
          </cell>
          <cell r="EI59">
            <v>0</v>
          </cell>
          <cell r="EJ59">
            <v>0</v>
          </cell>
          <cell r="EK59" t="str">
            <v>---</v>
          </cell>
        </row>
        <row r="60">
          <cell r="A60" t="str">
            <v>1001C0113</v>
          </cell>
          <cell r="B60" t="str">
            <v>COFELY - ARJOWIGGING - AMELIE LES BAINS</v>
          </cell>
          <cell r="C60">
            <v>2010</v>
          </cell>
          <cell r="D60" t="str">
            <v>retenu</v>
          </cell>
          <cell r="E60" t="str">
            <v>LANGUEDOC ROUSSILLON</v>
          </cell>
          <cell r="F60">
            <v>66</v>
          </cell>
          <cell r="G60" t="str">
            <v>AMELIE LES BAINS</v>
          </cell>
          <cell r="H60">
            <v>66003</v>
          </cell>
          <cell r="I60" t="str">
            <v>COFELY</v>
          </cell>
          <cell r="J60" t="str">
            <v>ARJOWIGGING</v>
          </cell>
          <cell r="K60">
            <v>40422</v>
          </cell>
          <cell r="L60">
            <v>0</v>
          </cell>
          <cell r="M60" t="str">
            <v>Gaz</v>
          </cell>
          <cell r="N60">
            <v>19838.15649183148</v>
          </cell>
          <cell r="O60" t="str">
            <v>christophe.aubert@cofely-gdfsuez.com</v>
          </cell>
          <cell r="P60" t="str">
            <v>DELFOUR Christelle</v>
          </cell>
          <cell r="Q60" t="str">
            <v>christelle.delfour@cofely-gdfsuez.com</v>
          </cell>
          <cell r="R60" t="str">
            <v xml:space="preserve">
05 57 26 08 42</v>
          </cell>
          <cell r="S60" t="str">
            <v>denis terraillon</v>
          </cell>
          <cell r="T60" t="str">
            <v xml:space="preserve">denis.terraillon@cofely-gdfsuez.com </v>
          </cell>
          <cell r="U60" t="str">
            <v>04,67,15,97,02</v>
          </cell>
          <cell r="V60" t="str">
            <v>10 Papier/Carton</v>
          </cell>
          <cell r="W60">
            <v>7804000</v>
          </cell>
          <cell r="X60">
            <v>2602826</v>
          </cell>
          <cell r="Y60">
            <v>0</v>
          </cell>
          <cell r="Z60">
            <v>0</v>
          </cell>
          <cell r="AA60">
            <v>7457.9535683576996</v>
          </cell>
          <cell r="AB60">
            <v>86736.000000000058</v>
          </cell>
          <cell r="AC60">
            <v>17</v>
          </cell>
          <cell r="AD60" t="str">
            <v>En cours</v>
          </cell>
          <cell r="AE60" t="str">
            <v>En fonctionnement</v>
          </cell>
          <cell r="AF60" t="str">
            <v>oui</v>
          </cell>
          <cell r="AG60" t="str">
            <v>IB91662013001</v>
          </cell>
          <cell r="AH60">
            <v>41671</v>
          </cell>
          <cell r="AI60">
            <v>41671</v>
          </cell>
          <cell r="AJ60">
            <v>41671</v>
          </cell>
          <cell r="AK60">
            <v>43344</v>
          </cell>
          <cell r="AL60" t="e">
            <v>#N/A</v>
          </cell>
          <cell r="AM60">
            <v>0</v>
          </cell>
          <cell r="AN60" t="str">
            <v>Attente rapport, état financier, ajustement comptage année 1 - un seul compteur transmis sur deux compteur</v>
          </cell>
          <cell r="AO60" t="str">
            <v>Problème de primage, corrigé par Compte R</v>
          </cell>
          <cell r="AP60" t="str">
            <v>Attente des informatiosn pour juin 2015</v>
          </cell>
          <cell r="AQ60" t="str">
            <v xml:space="preserve">
Pb un seul compteur sur deux remonté attente d'info pour validation - Modification en avril 2015</v>
          </cell>
          <cell r="AR60">
            <v>0</v>
          </cell>
          <cell r="AS60" t="str">
            <v>demande de rapport le  10/02/2015 relance le 09/07/2015</v>
          </cell>
          <cell r="AT60"/>
          <cell r="AU60"/>
          <cell r="AV60" t="str">
            <v>Reçue</v>
          </cell>
          <cell r="AW60" t="str">
            <v>Reçue</v>
          </cell>
          <cell r="AX60"/>
          <cell r="AY60"/>
          <cell r="AZ60" t="str">
            <v>février</v>
          </cell>
          <cell r="BA60">
            <v>42036</v>
          </cell>
          <cell r="BB60" t="str">
            <v>Demandé</v>
          </cell>
          <cell r="BC60" t="str">
            <v>2-Comptage: pb rapport de comptage 02/02/2015</v>
          </cell>
          <cell r="BD60"/>
          <cell r="BE60">
            <v>0</v>
          </cell>
          <cell r="BF60">
            <v>42401</v>
          </cell>
          <cell r="BG60"/>
          <cell r="BH60">
            <v>0</v>
          </cell>
          <cell r="BI60"/>
          <cell r="BJ60">
            <v>0</v>
          </cell>
          <cell r="BK60">
            <v>42767</v>
          </cell>
          <cell r="BL60"/>
          <cell r="BM60">
            <v>0</v>
          </cell>
          <cell r="BN60"/>
          <cell r="BO60">
            <v>0</v>
          </cell>
          <cell r="BP60">
            <v>43132</v>
          </cell>
          <cell r="BQ60">
            <v>0</v>
          </cell>
          <cell r="BR60">
            <v>0</v>
          </cell>
          <cell r="BS60">
            <v>0</v>
          </cell>
          <cell r="BT60">
            <v>43497</v>
          </cell>
          <cell r="BU60">
            <v>0</v>
          </cell>
          <cell r="BV60">
            <v>0</v>
          </cell>
          <cell r="BW60">
            <v>0</v>
          </cell>
          <cell r="BX60">
            <v>0</v>
          </cell>
          <cell r="BY60">
            <v>0</v>
          </cell>
          <cell r="BZ60">
            <v>1</v>
          </cell>
          <cell r="CA60" t="str">
            <v>Finalisée</v>
          </cell>
          <cell r="CB60"/>
          <cell r="CC60" t="b">
            <v>1</v>
          </cell>
          <cell r="CD60">
            <v>0</v>
          </cell>
          <cell r="CE60">
            <v>0</v>
          </cell>
          <cell r="CF60">
            <v>0</v>
          </cell>
          <cell r="CG60">
            <v>0</v>
          </cell>
          <cell r="CH60">
            <v>0</v>
          </cell>
          <cell r="CI60">
            <v>0</v>
          </cell>
          <cell r="CJ60" t="str">
            <v>Compte R</v>
          </cell>
          <cell r="CK60" t="str">
            <v>France</v>
          </cell>
          <cell r="CL60">
            <v>0</v>
          </cell>
          <cell r="CM60">
            <v>0</v>
          </cell>
          <cell r="CN60" t="str">
            <v>ICPE - 2910 A - autorisation</v>
          </cell>
          <cell r="CO60">
            <v>45</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86736.000000000058</v>
          </cell>
          <cell r="DJ60">
            <v>40771.440000000002</v>
          </cell>
          <cell r="DK60">
            <v>-0.52993635860542365</v>
          </cell>
          <cell r="DL60">
            <v>0</v>
          </cell>
          <cell r="DM60"/>
          <cell r="DN60">
            <v>86736.000000000058</v>
          </cell>
          <cell r="DO60">
            <v>0</v>
          </cell>
          <cell r="DP60"/>
          <cell r="DQ60">
            <v>0</v>
          </cell>
          <cell r="DR60"/>
          <cell r="DS60">
            <v>86736.000000000058</v>
          </cell>
          <cell r="DT60">
            <v>0</v>
          </cell>
          <cell r="DU60">
            <v>0</v>
          </cell>
          <cell r="DV60">
            <v>0</v>
          </cell>
          <cell r="DW60">
            <v>0</v>
          </cell>
          <cell r="DX60">
            <v>86736.000000000058</v>
          </cell>
          <cell r="DY60">
            <v>0</v>
          </cell>
          <cell r="DZ60">
            <v>0</v>
          </cell>
          <cell r="EA60">
            <v>0</v>
          </cell>
          <cell r="EB60">
            <v>0</v>
          </cell>
          <cell r="EC60">
            <v>86736.000000000058</v>
          </cell>
          <cell r="ED60">
            <v>0</v>
          </cell>
          <cell r="EE60">
            <v>0</v>
          </cell>
          <cell r="EF60">
            <v>0</v>
          </cell>
          <cell r="EG60">
            <v>0</v>
          </cell>
          <cell r="EH60">
            <v>0</v>
          </cell>
          <cell r="EI60">
            <v>0</v>
          </cell>
          <cell r="EJ60">
            <v>0</v>
          </cell>
          <cell r="EK60" t="str">
            <v>---</v>
          </cell>
        </row>
        <row r="61">
          <cell r="A61" t="str">
            <v>1001C0114</v>
          </cell>
          <cell r="B61" t="str">
            <v>LILLY France</v>
          </cell>
          <cell r="C61">
            <v>2010</v>
          </cell>
          <cell r="D61" t="str">
            <v>retenu</v>
          </cell>
          <cell r="E61" t="str">
            <v>ALSACE</v>
          </cell>
          <cell r="F61">
            <v>67</v>
          </cell>
          <cell r="G61" t="str">
            <v>FEGERSHEIM</v>
          </cell>
          <cell r="H61">
            <v>0</v>
          </cell>
          <cell r="I61">
            <v>0</v>
          </cell>
          <cell r="J61" t="str">
            <v>COFELY</v>
          </cell>
          <cell r="K61">
            <v>0</v>
          </cell>
          <cell r="L61">
            <v>0</v>
          </cell>
          <cell r="M61">
            <v>0</v>
          </cell>
          <cell r="N61">
            <v>6998.7962166809966</v>
          </cell>
          <cell r="O61" t="str">
            <v>patrick.laugier@cofely-gdfsuez.com</v>
          </cell>
          <cell r="P61">
            <v>0</v>
          </cell>
          <cell r="Q61">
            <v>0</v>
          </cell>
          <cell r="R61">
            <v>0</v>
          </cell>
          <cell r="S61">
            <v>0</v>
          </cell>
          <cell r="T61">
            <v>0</v>
          </cell>
          <cell r="U61" t="str">
            <v>06 84 95 07 49</v>
          </cell>
          <cell r="V61" t="str">
            <v>04 Chimie</v>
          </cell>
          <cell r="W61">
            <v>3048000</v>
          </cell>
          <cell r="X61">
            <v>1381000</v>
          </cell>
          <cell r="Y61">
            <v>0</v>
          </cell>
          <cell r="Z61">
            <v>0</v>
          </cell>
          <cell r="AA61">
            <v>2631.1263972484949</v>
          </cell>
          <cell r="AB61">
            <v>30599.999999999996</v>
          </cell>
          <cell r="AC61">
            <v>3.786</v>
          </cell>
          <cell r="AD61" t="str">
            <v>Abandonné</v>
          </cell>
          <cell r="AE61" t="str">
            <v>Abandonné</v>
          </cell>
          <cell r="AF61">
            <v>0</v>
          </cell>
          <cell r="AG61">
            <v>0</v>
          </cell>
          <cell r="AH61">
            <v>0</v>
          </cell>
          <cell r="AI61">
            <v>0</v>
          </cell>
          <cell r="AJ61">
            <v>0</v>
          </cell>
          <cell r="AK61">
            <v>0</v>
          </cell>
          <cell r="AL61"/>
          <cell r="AM61">
            <v>0</v>
          </cell>
          <cell r="AN61">
            <v>0</v>
          </cell>
          <cell r="AO61">
            <v>0</v>
          </cell>
          <cell r="AP61">
            <v>0</v>
          </cell>
          <cell r="AQ61">
            <v>0</v>
          </cell>
          <cell r="AR61">
            <v>0</v>
          </cell>
          <cell r="AS61">
            <v>0</v>
          </cell>
          <cell r="AT61"/>
          <cell r="AU61">
            <v>0</v>
          </cell>
          <cell r="AV61">
            <v>0</v>
          </cell>
          <cell r="AW61">
            <v>0</v>
          </cell>
          <cell r="AX61">
            <v>0</v>
          </cell>
          <cell r="AY61">
            <v>0</v>
          </cell>
          <cell r="AZ61"/>
          <cell r="BA61"/>
          <cell r="BB61"/>
          <cell r="BC61">
            <v>0</v>
          </cell>
          <cell r="BD61">
            <v>0</v>
          </cell>
          <cell r="BE61">
            <v>0</v>
          </cell>
          <cell r="BF61"/>
          <cell r="BG61"/>
          <cell r="BH61">
            <v>0</v>
          </cell>
          <cell r="BI61">
            <v>0</v>
          </cell>
          <cell r="BJ61">
            <v>0</v>
          </cell>
          <cell r="BK61"/>
          <cell r="BL61"/>
          <cell r="BM61">
            <v>0</v>
          </cell>
          <cell r="BN61">
            <v>0</v>
          </cell>
          <cell r="BO61">
            <v>0</v>
          </cell>
          <cell r="BP61"/>
          <cell r="BQ61">
            <v>0</v>
          </cell>
          <cell r="BR61">
            <v>0</v>
          </cell>
          <cell r="BS61">
            <v>0</v>
          </cell>
          <cell r="BT61"/>
          <cell r="BU61">
            <v>0</v>
          </cell>
          <cell r="BV61">
            <v>0</v>
          </cell>
          <cell r="BW61">
            <v>0</v>
          </cell>
          <cell r="BX61">
            <v>0</v>
          </cell>
          <cell r="BY61">
            <v>0</v>
          </cell>
          <cell r="BZ61">
            <v>0</v>
          </cell>
          <cell r="CA61">
            <v>0</v>
          </cell>
          <cell r="CB61"/>
          <cell r="CC61" t="b">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30599.999999999996</v>
          </cell>
          <cell r="DJ61">
            <v>0</v>
          </cell>
          <cell r="DK61"/>
          <cell r="DL61">
            <v>0</v>
          </cell>
          <cell r="DM61">
            <v>0</v>
          </cell>
          <cell r="DN61">
            <v>30599.999999999996</v>
          </cell>
          <cell r="DO61">
            <v>0</v>
          </cell>
          <cell r="DP61"/>
          <cell r="DQ61">
            <v>0</v>
          </cell>
          <cell r="DR61">
            <v>0</v>
          </cell>
          <cell r="DS61">
            <v>30599.999999999996</v>
          </cell>
          <cell r="DT61">
            <v>0</v>
          </cell>
          <cell r="DU61">
            <v>0</v>
          </cell>
          <cell r="DV61">
            <v>0</v>
          </cell>
          <cell r="DW61">
            <v>0</v>
          </cell>
          <cell r="DX61">
            <v>30599.999999999996</v>
          </cell>
          <cell r="DY61">
            <v>0</v>
          </cell>
          <cell r="DZ61">
            <v>0</v>
          </cell>
          <cell r="EA61">
            <v>0</v>
          </cell>
          <cell r="EB61">
            <v>0</v>
          </cell>
          <cell r="EC61">
            <v>30599.999999999996</v>
          </cell>
          <cell r="ED61">
            <v>0</v>
          </cell>
          <cell r="EE61">
            <v>0</v>
          </cell>
          <cell r="EF61">
            <v>0</v>
          </cell>
          <cell r="EG61">
            <v>0</v>
          </cell>
          <cell r="EH61">
            <v>0</v>
          </cell>
          <cell r="EI61">
            <v>0</v>
          </cell>
          <cell r="EJ61">
            <v>0</v>
          </cell>
        </row>
        <row r="62">
          <cell r="A62" t="str">
            <v>1001C0115</v>
          </cell>
          <cell r="B62" t="str">
            <v>Cartonnerie CHOUANARD</v>
          </cell>
          <cell r="C62">
            <v>2010</v>
          </cell>
          <cell r="D62" t="str">
            <v>retenu</v>
          </cell>
          <cell r="E62" t="str">
            <v>CENTRE</v>
          </cell>
          <cell r="F62">
            <v>45</v>
          </cell>
          <cell r="G62" t="str">
            <v>COULLONS</v>
          </cell>
          <cell r="H62">
            <v>0</v>
          </cell>
          <cell r="I62">
            <v>0</v>
          </cell>
          <cell r="J62" t="str">
            <v>COFELY</v>
          </cell>
          <cell r="K62">
            <v>0</v>
          </cell>
          <cell r="L62">
            <v>0</v>
          </cell>
          <cell r="M62">
            <v>0</v>
          </cell>
          <cell r="N62">
            <v>9188.092863284608</v>
          </cell>
          <cell r="O62" t="str">
            <v>florence.lemehaute@cofely-gdfsuez.com</v>
          </cell>
          <cell r="P62">
            <v>0</v>
          </cell>
          <cell r="Q62">
            <v>0</v>
          </cell>
          <cell r="R62">
            <v>0</v>
          </cell>
          <cell r="S62">
            <v>0</v>
          </cell>
          <cell r="T62">
            <v>0</v>
          </cell>
          <cell r="U62">
            <v>0</v>
          </cell>
          <cell r="V62" t="str">
            <v>10 Papier/Carton</v>
          </cell>
          <cell r="W62">
            <v>4409000</v>
          </cell>
          <cell r="X62">
            <v>1450000</v>
          </cell>
          <cell r="Y62">
            <v>0</v>
          </cell>
          <cell r="Z62">
            <v>0</v>
          </cell>
          <cell r="AA62">
            <v>3454.1702493551156</v>
          </cell>
          <cell r="AB62">
            <v>40172</v>
          </cell>
          <cell r="AC62">
            <v>7</v>
          </cell>
          <cell r="AD62" t="str">
            <v>Abandonné</v>
          </cell>
          <cell r="AE62" t="str">
            <v>Abandonné</v>
          </cell>
          <cell r="AF62">
            <v>0</v>
          </cell>
          <cell r="AG62">
            <v>0</v>
          </cell>
          <cell r="AH62">
            <v>0</v>
          </cell>
          <cell r="AI62">
            <v>0</v>
          </cell>
          <cell r="AJ62">
            <v>0</v>
          </cell>
          <cell r="AK62">
            <v>0</v>
          </cell>
          <cell r="AL62"/>
          <cell r="AM62">
            <v>0</v>
          </cell>
          <cell r="AN62">
            <v>0</v>
          </cell>
          <cell r="AO62">
            <v>0</v>
          </cell>
          <cell r="AP62">
            <v>0</v>
          </cell>
          <cell r="AQ62">
            <v>0</v>
          </cell>
          <cell r="AR62">
            <v>0</v>
          </cell>
          <cell r="AS62">
            <v>0</v>
          </cell>
          <cell r="AT62"/>
          <cell r="AU62">
            <v>0</v>
          </cell>
          <cell r="AV62">
            <v>0</v>
          </cell>
          <cell r="AW62">
            <v>0</v>
          </cell>
          <cell r="AX62">
            <v>0</v>
          </cell>
          <cell r="AY62">
            <v>0</v>
          </cell>
          <cell r="AZ62"/>
          <cell r="BA62"/>
          <cell r="BB62"/>
          <cell r="BC62">
            <v>0</v>
          </cell>
          <cell r="BD62">
            <v>0</v>
          </cell>
          <cell r="BE62">
            <v>0</v>
          </cell>
          <cell r="BF62"/>
          <cell r="BG62"/>
          <cell r="BH62">
            <v>0</v>
          </cell>
          <cell r="BI62">
            <v>0</v>
          </cell>
          <cell r="BJ62">
            <v>0</v>
          </cell>
          <cell r="BK62"/>
          <cell r="BL62"/>
          <cell r="BM62">
            <v>0</v>
          </cell>
          <cell r="BN62">
            <v>0</v>
          </cell>
          <cell r="BO62">
            <v>0</v>
          </cell>
          <cell r="BP62"/>
          <cell r="BQ62">
            <v>0</v>
          </cell>
          <cell r="BR62">
            <v>0</v>
          </cell>
          <cell r="BS62">
            <v>0</v>
          </cell>
          <cell r="BT62"/>
          <cell r="BU62">
            <v>0</v>
          </cell>
          <cell r="BV62">
            <v>0</v>
          </cell>
          <cell r="BW62">
            <v>0</v>
          </cell>
          <cell r="BX62">
            <v>0</v>
          </cell>
          <cell r="BY62">
            <v>0</v>
          </cell>
          <cell r="BZ62">
            <v>0</v>
          </cell>
          <cell r="CA62">
            <v>0</v>
          </cell>
          <cell r="CB62"/>
          <cell r="CC62" t="b">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40172</v>
          </cell>
          <cell r="DJ62">
            <v>0</v>
          </cell>
          <cell r="DK62"/>
          <cell r="DL62">
            <v>0</v>
          </cell>
          <cell r="DM62">
            <v>0</v>
          </cell>
          <cell r="DN62">
            <v>40172</v>
          </cell>
          <cell r="DO62">
            <v>0</v>
          </cell>
          <cell r="DP62"/>
          <cell r="DQ62">
            <v>0</v>
          </cell>
          <cell r="DR62">
            <v>0</v>
          </cell>
          <cell r="DS62">
            <v>40172</v>
          </cell>
          <cell r="DT62">
            <v>0</v>
          </cell>
          <cell r="DU62">
            <v>0</v>
          </cell>
          <cell r="DV62">
            <v>0</v>
          </cell>
          <cell r="DW62">
            <v>0</v>
          </cell>
          <cell r="DX62">
            <v>40172</v>
          </cell>
          <cell r="DY62">
            <v>0</v>
          </cell>
          <cell r="DZ62">
            <v>0</v>
          </cell>
          <cell r="EA62">
            <v>0</v>
          </cell>
          <cell r="EB62">
            <v>0</v>
          </cell>
          <cell r="EC62">
            <v>40172</v>
          </cell>
          <cell r="ED62">
            <v>0</v>
          </cell>
          <cell r="EE62">
            <v>0</v>
          </cell>
          <cell r="EF62">
            <v>0</v>
          </cell>
          <cell r="EG62">
            <v>0</v>
          </cell>
          <cell r="EH62">
            <v>0</v>
          </cell>
          <cell r="EI62">
            <v>0</v>
          </cell>
          <cell r="EJ62">
            <v>0</v>
          </cell>
        </row>
        <row r="63">
          <cell r="A63" t="str">
            <v>1001C0116</v>
          </cell>
          <cell r="B63" t="str">
            <v>Barry Callebaut</v>
          </cell>
          <cell r="C63">
            <v>2010</v>
          </cell>
          <cell r="D63" t="str">
            <v>non retenu</v>
          </cell>
          <cell r="E63" t="str">
            <v>HAUTE NORMANDIE</v>
          </cell>
          <cell r="F63">
            <v>28</v>
          </cell>
          <cell r="G63" t="str">
            <v>LOUVIERS</v>
          </cell>
          <cell r="H63">
            <v>0</v>
          </cell>
          <cell r="I63">
            <v>0</v>
          </cell>
          <cell r="J63" t="str">
            <v>BARRY CALLEBAUT</v>
          </cell>
          <cell r="K63">
            <v>0</v>
          </cell>
          <cell r="L63">
            <v>0</v>
          </cell>
          <cell r="M63">
            <v>0</v>
          </cell>
          <cell r="N63">
            <v>4856.8443680137698</v>
          </cell>
          <cell r="O63">
            <v>0</v>
          </cell>
          <cell r="P63">
            <v>0</v>
          </cell>
          <cell r="Q63">
            <v>0</v>
          </cell>
          <cell r="R63">
            <v>0</v>
          </cell>
          <cell r="S63">
            <v>0</v>
          </cell>
          <cell r="T63">
            <v>0</v>
          </cell>
          <cell r="U63">
            <v>0</v>
          </cell>
          <cell r="V63" t="str">
            <v>02 Autres Industries alimentaires</v>
          </cell>
          <cell r="W63">
            <v>3024936.66</v>
          </cell>
          <cell r="X63">
            <v>821665</v>
          </cell>
          <cell r="Y63">
            <v>0</v>
          </cell>
          <cell r="Z63">
            <v>0</v>
          </cell>
          <cell r="AA63">
            <v>1825.8813413585599</v>
          </cell>
          <cell r="AB63">
            <v>21235.000000000055</v>
          </cell>
          <cell r="AC63">
            <v>4.45</v>
          </cell>
          <cell r="AD63" t="str">
            <v>Projet non retenu</v>
          </cell>
          <cell r="AE63" t="str">
            <v>Projet non retenu</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cell r="AU63">
            <v>0</v>
          </cell>
          <cell r="AV63">
            <v>335</v>
          </cell>
          <cell r="AW63">
            <v>700</v>
          </cell>
          <cell r="AX63">
            <v>1065</v>
          </cell>
          <cell r="AY63">
            <v>1430</v>
          </cell>
          <cell r="AZ63"/>
          <cell r="BA63"/>
          <cell r="BB63"/>
          <cell r="BC63">
            <v>0</v>
          </cell>
          <cell r="BD63">
            <v>0</v>
          </cell>
          <cell r="BE63">
            <v>0</v>
          </cell>
          <cell r="BF63"/>
          <cell r="BG63"/>
          <cell r="BH63">
            <v>0</v>
          </cell>
          <cell r="BI63">
            <v>0</v>
          </cell>
          <cell r="BJ63">
            <v>0</v>
          </cell>
          <cell r="BK63"/>
          <cell r="BL63"/>
          <cell r="BM63">
            <v>0</v>
          </cell>
          <cell r="BN63">
            <v>0</v>
          </cell>
          <cell r="BO63">
            <v>0</v>
          </cell>
          <cell r="BP63"/>
          <cell r="BQ63">
            <v>0</v>
          </cell>
          <cell r="BR63">
            <v>0</v>
          </cell>
          <cell r="BS63">
            <v>0</v>
          </cell>
          <cell r="BT63"/>
          <cell r="BU63">
            <v>0</v>
          </cell>
          <cell r="BV63">
            <v>0</v>
          </cell>
          <cell r="BW63">
            <v>0</v>
          </cell>
          <cell r="BX63">
            <v>0</v>
          </cell>
          <cell r="BY63">
            <v>0</v>
          </cell>
          <cell r="BZ63">
            <v>0</v>
          </cell>
          <cell r="CA63">
            <v>0</v>
          </cell>
          <cell r="CB63">
            <v>0</v>
          </cell>
          <cell r="CC63" t="b">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21235.000000000055</v>
          </cell>
          <cell r="DJ63">
            <v>0</v>
          </cell>
          <cell r="DK63"/>
          <cell r="DL63">
            <v>0</v>
          </cell>
          <cell r="DM63">
            <v>0</v>
          </cell>
          <cell r="DN63">
            <v>21235.000000000055</v>
          </cell>
          <cell r="DO63">
            <v>0</v>
          </cell>
          <cell r="DP63"/>
          <cell r="DQ63">
            <v>0</v>
          </cell>
          <cell r="DR63">
            <v>0</v>
          </cell>
          <cell r="DS63">
            <v>21235.000000000055</v>
          </cell>
          <cell r="DT63">
            <v>0</v>
          </cell>
          <cell r="DU63">
            <v>0</v>
          </cell>
          <cell r="DV63">
            <v>0</v>
          </cell>
          <cell r="DW63">
            <v>0</v>
          </cell>
          <cell r="DX63">
            <v>21235.000000000055</v>
          </cell>
          <cell r="DY63">
            <v>0</v>
          </cell>
          <cell r="DZ63">
            <v>0</v>
          </cell>
          <cell r="EA63">
            <v>0</v>
          </cell>
          <cell r="EB63">
            <v>0</v>
          </cell>
          <cell r="EC63">
            <v>21235.000000000055</v>
          </cell>
          <cell r="ED63">
            <v>0</v>
          </cell>
          <cell r="EE63">
            <v>0</v>
          </cell>
          <cell r="EF63">
            <v>0</v>
          </cell>
          <cell r="EG63">
            <v>0</v>
          </cell>
          <cell r="EH63">
            <v>0</v>
          </cell>
          <cell r="EI63">
            <v>0</v>
          </cell>
          <cell r="EJ63">
            <v>0</v>
          </cell>
        </row>
        <row r="64">
          <cell r="A64" t="str">
            <v>1001C0117</v>
          </cell>
          <cell r="B64" t="str">
            <v xml:space="preserve">GREENFIELD </v>
          </cell>
          <cell r="C64">
            <v>2010</v>
          </cell>
          <cell r="D64" t="str">
            <v>non retenu</v>
          </cell>
          <cell r="E64" t="str">
            <v>PICARDIE</v>
          </cell>
          <cell r="F64">
            <v>2</v>
          </cell>
          <cell r="G64" t="str">
            <v>CHÂTEAU THIERRY</v>
          </cell>
          <cell r="H64">
            <v>0</v>
          </cell>
          <cell r="I64">
            <v>0</v>
          </cell>
          <cell r="J64" t="str">
            <v>Dalkia France</v>
          </cell>
          <cell r="K64">
            <v>0</v>
          </cell>
          <cell r="L64">
            <v>0</v>
          </cell>
          <cell r="M64">
            <v>0</v>
          </cell>
          <cell r="N64">
            <v>33816.536543422182</v>
          </cell>
          <cell r="O64" t="str">
            <v>nroy@dalkia.com</v>
          </cell>
          <cell r="P64">
            <v>0</v>
          </cell>
          <cell r="Q64">
            <v>0</v>
          </cell>
          <cell r="R64">
            <v>0</v>
          </cell>
          <cell r="S64">
            <v>0</v>
          </cell>
          <cell r="T64">
            <v>0</v>
          </cell>
          <cell r="U64">
            <v>0</v>
          </cell>
          <cell r="V64" t="str">
            <v>10 Papier/Carton</v>
          </cell>
          <cell r="W64">
            <v>21276320</v>
          </cell>
          <cell r="X64">
            <v>7818505</v>
          </cell>
          <cell r="Y64">
            <v>0</v>
          </cell>
          <cell r="Z64">
            <v>0</v>
          </cell>
          <cell r="AA64">
            <v>12712.983662940669</v>
          </cell>
          <cell r="AB64">
            <v>147852</v>
          </cell>
          <cell r="AC64">
            <v>25</v>
          </cell>
          <cell r="AD64" t="str">
            <v>Projet non retenu</v>
          </cell>
          <cell r="AE64" t="str">
            <v>Projet non retenu</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cell r="AU64">
            <v>0</v>
          </cell>
          <cell r="AV64">
            <v>0</v>
          </cell>
          <cell r="AW64">
            <v>0</v>
          </cell>
          <cell r="AX64">
            <v>0</v>
          </cell>
          <cell r="AY64">
            <v>0</v>
          </cell>
          <cell r="AZ64"/>
          <cell r="BA64"/>
          <cell r="BB64"/>
          <cell r="BC64">
            <v>0</v>
          </cell>
          <cell r="BD64">
            <v>0</v>
          </cell>
          <cell r="BE64">
            <v>0</v>
          </cell>
          <cell r="BF64"/>
          <cell r="BG64"/>
          <cell r="BH64">
            <v>0</v>
          </cell>
          <cell r="BI64">
            <v>0</v>
          </cell>
          <cell r="BJ64">
            <v>0</v>
          </cell>
          <cell r="BK64"/>
          <cell r="BL64"/>
          <cell r="BM64">
            <v>0</v>
          </cell>
          <cell r="BN64">
            <v>0</v>
          </cell>
          <cell r="BO64">
            <v>0</v>
          </cell>
          <cell r="BP64"/>
          <cell r="BQ64">
            <v>0</v>
          </cell>
          <cell r="BR64">
            <v>0</v>
          </cell>
          <cell r="BS64">
            <v>0</v>
          </cell>
          <cell r="BT64"/>
          <cell r="BU64">
            <v>0</v>
          </cell>
          <cell r="BV64">
            <v>0</v>
          </cell>
          <cell r="BW64">
            <v>0</v>
          </cell>
          <cell r="BX64">
            <v>0</v>
          </cell>
          <cell r="BY64">
            <v>0</v>
          </cell>
          <cell r="BZ64">
            <v>0</v>
          </cell>
          <cell r="CA64">
            <v>0</v>
          </cell>
          <cell r="CB64">
            <v>0</v>
          </cell>
          <cell r="CC64" t="b">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147852</v>
          </cell>
          <cell r="DJ64">
            <v>0</v>
          </cell>
          <cell r="DK64"/>
          <cell r="DL64">
            <v>0</v>
          </cell>
          <cell r="DM64">
            <v>0</v>
          </cell>
          <cell r="DN64">
            <v>147852</v>
          </cell>
          <cell r="DO64">
            <v>0</v>
          </cell>
          <cell r="DP64"/>
          <cell r="DQ64">
            <v>0</v>
          </cell>
          <cell r="DR64">
            <v>0</v>
          </cell>
          <cell r="DS64">
            <v>147852</v>
          </cell>
          <cell r="DT64">
            <v>0</v>
          </cell>
          <cell r="DU64">
            <v>0</v>
          </cell>
          <cell r="DV64">
            <v>0</v>
          </cell>
          <cell r="DW64">
            <v>0</v>
          </cell>
          <cell r="DX64">
            <v>147852</v>
          </cell>
          <cell r="DY64">
            <v>0</v>
          </cell>
          <cell r="DZ64">
            <v>0</v>
          </cell>
          <cell r="EA64">
            <v>0</v>
          </cell>
          <cell r="EB64">
            <v>0</v>
          </cell>
          <cell r="EC64">
            <v>147852</v>
          </cell>
          <cell r="ED64">
            <v>0</v>
          </cell>
          <cell r="EE64">
            <v>0</v>
          </cell>
          <cell r="EF64">
            <v>0</v>
          </cell>
          <cell r="EG64">
            <v>0</v>
          </cell>
          <cell r="EH64">
            <v>0</v>
          </cell>
          <cell r="EI64">
            <v>0</v>
          </cell>
          <cell r="EJ64">
            <v>0</v>
          </cell>
        </row>
        <row r="65">
          <cell r="A65" t="str">
            <v>1001C0118</v>
          </cell>
          <cell r="B65" t="str">
            <v>DALKIA - AJINOMOTO - AMIENS</v>
          </cell>
          <cell r="C65">
            <v>2010</v>
          </cell>
          <cell r="D65" t="str">
            <v>retenu</v>
          </cell>
          <cell r="E65" t="str">
            <v>PICARDIE</v>
          </cell>
          <cell r="F65">
            <v>80</v>
          </cell>
          <cell r="G65" t="str">
            <v>AMIENS</v>
          </cell>
          <cell r="H65">
            <v>80021</v>
          </cell>
          <cell r="I65">
            <v>0</v>
          </cell>
          <cell r="J65" t="str">
            <v>DALKIA</v>
          </cell>
          <cell r="K65">
            <v>40476</v>
          </cell>
          <cell r="L65">
            <v>0</v>
          </cell>
          <cell r="M65" t="str">
            <v>Gaz</v>
          </cell>
          <cell r="N65">
            <v>74152.703353396384</v>
          </cell>
          <cell r="O65" t="str">
            <v>Denis Bobillier 03 20 63 44 98
06 11 01 27 74
dbobillier@dalkia.com</v>
          </cell>
          <cell r="P65">
            <v>0</v>
          </cell>
          <cell r="Q65" t="str">
            <v>Denis Bobillier 03 20 63 44 98
06 11 01 27 74
dbobillier@dalkia.com</v>
          </cell>
          <cell r="R65">
            <v>0</v>
          </cell>
          <cell r="S65">
            <v>0</v>
          </cell>
          <cell r="T65" t="str">
            <v>Denis Bobillier 03 20 63 44 98
06 11 01 27 74
dbobillier@dalkia.com</v>
          </cell>
          <cell r="U65">
            <v>0</v>
          </cell>
          <cell r="V65" t="str">
            <v>02 Autres Industries alimentaires</v>
          </cell>
          <cell r="W65">
            <v>21955000</v>
          </cell>
          <cell r="X65">
            <v>11150800</v>
          </cell>
          <cell r="Y65">
            <v>0</v>
          </cell>
          <cell r="Z65">
            <v>0</v>
          </cell>
          <cell r="AA65">
            <v>27876.956147893376</v>
          </cell>
          <cell r="AB65">
            <v>324209</v>
          </cell>
          <cell r="AC65">
            <v>44</v>
          </cell>
          <cell r="AD65" t="str">
            <v>En cours</v>
          </cell>
          <cell r="AE65" t="str">
            <v>En cours avec difficultés</v>
          </cell>
          <cell r="AF65">
            <v>0</v>
          </cell>
          <cell r="AG65">
            <v>0</v>
          </cell>
          <cell r="AH65">
            <v>41306</v>
          </cell>
          <cell r="AI65" t="str">
            <v>?</v>
          </cell>
          <cell r="AJ65">
            <v>0</v>
          </cell>
          <cell r="AK65">
            <v>43398</v>
          </cell>
          <cell r="AL65" t="e">
            <v>#N/A</v>
          </cell>
          <cell r="AM65">
            <v>0</v>
          </cell>
          <cell r="AN65" t="str">
            <v>16/12/014 : Dalkia va étudier une réorientation du projet vers du bois déchet; pour gagner en compétitivité. Dalkia doit remettre à l'ADEME, des éléments sur le repositionnement du projet en bois déchet.
Dalkia doit prendre contact avec CdC Climat, afin d'étudier la possibilité de participper au programme d'investissement 5E.
Dalkia doit prendre contact avec des acteurs du déchet, afin de péreniser l'approvisionnement en bois déchet.
relance de sylvain en 02/07/2015
Rencontre en vision d'ajinomoto le 01/07/2015  - peu de chance d'aboutir
attente info sur les prix énergie produite annoncé apr dialkia, déchet biomasse et gaz - aps d'aanvce versé mais subvention importante</v>
          </cell>
          <cell r="AO65">
            <v>0</v>
          </cell>
          <cell r="AP65">
            <v>0</v>
          </cell>
          <cell r="AQ65">
            <v>0</v>
          </cell>
          <cell r="AR65">
            <v>0</v>
          </cell>
          <cell r="AS65" t="str">
            <v>Relance dalkia sur solution déchets</v>
          </cell>
          <cell r="AT65" t="str">
            <v>Retard comptage prévisionnel</v>
          </cell>
          <cell r="AU65" t="str">
            <v>Date maxi de comptage dépassée</v>
          </cell>
          <cell r="AV65">
            <v>40811</v>
          </cell>
          <cell r="AW65">
            <v>41176</v>
          </cell>
          <cell r="AX65">
            <v>41541</v>
          </cell>
          <cell r="AY65">
            <v>41906</v>
          </cell>
          <cell r="AZ65" t="str">
            <v>?</v>
          </cell>
          <cell r="BA65"/>
          <cell r="BB65"/>
          <cell r="BC65">
            <v>0</v>
          </cell>
          <cell r="BD65">
            <v>0</v>
          </cell>
          <cell r="BE65">
            <v>0</v>
          </cell>
          <cell r="BF65"/>
          <cell r="BG65"/>
          <cell r="BH65">
            <v>0</v>
          </cell>
          <cell r="BI65">
            <v>0</v>
          </cell>
          <cell r="BJ65">
            <v>0</v>
          </cell>
          <cell r="BK65"/>
          <cell r="BL65"/>
          <cell r="BM65">
            <v>0</v>
          </cell>
          <cell r="BN65">
            <v>0</v>
          </cell>
          <cell r="BO65">
            <v>0</v>
          </cell>
          <cell r="BP65"/>
          <cell r="BQ65">
            <v>0</v>
          </cell>
          <cell r="BR65">
            <v>0</v>
          </cell>
          <cell r="BS65">
            <v>0</v>
          </cell>
          <cell r="BT65"/>
          <cell r="BU65">
            <v>0</v>
          </cell>
          <cell r="BV65">
            <v>0</v>
          </cell>
          <cell r="BW65">
            <v>0</v>
          </cell>
          <cell r="BX65">
            <v>0</v>
          </cell>
          <cell r="BY65">
            <v>0</v>
          </cell>
          <cell r="BZ65">
            <v>0</v>
          </cell>
          <cell r="CA65">
            <v>0</v>
          </cell>
          <cell r="CB65"/>
          <cell r="CC65" t="b">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324209</v>
          </cell>
          <cell r="DJ65">
            <v>0</v>
          </cell>
          <cell r="DK65"/>
          <cell r="DL65">
            <v>0</v>
          </cell>
          <cell r="DM65"/>
          <cell r="DN65">
            <v>324209</v>
          </cell>
          <cell r="DO65">
            <v>0</v>
          </cell>
          <cell r="DP65"/>
          <cell r="DQ65">
            <v>0</v>
          </cell>
          <cell r="DR65"/>
          <cell r="DS65">
            <v>324209</v>
          </cell>
          <cell r="DT65">
            <v>0</v>
          </cell>
          <cell r="DU65">
            <v>0</v>
          </cell>
          <cell r="DV65">
            <v>0</v>
          </cell>
          <cell r="DW65">
            <v>0</v>
          </cell>
          <cell r="DX65">
            <v>324209</v>
          </cell>
          <cell r="DY65">
            <v>0</v>
          </cell>
          <cell r="DZ65">
            <v>0</v>
          </cell>
          <cell r="EA65">
            <v>0</v>
          </cell>
          <cell r="EB65">
            <v>0</v>
          </cell>
          <cell r="EC65">
            <v>324209</v>
          </cell>
          <cell r="ED65">
            <v>0</v>
          </cell>
          <cell r="EE65">
            <v>0</v>
          </cell>
          <cell r="EF65">
            <v>0</v>
          </cell>
          <cell r="EG65">
            <v>0</v>
          </cell>
          <cell r="EH65">
            <v>0</v>
          </cell>
          <cell r="EI65">
            <v>0</v>
          </cell>
          <cell r="EJ65">
            <v>0</v>
          </cell>
        </row>
        <row r="66">
          <cell r="A66" t="str">
            <v>1001C0120</v>
          </cell>
          <cell r="B66" t="str">
            <v>NESTLE - HERTA - SAINT POL DE TERNOISE</v>
          </cell>
          <cell r="C66">
            <v>2010</v>
          </cell>
          <cell r="D66" t="str">
            <v>retenu</v>
          </cell>
          <cell r="E66" t="str">
            <v>NORD PAS DE CALAIS</v>
          </cell>
          <cell r="F66">
            <v>62</v>
          </cell>
          <cell r="G66" t="str">
            <v>SAINT POL DE TERNOISE</v>
          </cell>
          <cell r="H66">
            <v>62767</v>
          </cell>
          <cell r="I66" t="str">
            <v xml:space="preserve">NESTLE </v>
          </cell>
          <cell r="J66" t="str">
            <v xml:space="preserve">NESTLE </v>
          </cell>
          <cell r="K66">
            <v>40462</v>
          </cell>
          <cell r="L66">
            <v>5.25</v>
          </cell>
          <cell r="M66" t="str">
            <v>Gaz</v>
          </cell>
          <cell r="N66">
            <v>6995.5941530524506</v>
          </cell>
          <cell r="O66" t="str">
            <v xml:space="preserve">
Minh Hiep NGUYEN - 
01 60 53 13 85 - 
Minh-Hiep.Nguyen@fr.nestle.com</v>
          </cell>
          <cell r="P66" t="str">
            <v>Mme Christelle Duveau</v>
          </cell>
          <cell r="Q66" t="str">
            <v xml:space="preserve">
christelle.duveau@fr.nestle.com
</v>
          </cell>
          <cell r="R66">
            <v>0</v>
          </cell>
          <cell r="S66" t="str">
            <v>M. Jérôme Durlent</v>
          </cell>
          <cell r="T66" t="str">
            <v xml:space="preserve"> jerome.durlent@fr.nestle.com</v>
          </cell>
          <cell r="U66" t="str">
            <v>03 21 04 19 20</v>
          </cell>
          <cell r="V66" t="str">
            <v>02 Autres Industries alimentaires</v>
          </cell>
          <cell r="W66">
            <v>2587000</v>
          </cell>
          <cell r="X66">
            <v>1157172</v>
          </cell>
          <cell r="Y66" t="str">
            <v>Validé</v>
          </cell>
          <cell r="Z66">
            <v>0</v>
          </cell>
          <cell r="AA66">
            <v>2629.9226139294924</v>
          </cell>
          <cell r="AB66">
            <v>30586</v>
          </cell>
          <cell r="AC66">
            <v>5.3</v>
          </cell>
          <cell r="AD66" t="str">
            <v>En cours</v>
          </cell>
          <cell r="AE66" t="str">
            <v>En fonctionnement</v>
          </cell>
          <cell r="AF66" t="str">
            <v>oui</v>
          </cell>
          <cell r="AG66" t="str">
            <v>IB31622012001</v>
          </cell>
          <cell r="AH66">
            <v>41306</v>
          </cell>
          <cell r="AI66">
            <v>41306</v>
          </cell>
          <cell r="AJ66">
            <v>41306</v>
          </cell>
          <cell r="AK66">
            <v>5.25</v>
          </cell>
          <cell r="AL66" t="e">
            <v>#N/A</v>
          </cell>
          <cell r="AM66">
            <v>0</v>
          </cell>
          <cell r="AN66" t="str">
            <v>Demande complémentaire suite réception rapport exploitation du 15/06/2015 - Comptage déclaré inférieur aux valeur de cyriséa + complément sur les couts</v>
          </cell>
          <cell r="AO66">
            <v>0</v>
          </cell>
          <cell r="AP66">
            <v>0</v>
          </cell>
          <cell r="AQ66">
            <v>0</v>
          </cell>
          <cell r="AR66">
            <v>0</v>
          </cell>
          <cell r="AS66" t="str">
            <v>Relance mail du 09072015
realnce fiche de com 09072015</v>
          </cell>
          <cell r="AT66"/>
          <cell r="AU66"/>
          <cell r="AV66"/>
          <cell r="AW66"/>
          <cell r="AX66"/>
          <cell r="AY66"/>
          <cell r="AZ66" t="str">
            <v>février</v>
          </cell>
          <cell r="BA66">
            <v>41671</v>
          </cell>
          <cell r="BB66" t="str">
            <v>Reçu</v>
          </cell>
          <cell r="BC66" t="str">
            <v>Appro : ok
Comptage : ok ecart rapport et donénes cyrisea - la donnée cyrisé corrspond au besoins installation??
Qualité de l'air : ok
Pas fiche EAS : pas de fiche EAS</v>
          </cell>
          <cell r="BD66" t="str">
            <v>oui</v>
          </cell>
          <cell r="BE66">
            <v>41984</v>
          </cell>
          <cell r="BF66">
            <v>42036</v>
          </cell>
          <cell r="BG66" t="str">
            <v>Reçu</v>
          </cell>
          <cell r="BH66" t="str">
            <v>2: Comptage: attente rapport corrigé
Vérifier les ecarts de 2014
1 emission OK
3 appro: attene Ok
et fiche EAS
relance 09/04/2015</v>
          </cell>
          <cell r="BI66"/>
          <cell r="BJ66">
            <v>0</v>
          </cell>
          <cell r="BK66">
            <v>42401</v>
          </cell>
          <cell r="BL66"/>
          <cell r="BM66">
            <v>0</v>
          </cell>
          <cell r="BN66"/>
          <cell r="BO66">
            <v>0</v>
          </cell>
          <cell r="BP66">
            <v>42767</v>
          </cell>
          <cell r="BQ66">
            <v>0</v>
          </cell>
          <cell r="BR66">
            <v>0</v>
          </cell>
          <cell r="BS66">
            <v>0</v>
          </cell>
          <cell r="BT66">
            <v>43132</v>
          </cell>
          <cell r="BU66">
            <v>0</v>
          </cell>
          <cell r="BV66">
            <v>0</v>
          </cell>
          <cell r="BW66">
            <v>0</v>
          </cell>
          <cell r="BX66">
            <v>0</v>
          </cell>
          <cell r="BY66">
            <v>1</v>
          </cell>
          <cell r="BZ66">
            <v>2</v>
          </cell>
          <cell r="CA66" t="str">
            <v>relance</v>
          </cell>
          <cell r="CB66"/>
          <cell r="CC66" t="b">
            <v>1</v>
          </cell>
          <cell r="CD66">
            <v>0</v>
          </cell>
          <cell r="CE66">
            <v>0</v>
          </cell>
          <cell r="CF66">
            <v>0</v>
          </cell>
          <cell r="CG66">
            <v>0</v>
          </cell>
          <cell r="CH66">
            <v>0</v>
          </cell>
          <cell r="CI66">
            <v>0</v>
          </cell>
          <cell r="CJ66" t="str">
            <v>Compte R</v>
          </cell>
          <cell r="CK66" t="str">
            <v>France</v>
          </cell>
          <cell r="CL66">
            <v>0</v>
          </cell>
          <cell r="CM66" t="str">
            <v>Multicyclone électrofiltres</v>
          </cell>
          <cell r="CN66" t="str">
            <v>ICPE - 2910 A - déclaration</v>
          </cell>
          <cell r="CO66">
            <v>45</v>
          </cell>
          <cell r="CP66">
            <v>15</v>
          </cell>
          <cell r="CQ66">
            <v>0</v>
          </cell>
          <cell r="CR66">
            <v>0</v>
          </cell>
          <cell r="CS66">
            <v>0</v>
          </cell>
          <cell r="CT66">
            <v>0</v>
          </cell>
          <cell r="CU66">
            <v>235</v>
          </cell>
          <cell r="CV66">
            <v>0</v>
          </cell>
          <cell r="CW66">
            <v>0.7</v>
          </cell>
          <cell r="CX66">
            <v>215</v>
          </cell>
          <cell r="CY66">
            <v>0</v>
          </cell>
          <cell r="CZ66">
            <v>0</v>
          </cell>
          <cell r="DA66">
            <v>0</v>
          </cell>
          <cell r="DB66">
            <v>0</v>
          </cell>
          <cell r="DC66">
            <v>0</v>
          </cell>
          <cell r="DD66">
            <v>0</v>
          </cell>
          <cell r="DE66">
            <v>0</v>
          </cell>
          <cell r="DF66">
            <v>0</v>
          </cell>
          <cell r="DG66">
            <v>0</v>
          </cell>
          <cell r="DH66">
            <v>0</v>
          </cell>
          <cell r="DI66">
            <v>30586</v>
          </cell>
          <cell r="DJ66">
            <v>33728.199999999997</v>
          </cell>
          <cell r="DK66">
            <v>0.10273327666252524</v>
          </cell>
          <cell r="DL66">
            <v>29073</v>
          </cell>
          <cell r="DM66">
            <v>-0.13802100319613847</v>
          </cell>
          <cell r="DN66">
            <v>30586</v>
          </cell>
          <cell r="DO66">
            <v>34211.279999999999</v>
          </cell>
          <cell r="DP66">
            <v>0.11852743085071597</v>
          </cell>
          <cell r="DQ66">
            <v>28981</v>
          </cell>
          <cell r="DR66">
            <v>-0.15288173958998316</v>
          </cell>
          <cell r="DS66">
            <v>30586</v>
          </cell>
          <cell r="DT66">
            <v>0</v>
          </cell>
          <cell r="DU66">
            <v>0</v>
          </cell>
          <cell r="DV66">
            <v>0</v>
          </cell>
          <cell r="DW66">
            <v>0</v>
          </cell>
          <cell r="DX66">
            <v>30586</v>
          </cell>
          <cell r="DY66">
            <v>0</v>
          </cell>
          <cell r="DZ66">
            <v>0</v>
          </cell>
          <cell r="EA66">
            <v>0</v>
          </cell>
          <cell r="EB66">
            <v>0</v>
          </cell>
          <cell r="EC66">
            <v>30586</v>
          </cell>
          <cell r="ED66">
            <v>0</v>
          </cell>
          <cell r="EE66">
            <v>0</v>
          </cell>
          <cell r="EF66">
            <v>0</v>
          </cell>
          <cell r="EG66">
            <v>0</v>
          </cell>
          <cell r="EH66">
            <v>0</v>
          </cell>
          <cell r="EI66">
            <v>0</v>
          </cell>
          <cell r="EJ66">
            <v>0</v>
          </cell>
          <cell r="EK66" t="str">
            <v>---</v>
          </cell>
        </row>
        <row r="67">
          <cell r="A67" t="str">
            <v>1001C0121</v>
          </cell>
          <cell r="B67" t="str">
            <v>NESTLE - SITPA - ROSIERE EN SANTERRE</v>
          </cell>
          <cell r="C67">
            <v>2010</v>
          </cell>
          <cell r="D67" t="str">
            <v>retenu</v>
          </cell>
          <cell r="E67" t="str">
            <v>PICARDIE</v>
          </cell>
          <cell r="F67">
            <v>80</v>
          </cell>
          <cell r="G67" t="str">
            <v>ROSIERE EN SANTERRE</v>
          </cell>
          <cell r="H67">
            <v>80680</v>
          </cell>
          <cell r="I67" t="str">
            <v xml:space="preserve">NESTLE </v>
          </cell>
          <cell r="J67" t="str">
            <v xml:space="preserve">NESTLE </v>
          </cell>
          <cell r="K67">
            <v>40462</v>
          </cell>
          <cell r="L67">
            <v>0</v>
          </cell>
          <cell r="M67" t="str">
            <v>Gaz</v>
          </cell>
          <cell r="N67">
            <v>22948.046431642306</v>
          </cell>
          <cell r="O67" t="str">
            <v>sdelahaye@dalkia.com</v>
          </cell>
          <cell r="P67">
            <v>0</v>
          </cell>
          <cell r="Q67" t="str">
            <v>Mme Céline Cordelier (celine.cordelier@fr.nestle.com )
Minh Hiep NGUYEN
01 60 53 13 85
Minh-Hiep.Nguyen@fr.nestle.com</v>
          </cell>
          <cell r="R67">
            <v>0</v>
          </cell>
          <cell r="S67" t="str">
            <v>Mr Vincent Gauteron
Directeur usine
 Didier SAQUET</v>
          </cell>
          <cell r="T67" t="str">
            <v>didier.saquet@fr.nestle.com
Vincent.Gauteron@fr.nestle.com</v>
          </cell>
          <cell r="U67" t="str">
            <v>03 22 88 47 60</v>
          </cell>
          <cell r="V67" t="str">
            <v>02 Autres Industries alimentaires</v>
          </cell>
          <cell r="W67">
            <v>10405010</v>
          </cell>
          <cell r="X67">
            <v>3805560</v>
          </cell>
          <cell r="Y67" t="str">
            <v>Validé</v>
          </cell>
          <cell r="Z67">
            <v>0</v>
          </cell>
          <cell r="AA67">
            <v>8627.0851246775583</v>
          </cell>
          <cell r="AB67">
            <v>100333.00000000001</v>
          </cell>
          <cell r="AC67">
            <v>20.100000000000001</v>
          </cell>
          <cell r="AD67" t="str">
            <v>En cours</v>
          </cell>
          <cell r="AE67" t="str">
            <v>En fonctionnement</v>
          </cell>
          <cell r="AF67" t="str">
            <v>oui</v>
          </cell>
          <cell r="AG67" t="str">
            <v>IB22802013001</v>
          </cell>
          <cell r="AH67">
            <v>41306</v>
          </cell>
          <cell r="AI67">
            <v>41306</v>
          </cell>
          <cell r="AJ67">
            <v>41306</v>
          </cell>
          <cell r="AK67">
            <v>19.899999999999999</v>
          </cell>
          <cell r="AL67" t="e">
            <v>#N/A</v>
          </cell>
          <cell r="AM67">
            <v>0</v>
          </cell>
          <cell r="AN67" t="str">
            <v>RASVisite prévue de dieppe en juin voir fiche EAS
Pas de rapport relance siege 29042015</v>
          </cell>
          <cell r="AO67">
            <v>0</v>
          </cell>
          <cell r="AP67" t="str">
            <v>Changement de contact voir directeur usine</v>
          </cell>
          <cell r="AQ67">
            <v>0</v>
          </cell>
          <cell r="AR67">
            <v>0</v>
          </cell>
          <cell r="AS67" t="str">
            <v>A relancer mi -mars:  relance le 09042015
Relance fiche de com 09072015</v>
          </cell>
          <cell r="AT67"/>
          <cell r="AU67"/>
          <cell r="AV67"/>
          <cell r="AW67"/>
          <cell r="AX67"/>
          <cell r="AY67"/>
          <cell r="AZ67" t="str">
            <v>février</v>
          </cell>
          <cell r="BA67">
            <v>41671</v>
          </cell>
          <cell r="BB67" t="str">
            <v>Reçu</v>
          </cell>
          <cell r="BC67" t="str">
            <v>Appro : ok
Comptage : ok
Qualité de l'air : ok
Pas fiche EAS : pas de fiche EAS</v>
          </cell>
          <cell r="BD67" t="str">
            <v>oui</v>
          </cell>
          <cell r="BE67">
            <v>41992</v>
          </cell>
          <cell r="BF67">
            <v>42036</v>
          </cell>
          <cell r="BG67" t="str">
            <v>Relancé</v>
          </cell>
          <cell r="BH67" t="str">
            <v xml:space="preserve">2: comptage : OK mais incohérence donnée comptage a,nnée 1 vigilance:
envoie courrier demande rapport exploitation 10/02/2015
Appel le 24/02 envoie prévue vers  mi mars
</v>
          </cell>
          <cell r="BI67"/>
          <cell r="BJ67">
            <v>0</v>
          </cell>
          <cell r="BK67">
            <v>42401</v>
          </cell>
          <cell r="BL67"/>
          <cell r="BM67">
            <v>0</v>
          </cell>
          <cell r="BN67"/>
          <cell r="BO67">
            <v>0</v>
          </cell>
          <cell r="BP67">
            <v>42767</v>
          </cell>
          <cell r="BQ67">
            <v>0</v>
          </cell>
          <cell r="BR67">
            <v>0</v>
          </cell>
          <cell r="BS67">
            <v>0</v>
          </cell>
          <cell r="BT67">
            <v>43132</v>
          </cell>
          <cell r="BU67">
            <v>0</v>
          </cell>
          <cell r="BV67">
            <v>0</v>
          </cell>
          <cell r="BW67">
            <v>0</v>
          </cell>
          <cell r="BX67">
            <v>0</v>
          </cell>
          <cell r="BY67">
            <v>1</v>
          </cell>
          <cell r="BZ67">
            <v>2</v>
          </cell>
          <cell r="CA67" t="str">
            <v>relance</v>
          </cell>
          <cell r="CB67"/>
          <cell r="CC67" t="b">
            <v>1</v>
          </cell>
          <cell r="CD67">
            <v>0</v>
          </cell>
          <cell r="CE67">
            <v>0</v>
          </cell>
          <cell r="CF67">
            <v>0</v>
          </cell>
          <cell r="CG67">
            <v>0</v>
          </cell>
          <cell r="CH67">
            <v>0</v>
          </cell>
          <cell r="CI67">
            <v>0</v>
          </cell>
          <cell r="CJ67" t="str">
            <v>Kablitz</v>
          </cell>
          <cell r="CK67" t="str">
            <v>Allemagne</v>
          </cell>
          <cell r="CL67">
            <v>0</v>
          </cell>
          <cell r="CM67" t="str">
            <v>Multicyclone + filtre à manches</v>
          </cell>
          <cell r="CN67" t="str">
            <v>ICPE - 2910 A - déclaration</v>
          </cell>
          <cell r="CO67">
            <v>30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100333.00000000001</v>
          </cell>
          <cell r="DJ67">
            <v>77797</v>
          </cell>
          <cell r="DK67">
            <v>-0.22461204190047154</v>
          </cell>
          <cell r="DL67">
            <v>74904</v>
          </cell>
          <cell r="DM67">
            <v>-3.7186523901949944E-2</v>
          </cell>
          <cell r="DN67">
            <v>100333.00000000001</v>
          </cell>
          <cell r="DO67">
            <v>73690.48</v>
          </cell>
          <cell r="DP67">
            <v>-0.26554094864102551</v>
          </cell>
          <cell r="DQ67">
            <v>0</v>
          </cell>
          <cell r="DR67"/>
          <cell r="DS67">
            <v>100333.00000000001</v>
          </cell>
          <cell r="DT67">
            <v>0</v>
          </cell>
          <cell r="DU67">
            <v>0</v>
          </cell>
          <cell r="DV67">
            <v>0</v>
          </cell>
          <cell r="DW67">
            <v>0</v>
          </cell>
          <cell r="DX67">
            <v>100333.00000000001</v>
          </cell>
          <cell r="DY67">
            <v>0</v>
          </cell>
          <cell r="DZ67">
            <v>0</v>
          </cell>
          <cell r="EA67">
            <v>0</v>
          </cell>
          <cell r="EB67">
            <v>0</v>
          </cell>
          <cell r="EC67">
            <v>100333.00000000001</v>
          </cell>
          <cell r="ED67">
            <v>0</v>
          </cell>
          <cell r="EE67">
            <v>0</v>
          </cell>
          <cell r="EF67">
            <v>0</v>
          </cell>
          <cell r="EG67">
            <v>0</v>
          </cell>
          <cell r="EH67">
            <v>0</v>
          </cell>
          <cell r="EI67">
            <v>0</v>
          </cell>
          <cell r="EJ67">
            <v>0</v>
          </cell>
          <cell r="EK67" t="str">
            <v>---</v>
          </cell>
        </row>
        <row r="68">
          <cell r="A68" t="str">
            <v>1001C0133</v>
          </cell>
          <cell r="B68" t="str">
            <v xml:space="preserve">stora enso </v>
          </cell>
          <cell r="C68">
            <v>2010</v>
          </cell>
          <cell r="D68" t="str">
            <v>non retenu</v>
          </cell>
          <cell r="E68" t="str">
            <v>NORD PAS DE CALAIS</v>
          </cell>
          <cell r="F68">
            <v>62</v>
          </cell>
          <cell r="G68" t="str">
            <v>CORBEHEM</v>
          </cell>
          <cell r="H68">
            <v>0</v>
          </cell>
          <cell r="I68">
            <v>0</v>
          </cell>
          <cell r="J68" t="str">
            <v>Dalkia France</v>
          </cell>
          <cell r="K68">
            <v>0</v>
          </cell>
          <cell r="L68">
            <v>0</v>
          </cell>
          <cell r="M68">
            <v>0</v>
          </cell>
          <cell r="N68">
            <v>22782.453998280307</v>
          </cell>
          <cell r="O68" t="str">
            <v>nferrari@dalkia.com</v>
          </cell>
          <cell r="P68">
            <v>0</v>
          </cell>
          <cell r="Q68">
            <v>0</v>
          </cell>
          <cell r="R68">
            <v>0</v>
          </cell>
          <cell r="S68">
            <v>0</v>
          </cell>
          <cell r="T68">
            <v>0</v>
          </cell>
          <cell r="U68">
            <v>0</v>
          </cell>
          <cell r="V68" t="str">
            <v>10 Papier/Carton</v>
          </cell>
          <cell r="W68">
            <v>12394000</v>
          </cell>
          <cell r="X68">
            <v>4585779</v>
          </cell>
          <cell r="Y68">
            <v>0</v>
          </cell>
          <cell r="Z68">
            <v>0</v>
          </cell>
          <cell r="AA68">
            <v>8564.8323301805667</v>
          </cell>
          <cell r="AB68">
            <v>99609</v>
          </cell>
          <cell r="AC68">
            <v>18</v>
          </cell>
          <cell r="AD68" t="str">
            <v>Projet non retenu</v>
          </cell>
          <cell r="AE68" t="str">
            <v>Projet non retenu</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cell r="AU68">
            <v>0</v>
          </cell>
          <cell r="AV68">
            <v>0</v>
          </cell>
          <cell r="AW68">
            <v>0</v>
          </cell>
          <cell r="AX68">
            <v>0</v>
          </cell>
          <cell r="AY68">
            <v>0</v>
          </cell>
          <cell r="AZ68"/>
          <cell r="BA68"/>
          <cell r="BB68"/>
          <cell r="BC68">
            <v>0</v>
          </cell>
          <cell r="BD68">
            <v>0</v>
          </cell>
          <cell r="BE68">
            <v>0</v>
          </cell>
          <cell r="BF68"/>
          <cell r="BG68"/>
          <cell r="BH68">
            <v>0</v>
          </cell>
          <cell r="BI68">
            <v>0</v>
          </cell>
          <cell r="BJ68">
            <v>0</v>
          </cell>
          <cell r="BK68"/>
          <cell r="BL68"/>
          <cell r="BM68">
            <v>0</v>
          </cell>
          <cell r="BN68">
            <v>0</v>
          </cell>
          <cell r="BO68">
            <v>0</v>
          </cell>
          <cell r="BP68"/>
          <cell r="BQ68">
            <v>0</v>
          </cell>
          <cell r="BR68">
            <v>0</v>
          </cell>
          <cell r="BS68">
            <v>0</v>
          </cell>
          <cell r="BT68"/>
          <cell r="BU68">
            <v>0</v>
          </cell>
          <cell r="BV68">
            <v>0</v>
          </cell>
          <cell r="BW68">
            <v>0</v>
          </cell>
          <cell r="BX68">
            <v>0</v>
          </cell>
          <cell r="BY68">
            <v>0</v>
          </cell>
          <cell r="BZ68">
            <v>0</v>
          </cell>
          <cell r="CA68">
            <v>0</v>
          </cell>
          <cell r="CB68">
            <v>0</v>
          </cell>
          <cell r="CC68" t="b">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99609</v>
          </cell>
          <cell r="DJ68">
            <v>0</v>
          </cell>
          <cell r="DK68"/>
          <cell r="DL68">
            <v>0</v>
          </cell>
          <cell r="DM68">
            <v>0</v>
          </cell>
          <cell r="DN68">
            <v>99609</v>
          </cell>
          <cell r="DO68">
            <v>0</v>
          </cell>
          <cell r="DP68"/>
          <cell r="DQ68">
            <v>0</v>
          </cell>
          <cell r="DR68">
            <v>0</v>
          </cell>
          <cell r="DS68">
            <v>99609</v>
          </cell>
          <cell r="DT68">
            <v>0</v>
          </cell>
          <cell r="DU68">
            <v>0</v>
          </cell>
          <cell r="DV68">
            <v>0</v>
          </cell>
          <cell r="DW68">
            <v>0</v>
          </cell>
          <cell r="DX68">
            <v>99609</v>
          </cell>
          <cell r="DY68">
            <v>0</v>
          </cell>
          <cell r="DZ68">
            <v>0</v>
          </cell>
          <cell r="EA68">
            <v>0</v>
          </cell>
          <cell r="EB68">
            <v>0</v>
          </cell>
          <cell r="EC68">
            <v>99609</v>
          </cell>
          <cell r="ED68">
            <v>0</v>
          </cell>
          <cell r="EE68">
            <v>0</v>
          </cell>
          <cell r="EF68">
            <v>0</v>
          </cell>
          <cell r="EG68">
            <v>0</v>
          </cell>
          <cell r="EH68">
            <v>0</v>
          </cell>
          <cell r="EI68">
            <v>0</v>
          </cell>
          <cell r="EJ68">
            <v>0</v>
          </cell>
        </row>
        <row r="69">
          <cell r="A69" t="str">
            <v>1001C0134</v>
          </cell>
          <cell r="B69" t="str">
            <v>St SEVERIN</v>
          </cell>
          <cell r="C69">
            <v>2010</v>
          </cell>
          <cell r="D69" t="str">
            <v>non retenu</v>
          </cell>
          <cell r="E69" t="str">
            <v>POITOU CHARENTES</v>
          </cell>
          <cell r="F69">
            <v>16</v>
          </cell>
          <cell r="G69" t="str">
            <v>SAINT SEVERIN</v>
          </cell>
          <cell r="H69">
            <v>0</v>
          </cell>
          <cell r="I69">
            <v>0</v>
          </cell>
          <cell r="J69" t="str">
            <v>AHLSTROM SPECIALTIES</v>
          </cell>
          <cell r="K69">
            <v>0</v>
          </cell>
          <cell r="L69">
            <v>0</v>
          </cell>
          <cell r="M69">
            <v>0</v>
          </cell>
          <cell r="N69">
            <v>16010.318142734308</v>
          </cell>
          <cell r="O69" t="str">
            <v>eric.arnaud@ahlstrom.com</v>
          </cell>
          <cell r="P69">
            <v>0</v>
          </cell>
          <cell r="Q69">
            <v>0</v>
          </cell>
          <cell r="R69">
            <v>0</v>
          </cell>
          <cell r="S69">
            <v>0</v>
          </cell>
          <cell r="T69">
            <v>0</v>
          </cell>
          <cell r="U69">
            <v>0</v>
          </cell>
          <cell r="V69" t="str">
            <v>10 Papier/Carton</v>
          </cell>
          <cell r="W69">
            <v>4325720</v>
          </cell>
          <cell r="X69">
            <v>2140000</v>
          </cell>
          <cell r="Y69">
            <v>0</v>
          </cell>
          <cell r="Z69">
            <v>0</v>
          </cell>
          <cell r="AA69">
            <v>6018.9165950128972</v>
          </cell>
          <cell r="AB69">
            <v>70000</v>
          </cell>
          <cell r="AC69">
            <v>10</v>
          </cell>
          <cell r="AD69" t="str">
            <v>Projet non retenu</v>
          </cell>
          <cell r="AE69" t="str">
            <v>Projet non retenu</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cell r="AU69">
            <v>0</v>
          </cell>
          <cell r="AV69">
            <v>0</v>
          </cell>
          <cell r="AW69">
            <v>0</v>
          </cell>
          <cell r="AX69">
            <v>0</v>
          </cell>
          <cell r="AY69">
            <v>0</v>
          </cell>
          <cell r="AZ69"/>
          <cell r="BA69"/>
          <cell r="BB69"/>
          <cell r="BC69">
            <v>0</v>
          </cell>
          <cell r="BD69">
            <v>0</v>
          </cell>
          <cell r="BE69">
            <v>0</v>
          </cell>
          <cell r="BF69"/>
          <cell r="BG69"/>
          <cell r="BH69">
            <v>0</v>
          </cell>
          <cell r="BI69">
            <v>0</v>
          </cell>
          <cell r="BJ69">
            <v>0</v>
          </cell>
          <cell r="BK69"/>
          <cell r="BL69"/>
          <cell r="BM69">
            <v>0</v>
          </cell>
          <cell r="BN69">
            <v>0</v>
          </cell>
          <cell r="BO69">
            <v>0</v>
          </cell>
          <cell r="BP69"/>
          <cell r="BQ69">
            <v>0</v>
          </cell>
          <cell r="BR69">
            <v>0</v>
          </cell>
          <cell r="BS69">
            <v>0</v>
          </cell>
          <cell r="BT69"/>
          <cell r="BU69">
            <v>0</v>
          </cell>
          <cell r="BV69">
            <v>0</v>
          </cell>
          <cell r="BW69">
            <v>0</v>
          </cell>
          <cell r="BX69">
            <v>0</v>
          </cell>
          <cell r="BY69">
            <v>0</v>
          </cell>
          <cell r="BZ69">
            <v>0</v>
          </cell>
          <cell r="CA69">
            <v>0</v>
          </cell>
          <cell r="CB69">
            <v>0</v>
          </cell>
          <cell r="CC69" t="b">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70000</v>
          </cell>
          <cell r="DJ69">
            <v>0</v>
          </cell>
          <cell r="DK69"/>
          <cell r="DL69">
            <v>0</v>
          </cell>
          <cell r="DM69">
            <v>0</v>
          </cell>
          <cell r="DN69">
            <v>70000</v>
          </cell>
          <cell r="DO69">
            <v>0</v>
          </cell>
          <cell r="DP69"/>
          <cell r="DQ69">
            <v>0</v>
          </cell>
          <cell r="DR69">
            <v>0</v>
          </cell>
          <cell r="DS69">
            <v>70000</v>
          </cell>
          <cell r="DT69">
            <v>0</v>
          </cell>
          <cell r="DU69">
            <v>0</v>
          </cell>
          <cell r="DV69">
            <v>0</v>
          </cell>
          <cell r="DW69">
            <v>0</v>
          </cell>
          <cell r="DX69">
            <v>70000</v>
          </cell>
          <cell r="DY69">
            <v>0</v>
          </cell>
          <cell r="DZ69">
            <v>0</v>
          </cell>
          <cell r="EA69">
            <v>0</v>
          </cell>
          <cell r="EB69">
            <v>0</v>
          </cell>
          <cell r="EC69">
            <v>70000</v>
          </cell>
          <cell r="ED69">
            <v>0</v>
          </cell>
          <cell r="EE69">
            <v>0</v>
          </cell>
          <cell r="EF69">
            <v>0</v>
          </cell>
          <cell r="EG69">
            <v>0</v>
          </cell>
          <cell r="EH69">
            <v>0</v>
          </cell>
          <cell r="EI69">
            <v>0</v>
          </cell>
          <cell r="EJ69">
            <v>0</v>
          </cell>
        </row>
        <row r="70">
          <cell r="A70" t="str">
            <v>1001C0135</v>
          </cell>
          <cell r="B70" t="str">
            <v>MISSENARD - CARTONNERIE OUDIN - TRUYES</v>
          </cell>
          <cell r="C70">
            <v>2010</v>
          </cell>
          <cell r="D70" t="str">
            <v>retenu</v>
          </cell>
          <cell r="E70" t="str">
            <v>CENTRE</v>
          </cell>
          <cell r="F70">
            <v>37</v>
          </cell>
          <cell r="G70" t="str">
            <v>TRUYES</v>
          </cell>
          <cell r="H70">
            <v>37263</v>
          </cell>
          <cell r="I70">
            <v>0</v>
          </cell>
          <cell r="J70" t="str">
            <v>MISSENARD QUINT B</v>
          </cell>
          <cell r="K70">
            <v>40422</v>
          </cell>
          <cell r="L70">
            <v>0</v>
          </cell>
          <cell r="M70" t="str">
            <v>Gaz</v>
          </cell>
          <cell r="N70">
            <v>5801.2244196044703</v>
          </cell>
          <cell r="O70" t="str">
            <v>jm.hubier@missenard-quint.com</v>
          </cell>
          <cell r="P70">
            <v>0</v>
          </cell>
          <cell r="Q70" t="str">
            <v>Jean-Marie HUBIER
02 47 26 95 51
jm.hubier@missenard-quint.com</v>
          </cell>
          <cell r="R70">
            <v>0</v>
          </cell>
          <cell r="S70">
            <v>0</v>
          </cell>
          <cell r="T70" t="str">
            <v>Thierry LEGRAND
02 47 26 95 51
06 33 58 71 12
t.legrand@missenard-quint.com</v>
          </cell>
          <cell r="U70">
            <v>0</v>
          </cell>
          <cell r="V70" t="str">
            <v>10 Papier/Carton</v>
          </cell>
          <cell r="W70">
            <v>2231000</v>
          </cell>
          <cell r="X70">
            <v>1003950</v>
          </cell>
          <cell r="Y70">
            <v>0</v>
          </cell>
          <cell r="Z70">
            <v>0</v>
          </cell>
          <cell r="AA70">
            <v>2180.9114359415303</v>
          </cell>
          <cell r="AB70">
            <v>25364</v>
          </cell>
          <cell r="AC70">
            <v>4.9359999999999999</v>
          </cell>
          <cell r="AD70" t="str">
            <v>En cours</v>
          </cell>
          <cell r="AE70" t="str">
            <v>En cours avec difficultés</v>
          </cell>
          <cell r="AF70">
            <v>0</v>
          </cell>
          <cell r="AG70">
            <v>0</v>
          </cell>
          <cell r="AH70">
            <v>42036</v>
          </cell>
          <cell r="AI70">
            <v>42036</v>
          </cell>
          <cell r="AJ70">
            <v>0</v>
          </cell>
          <cell r="AK70">
            <v>43344</v>
          </cell>
          <cell r="AL70" t="e">
            <v>#N/A</v>
          </cell>
          <cell r="AM70">
            <v>0</v>
          </cell>
          <cell r="AN70" t="str">
            <v>18/12/2015 : Problème de rentabilité économique (prix des énergies)
Leviers possible :
- réétudier le plan d'approvisionnement avec augmentation de la part de PBFV (en lien avec la DR)
- subvention supplémentaire, en fonctionnement des investissement plus élevé sur le site
Nouveau point le 15 janvier 2015 - avec envoi d'éléments</v>
          </cell>
          <cell r="AO70">
            <v>0</v>
          </cell>
          <cell r="AP70">
            <v>0</v>
          </cell>
          <cell r="AQ70">
            <v>0</v>
          </cell>
          <cell r="AR70">
            <v>0</v>
          </cell>
          <cell r="AS70">
            <v>0</v>
          </cell>
          <cell r="AT70"/>
          <cell r="AU70" t="str">
            <v>Date maxi de comptage dépassée</v>
          </cell>
          <cell r="AV70" t="str">
            <v>Recue</v>
          </cell>
          <cell r="AW70" t="str">
            <v>Non Reçue</v>
          </cell>
          <cell r="AX70">
            <v>41487</v>
          </cell>
          <cell r="AY70">
            <v>41852</v>
          </cell>
          <cell r="AZ70" t="str">
            <v>février</v>
          </cell>
          <cell r="BA70"/>
          <cell r="BB70"/>
          <cell r="BC70">
            <v>0</v>
          </cell>
          <cell r="BD70">
            <v>0</v>
          </cell>
          <cell r="BE70">
            <v>0</v>
          </cell>
          <cell r="BF70"/>
          <cell r="BG70"/>
          <cell r="BH70">
            <v>0</v>
          </cell>
          <cell r="BI70">
            <v>0</v>
          </cell>
          <cell r="BJ70">
            <v>0</v>
          </cell>
          <cell r="BK70"/>
          <cell r="BL70"/>
          <cell r="BM70">
            <v>0</v>
          </cell>
          <cell r="BN70">
            <v>0</v>
          </cell>
          <cell r="BO70">
            <v>0</v>
          </cell>
          <cell r="BP70"/>
          <cell r="BQ70">
            <v>0</v>
          </cell>
          <cell r="BR70">
            <v>0</v>
          </cell>
          <cell r="BS70">
            <v>0</v>
          </cell>
          <cell r="BT70"/>
          <cell r="BU70">
            <v>0</v>
          </cell>
          <cell r="BV70">
            <v>0</v>
          </cell>
          <cell r="BW70">
            <v>0</v>
          </cell>
          <cell r="BX70">
            <v>0</v>
          </cell>
          <cell r="BY70">
            <v>0</v>
          </cell>
          <cell r="BZ70">
            <v>0</v>
          </cell>
          <cell r="CA70">
            <v>0</v>
          </cell>
          <cell r="CB70"/>
          <cell r="CC70" t="b">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25364</v>
          </cell>
          <cell r="DJ70">
            <v>0</v>
          </cell>
          <cell r="DK70"/>
          <cell r="DL70">
            <v>0</v>
          </cell>
          <cell r="DM70"/>
          <cell r="DN70">
            <v>25364</v>
          </cell>
          <cell r="DO70">
            <v>0</v>
          </cell>
          <cell r="DP70"/>
          <cell r="DQ70">
            <v>0</v>
          </cell>
          <cell r="DR70"/>
          <cell r="DS70">
            <v>25364</v>
          </cell>
          <cell r="DT70">
            <v>0</v>
          </cell>
          <cell r="DU70">
            <v>0</v>
          </cell>
          <cell r="DV70">
            <v>0</v>
          </cell>
          <cell r="DW70">
            <v>0</v>
          </cell>
          <cell r="DX70">
            <v>25364</v>
          </cell>
          <cell r="DY70">
            <v>0</v>
          </cell>
          <cell r="DZ70">
            <v>0</v>
          </cell>
          <cell r="EA70">
            <v>0</v>
          </cell>
          <cell r="EB70">
            <v>0</v>
          </cell>
          <cell r="EC70">
            <v>25364</v>
          </cell>
          <cell r="ED70">
            <v>0</v>
          </cell>
          <cell r="EE70">
            <v>0</v>
          </cell>
          <cell r="EF70">
            <v>0</v>
          </cell>
          <cell r="EG70">
            <v>0</v>
          </cell>
          <cell r="EH70">
            <v>0</v>
          </cell>
          <cell r="EI70">
            <v>0</v>
          </cell>
          <cell r="EJ70">
            <v>0</v>
          </cell>
        </row>
        <row r="71">
          <cell r="A71" t="str">
            <v>1001C0136</v>
          </cell>
          <cell r="B71" t="str">
            <v>COFELY - PDL - PUBLIER</v>
          </cell>
          <cell r="C71">
            <v>2010</v>
          </cell>
          <cell r="D71" t="str">
            <v>retenu</v>
          </cell>
          <cell r="E71" t="str">
            <v>RHONE ALPES</v>
          </cell>
          <cell r="F71">
            <v>74</v>
          </cell>
          <cell r="G71" t="str">
            <v>PUBLIER</v>
          </cell>
          <cell r="H71">
            <v>74218</v>
          </cell>
          <cell r="I71" t="str">
            <v>COFELY</v>
          </cell>
          <cell r="J71" t="str">
            <v>Papaèterie du léman</v>
          </cell>
          <cell r="K71">
            <v>40420</v>
          </cell>
          <cell r="L71">
            <v>47.4</v>
          </cell>
          <cell r="M71" t="str">
            <v>Gaz</v>
          </cell>
          <cell r="N71">
            <v>11471.621668099742</v>
          </cell>
          <cell r="O71" t="str">
            <v xml:space="preserve">etienne.vogt@cofely-gdfsuez.com
</v>
          </cell>
          <cell r="P71" t="str">
            <v>Marion St-OUEN</v>
          </cell>
          <cell r="Q71" t="str">
            <v>marion.saintouen@cofely-gdfsuez.com</v>
          </cell>
          <cell r="R71" t="str">
            <v>04 72 60 64 97</v>
          </cell>
          <cell r="S71" t="str">
            <v>Nicolas DURIEZ</v>
          </cell>
          <cell r="T71" t="str">
            <v>nicolas.duriez@cofely-gdfsuez.com</v>
          </cell>
          <cell r="U71" t="str">
            <v>04 79 96 63 86</v>
          </cell>
          <cell r="V71" t="str">
            <v>10 Papier/Carton</v>
          </cell>
          <cell r="W71">
            <v>4474210</v>
          </cell>
          <cell r="X71">
            <v>1720743.25</v>
          </cell>
          <cell r="Y71" t="str">
            <v>Validé</v>
          </cell>
          <cell r="Z71">
            <v>0</v>
          </cell>
          <cell r="AA71">
            <v>4312.6397248495268</v>
          </cell>
          <cell r="AB71">
            <v>50156</v>
          </cell>
          <cell r="AC71">
            <v>7.8</v>
          </cell>
          <cell r="AD71" t="str">
            <v>En cours</v>
          </cell>
          <cell r="AE71" t="str">
            <v>En fonctionnement</v>
          </cell>
          <cell r="AF71" t="str">
            <v>oui</v>
          </cell>
          <cell r="AG71" t="str">
            <v>IB82742013002</v>
          </cell>
          <cell r="AH71">
            <v>41426</v>
          </cell>
          <cell r="AI71">
            <v>41426</v>
          </cell>
          <cell r="AJ71">
            <v>41426</v>
          </cell>
          <cell r="AK71">
            <v>47.4</v>
          </cell>
          <cell r="AL71" t="e">
            <v>#N/A</v>
          </cell>
          <cell r="AM71">
            <v>0</v>
          </cell>
          <cell r="AN71" t="str">
            <v>Production en dessous de l'objectif, besoins papeterie inférieur et énergie fatale IUOM passe en priorités</v>
          </cell>
          <cell r="AO71" t="str">
            <v>Problème de primage (goutelettes d'eau emportées par la vapeur, "moussage" à la surface du plan d'eau chaudière.
Le primage est du à un problème de concpetion de la chaudière par Compte R.
Des modifications de la chaudière sont en cours afin de remedier à ce problème.</v>
          </cell>
          <cell r="AP71">
            <v>0</v>
          </cell>
          <cell r="AQ71" t="str">
            <v>rendement 100%  non déduction des condensats validée</v>
          </cell>
          <cell r="AR71">
            <v>0</v>
          </cell>
          <cell r="AS71">
            <v>0</v>
          </cell>
          <cell r="AT71"/>
          <cell r="AU71"/>
          <cell r="AV71"/>
          <cell r="AW71"/>
          <cell r="AX71"/>
          <cell r="AY71"/>
          <cell r="AZ71" t="str">
            <v>juin</v>
          </cell>
          <cell r="BA71">
            <v>41791</v>
          </cell>
          <cell r="BB71" t="str">
            <v>Reçu</v>
          </cell>
          <cell r="BC71" t="str">
            <v>Comptage : ok
Appro : ok
QA : ok
Fiche EAS  : ok</v>
          </cell>
          <cell r="BD71" t="str">
            <v>oui</v>
          </cell>
          <cell r="BE71">
            <v>41985</v>
          </cell>
          <cell r="BF71">
            <v>42156</v>
          </cell>
          <cell r="BG71" t="str">
            <v>Reçu</v>
          </cell>
          <cell r="BH71" t="str">
            <v xml:space="preserve">Comptage: OK 
Appro: Ok
QA: Ok
</v>
          </cell>
          <cell r="BI71" t="str">
            <v>oui</v>
          </cell>
          <cell r="BJ71" t="str">
            <v>demandé</v>
          </cell>
          <cell r="BK71">
            <v>42522</v>
          </cell>
          <cell r="BL71"/>
          <cell r="BM71">
            <v>0</v>
          </cell>
          <cell r="BN71"/>
          <cell r="BO71">
            <v>0</v>
          </cell>
          <cell r="BP71">
            <v>42887</v>
          </cell>
          <cell r="BQ71">
            <v>0</v>
          </cell>
          <cell r="BR71">
            <v>0</v>
          </cell>
          <cell r="BS71">
            <v>0</v>
          </cell>
          <cell r="BT71">
            <v>43252</v>
          </cell>
          <cell r="BU71">
            <v>0</v>
          </cell>
          <cell r="BV71">
            <v>0</v>
          </cell>
          <cell r="BW71">
            <v>0</v>
          </cell>
          <cell r="BX71">
            <v>0</v>
          </cell>
          <cell r="BY71">
            <v>2</v>
          </cell>
          <cell r="BZ71">
            <v>2</v>
          </cell>
          <cell r="CA71" t="str">
            <v>Publiée</v>
          </cell>
          <cell r="CB71">
            <v>1</v>
          </cell>
          <cell r="CC71" t="b">
            <v>1</v>
          </cell>
          <cell r="CD71">
            <v>0</v>
          </cell>
          <cell r="CE71">
            <v>0</v>
          </cell>
          <cell r="CF71">
            <v>0</v>
          </cell>
          <cell r="CG71">
            <v>0</v>
          </cell>
          <cell r="CH71">
            <v>0</v>
          </cell>
          <cell r="CI71">
            <v>0</v>
          </cell>
          <cell r="CJ71" t="str">
            <v>Compte R</v>
          </cell>
          <cell r="CK71" t="str">
            <v>France</v>
          </cell>
          <cell r="CL71">
            <v>0</v>
          </cell>
          <cell r="CM71" t="str">
            <v>Multicyclone électrofiltres</v>
          </cell>
          <cell r="CN71" t="str">
            <v>ICPE - 2910 A - autorisation</v>
          </cell>
          <cell r="CO71">
            <v>30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50156</v>
          </cell>
          <cell r="DJ71">
            <v>43200</v>
          </cell>
          <cell r="DK71">
            <v>-0.13868729563761065</v>
          </cell>
          <cell r="DL71">
            <v>43493</v>
          </cell>
          <cell r="DM71">
            <v>6.7824074074074071E-3</v>
          </cell>
          <cell r="DN71">
            <v>50156</v>
          </cell>
          <cell r="DO71">
            <v>41613</v>
          </cell>
          <cell r="DP71">
            <v>-0.17032857484647898</v>
          </cell>
          <cell r="DQ71">
            <v>0</v>
          </cell>
          <cell r="DR71"/>
          <cell r="DS71">
            <v>50156</v>
          </cell>
          <cell r="DT71">
            <v>0</v>
          </cell>
          <cell r="DU71">
            <v>0</v>
          </cell>
          <cell r="DV71">
            <v>0</v>
          </cell>
          <cell r="DW71">
            <v>0</v>
          </cell>
          <cell r="DX71">
            <v>50156</v>
          </cell>
          <cell r="DY71">
            <v>0</v>
          </cell>
          <cell r="DZ71">
            <v>0</v>
          </cell>
          <cell r="EA71">
            <v>0</v>
          </cell>
          <cell r="EB71">
            <v>0</v>
          </cell>
          <cell r="EC71">
            <v>50156</v>
          </cell>
          <cell r="ED71">
            <v>0</v>
          </cell>
          <cell r="EE71">
            <v>0</v>
          </cell>
          <cell r="EF71">
            <v>0</v>
          </cell>
          <cell r="EG71">
            <v>0</v>
          </cell>
          <cell r="EH71">
            <v>0</v>
          </cell>
          <cell r="EI71">
            <v>0</v>
          </cell>
          <cell r="EJ71">
            <v>0</v>
          </cell>
          <cell r="EK71" t="str">
            <v>foyer biomasse--Vapeur-</v>
          </cell>
          <cell r="FW71" t="str">
            <v>foyer biomasse</v>
          </cell>
          <cell r="FY71" t="str">
            <v>Vapeur</v>
          </cell>
        </row>
        <row r="72">
          <cell r="A72" t="str">
            <v xml:space="preserve">1001C0137 </v>
          </cell>
          <cell r="B72" t="str">
            <v>MSD site de Mirabel</v>
          </cell>
          <cell r="C72">
            <v>2010</v>
          </cell>
          <cell r="D72" t="str">
            <v>retenu</v>
          </cell>
          <cell r="E72" t="str">
            <v>AUVERGNE</v>
          </cell>
          <cell r="F72">
            <v>63</v>
          </cell>
          <cell r="G72" t="str">
            <v>RIOM</v>
          </cell>
          <cell r="H72">
            <v>0</v>
          </cell>
          <cell r="I72">
            <v>0</v>
          </cell>
          <cell r="J72" t="str">
            <v>COFELY</v>
          </cell>
          <cell r="K72">
            <v>0</v>
          </cell>
          <cell r="L72">
            <v>0</v>
          </cell>
          <cell r="M72">
            <v>0</v>
          </cell>
          <cell r="N72">
            <v>4880.4024075666375</v>
          </cell>
          <cell r="O72" t="str">
            <v xml:space="preserve">etienne.vogt@cofely-gdfsuez.com
</v>
          </cell>
          <cell r="P72">
            <v>0</v>
          </cell>
          <cell r="Q72">
            <v>0</v>
          </cell>
          <cell r="R72">
            <v>0</v>
          </cell>
          <cell r="S72">
            <v>0</v>
          </cell>
          <cell r="T72">
            <v>0</v>
          </cell>
          <cell r="U72">
            <v>0</v>
          </cell>
          <cell r="V72" t="str">
            <v>04 Chimie</v>
          </cell>
          <cell r="W72">
            <v>2588550</v>
          </cell>
          <cell r="X72">
            <v>732977.73</v>
          </cell>
          <cell r="Y72">
            <v>0</v>
          </cell>
          <cell r="Z72">
            <v>0</v>
          </cell>
          <cell r="AA72">
            <v>1834.737747205503</v>
          </cell>
          <cell r="AB72">
            <v>21338</v>
          </cell>
          <cell r="AC72">
            <v>3.3</v>
          </cell>
          <cell r="AD72" t="str">
            <v>Abandonné</v>
          </cell>
          <cell r="AE72" t="str">
            <v>Abandonné</v>
          </cell>
          <cell r="AF72">
            <v>0</v>
          </cell>
          <cell r="AG72">
            <v>0</v>
          </cell>
          <cell r="AH72">
            <v>0</v>
          </cell>
          <cell r="AI72">
            <v>0</v>
          </cell>
          <cell r="AJ72">
            <v>0</v>
          </cell>
          <cell r="AK72">
            <v>0</v>
          </cell>
          <cell r="AL72"/>
          <cell r="AM72">
            <v>0</v>
          </cell>
          <cell r="AN72">
            <v>0</v>
          </cell>
          <cell r="AO72">
            <v>0</v>
          </cell>
          <cell r="AP72">
            <v>0</v>
          </cell>
          <cell r="AQ72">
            <v>0</v>
          </cell>
          <cell r="AR72">
            <v>0</v>
          </cell>
          <cell r="AS72">
            <v>0</v>
          </cell>
          <cell r="AT72"/>
          <cell r="AU72">
            <v>0</v>
          </cell>
          <cell r="AV72">
            <v>0</v>
          </cell>
          <cell r="AW72">
            <v>0</v>
          </cell>
          <cell r="AX72">
            <v>0</v>
          </cell>
          <cell r="AY72">
            <v>0</v>
          </cell>
          <cell r="AZ72"/>
          <cell r="BA72"/>
          <cell r="BB72"/>
          <cell r="BC72">
            <v>0</v>
          </cell>
          <cell r="BD72">
            <v>0</v>
          </cell>
          <cell r="BE72">
            <v>0</v>
          </cell>
          <cell r="BF72"/>
          <cell r="BG72"/>
          <cell r="BH72">
            <v>0</v>
          </cell>
          <cell r="BI72">
            <v>0</v>
          </cell>
          <cell r="BJ72">
            <v>0</v>
          </cell>
          <cell r="BK72"/>
          <cell r="BL72"/>
          <cell r="BM72">
            <v>0</v>
          </cell>
          <cell r="BN72">
            <v>0</v>
          </cell>
          <cell r="BO72">
            <v>0</v>
          </cell>
          <cell r="BP72"/>
          <cell r="BQ72">
            <v>0</v>
          </cell>
          <cell r="BR72">
            <v>0</v>
          </cell>
          <cell r="BS72">
            <v>0</v>
          </cell>
          <cell r="BT72"/>
          <cell r="BU72">
            <v>0</v>
          </cell>
          <cell r="BV72">
            <v>0</v>
          </cell>
          <cell r="BW72">
            <v>0</v>
          </cell>
          <cell r="BX72">
            <v>0</v>
          </cell>
          <cell r="BY72">
            <v>0</v>
          </cell>
          <cell r="BZ72">
            <v>0</v>
          </cell>
          <cell r="CA72">
            <v>0</v>
          </cell>
          <cell r="CB72"/>
          <cell r="CC72" t="b">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21338</v>
          </cell>
          <cell r="DJ72">
            <v>0</v>
          </cell>
          <cell r="DK72"/>
          <cell r="DL72">
            <v>0</v>
          </cell>
          <cell r="DM72">
            <v>0</v>
          </cell>
          <cell r="DN72">
            <v>21338</v>
          </cell>
          <cell r="DO72">
            <v>0</v>
          </cell>
          <cell r="DP72"/>
          <cell r="DQ72">
            <v>0</v>
          </cell>
          <cell r="DR72">
            <v>0</v>
          </cell>
          <cell r="DS72">
            <v>21338</v>
          </cell>
          <cell r="DT72">
            <v>0</v>
          </cell>
          <cell r="DU72">
            <v>0</v>
          </cell>
          <cell r="DV72">
            <v>0</v>
          </cell>
          <cell r="DW72">
            <v>0</v>
          </cell>
          <cell r="DX72">
            <v>21338</v>
          </cell>
          <cell r="DY72">
            <v>0</v>
          </cell>
          <cell r="DZ72">
            <v>0</v>
          </cell>
          <cell r="EA72">
            <v>0</v>
          </cell>
          <cell r="EB72">
            <v>0</v>
          </cell>
          <cell r="EC72">
            <v>21338</v>
          </cell>
          <cell r="ED72">
            <v>0</v>
          </cell>
          <cell r="EE72">
            <v>0</v>
          </cell>
          <cell r="EF72">
            <v>0</v>
          </cell>
          <cell r="EG72">
            <v>0</v>
          </cell>
          <cell r="EH72">
            <v>0</v>
          </cell>
          <cell r="EI72">
            <v>0</v>
          </cell>
          <cell r="EJ72">
            <v>0</v>
          </cell>
        </row>
        <row r="73">
          <cell r="A73" t="str">
            <v>1001C0138</v>
          </cell>
          <cell r="B73" t="str">
            <v>COFELY - EURENCO - SORGUES</v>
          </cell>
          <cell r="C73">
            <v>2010</v>
          </cell>
          <cell r="D73" t="str">
            <v>retenu</v>
          </cell>
          <cell r="E73" t="str">
            <v>PACA</v>
          </cell>
          <cell r="F73">
            <v>84</v>
          </cell>
          <cell r="G73" t="str">
            <v>SORGUES</v>
          </cell>
          <cell r="H73">
            <v>84129</v>
          </cell>
          <cell r="I73" t="str">
            <v>COFELY</v>
          </cell>
          <cell r="J73" t="str">
            <v>Eurenco</v>
          </cell>
          <cell r="K73">
            <v>40420</v>
          </cell>
          <cell r="L73">
            <v>0</v>
          </cell>
          <cell r="M73" t="str">
            <v>Gaz</v>
          </cell>
          <cell r="N73">
            <v>12923.071367153916</v>
          </cell>
          <cell r="O73" t="str">
            <v xml:space="preserve">etienne.vogt@cofely-gdfsuez.com
</v>
          </cell>
          <cell r="P73" t="str">
            <v>Marion St-OUEN</v>
          </cell>
          <cell r="Q73" t="str">
            <v xml:space="preserve">marion.saintouen@cofely-gdfsuez.com
</v>
          </cell>
          <cell r="R73" t="str">
            <v>04 72 60 64 97</v>
          </cell>
          <cell r="S73" t="str">
            <v>Wilfrid Nebout</v>
          </cell>
          <cell r="T73" t="str">
            <v>wilfrid.nebout@cofely-gdfsuez.com</v>
          </cell>
          <cell r="U73" t="str">
            <v>'0442794436</v>
          </cell>
          <cell r="V73" t="str">
            <v>04 Chimie</v>
          </cell>
          <cell r="W73">
            <v>4527357</v>
          </cell>
          <cell r="X73">
            <v>1936031.56</v>
          </cell>
          <cell r="Y73" t="str">
            <v>Validé</v>
          </cell>
          <cell r="Z73">
            <v>0</v>
          </cell>
          <cell r="AA73">
            <v>4858.2975064488401</v>
          </cell>
          <cell r="AB73">
            <v>56502.000000000015</v>
          </cell>
          <cell r="AC73">
            <v>8.4</v>
          </cell>
          <cell r="AD73" t="str">
            <v>En cours</v>
          </cell>
          <cell r="AE73" t="str">
            <v>En fonctionnement</v>
          </cell>
          <cell r="AF73" t="str">
            <v>oui</v>
          </cell>
          <cell r="AG73" t="str">
            <v>IB93842013001</v>
          </cell>
          <cell r="AH73">
            <v>41487</v>
          </cell>
          <cell r="AI73">
            <v>41456</v>
          </cell>
          <cell r="AJ73">
            <v>41456</v>
          </cell>
          <cell r="AK73">
            <v>8.1999999999999993</v>
          </cell>
          <cell r="AL73" t="e">
            <v>#N/A</v>
          </cell>
          <cell r="AM73">
            <v>0</v>
          </cell>
          <cell r="AN73" t="str">
            <v>RAS</v>
          </cell>
          <cell r="AO73">
            <v>0</v>
          </cell>
          <cell r="AP73">
            <v>0</v>
          </cell>
          <cell r="AQ73" t="str">
            <v>Erreur de mode de comptage par codely ey de mande de réintégration des donénes dans la base validé en interne (voir courrier)</v>
          </cell>
          <cell r="AR73">
            <v>0</v>
          </cell>
          <cell r="AS73" t="str">
            <v>1) 18/04/2014 En attente Retour de la fiche EAS
2) en attente bilan exploitation 26/06/2014
mail ajustement base cyriséa 19/02/2015 suite courrier eurenco12/2015</v>
          </cell>
          <cell r="AT73"/>
          <cell r="AU73"/>
          <cell r="AV73"/>
          <cell r="AW73"/>
          <cell r="AX73"/>
          <cell r="AY73"/>
          <cell r="AZ73" t="str">
            <v>juillet</v>
          </cell>
          <cell r="BA73">
            <v>41821</v>
          </cell>
          <cell r="BB73" t="str">
            <v>Validé</v>
          </cell>
          <cell r="BC73" t="str">
            <v>Comptage : Ok
Appro : ok
QA : ok
Fiche EAS  : ok</v>
          </cell>
          <cell r="BD73" t="str">
            <v>oui</v>
          </cell>
          <cell r="BE73">
            <v>42108</v>
          </cell>
          <cell r="BF73">
            <v>42186</v>
          </cell>
          <cell r="BG73" t="str">
            <v>Validé</v>
          </cell>
          <cell r="BH73" t="str">
            <v>Comptage: ok
rendement important - pas de déduction condensat
QA: Ok
appro Ok</v>
          </cell>
          <cell r="BI73" t="str">
            <v>oui</v>
          </cell>
          <cell r="BJ73" t="str">
            <v>Demandé</v>
          </cell>
          <cell r="BK73">
            <v>42552</v>
          </cell>
          <cell r="BL73"/>
          <cell r="BM73">
            <v>0</v>
          </cell>
          <cell r="BN73"/>
          <cell r="BO73">
            <v>0</v>
          </cell>
          <cell r="BP73">
            <v>42917</v>
          </cell>
          <cell r="BQ73">
            <v>0</v>
          </cell>
          <cell r="BR73">
            <v>0</v>
          </cell>
          <cell r="BS73">
            <v>0</v>
          </cell>
          <cell r="BT73">
            <v>43282</v>
          </cell>
          <cell r="BU73">
            <v>0</v>
          </cell>
          <cell r="BV73">
            <v>0</v>
          </cell>
          <cell r="BW73">
            <v>0</v>
          </cell>
          <cell r="BX73">
            <v>0</v>
          </cell>
          <cell r="BY73">
            <v>2</v>
          </cell>
          <cell r="BZ73">
            <v>2</v>
          </cell>
          <cell r="CA73" t="str">
            <v>Finalisée</v>
          </cell>
          <cell r="CB73"/>
          <cell r="CC73" t="b">
            <v>0</v>
          </cell>
          <cell r="CD73">
            <v>0</v>
          </cell>
          <cell r="CE73">
            <v>0</v>
          </cell>
          <cell r="CF73">
            <v>0</v>
          </cell>
          <cell r="CG73">
            <v>0</v>
          </cell>
          <cell r="CH73">
            <v>0</v>
          </cell>
          <cell r="CI73">
            <v>0</v>
          </cell>
          <cell r="CJ73" t="str">
            <v>Agro Forst</v>
          </cell>
          <cell r="CK73" t="str">
            <v>Autriche</v>
          </cell>
          <cell r="CL73">
            <v>0</v>
          </cell>
          <cell r="CM73" t="str">
            <v>Multicyclone électrofiltres</v>
          </cell>
          <cell r="CN73" t="str">
            <v>ICPE - 2910 A - déclaration</v>
          </cell>
          <cell r="CO73">
            <v>30</v>
          </cell>
          <cell r="CP73">
            <v>21.6</v>
          </cell>
          <cell r="CQ73">
            <v>0</v>
          </cell>
          <cell r="CR73">
            <v>0</v>
          </cell>
          <cell r="CS73">
            <v>0</v>
          </cell>
          <cell r="CT73">
            <v>0</v>
          </cell>
          <cell r="CU73">
            <v>18.3</v>
          </cell>
          <cell r="CV73">
            <v>0.7</v>
          </cell>
          <cell r="CW73">
            <v>17.7</v>
          </cell>
          <cell r="CX73">
            <v>303</v>
          </cell>
          <cell r="CY73">
            <v>0</v>
          </cell>
          <cell r="CZ73">
            <v>0</v>
          </cell>
          <cell r="DA73">
            <v>0</v>
          </cell>
          <cell r="DB73">
            <v>0</v>
          </cell>
          <cell r="DC73">
            <v>0</v>
          </cell>
          <cell r="DD73">
            <v>0</v>
          </cell>
          <cell r="DE73">
            <v>0</v>
          </cell>
          <cell r="DF73">
            <v>0</v>
          </cell>
          <cell r="DG73">
            <v>0</v>
          </cell>
          <cell r="DH73">
            <v>0</v>
          </cell>
          <cell r="DI73">
            <v>56502.000000000015</v>
          </cell>
          <cell r="DJ73">
            <v>61894</v>
          </cell>
          <cell r="DK73">
            <v>9.5430250256627797E-2</v>
          </cell>
          <cell r="DL73">
            <v>61506</v>
          </cell>
          <cell r="DM73">
            <v>-6.2687821113516654E-3</v>
          </cell>
          <cell r="DN73">
            <v>56502.000000000015</v>
          </cell>
          <cell r="DO73">
            <v>57169.4</v>
          </cell>
          <cell r="DP73">
            <v>1.1811971257654361E-2</v>
          </cell>
          <cell r="DQ73">
            <v>0</v>
          </cell>
          <cell r="DR73"/>
          <cell r="DS73">
            <v>56502.000000000015</v>
          </cell>
          <cell r="DT73">
            <v>0</v>
          </cell>
          <cell r="DU73">
            <v>0</v>
          </cell>
          <cell r="DV73">
            <v>0</v>
          </cell>
          <cell r="DW73">
            <v>0</v>
          </cell>
          <cell r="DX73">
            <v>56502.000000000015</v>
          </cell>
          <cell r="DY73">
            <v>0</v>
          </cell>
          <cell r="DZ73">
            <v>0</v>
          </cell>
          <cell r="EA73">
            <v>0</v>
          </cell>
          <cell r="EB73">
            <v>0</v>
          </cell>
          <cell r="EC73">
            <v>56502.000000000015</v>
          </cell>
          <cell r="ED73">
            <v>0</v>
          </cell>
          <cell r="EE73">
            <v>0</v>
          </cell>
          <cell r="EF73">
            <v>0</v>
          </cell>
          <cell r="EG73">
            <v>0</v>
          </cell>
          <cell r="EH73">
            <v>0</v>
          </cell>
          <cell r="EI73">
            <v>0</v>
          </cell>
          <cell r="EJ73">
            <v>0</v>
          </cell>
          <cell r="EK73" t="str">
            <v>---</v>
          </cell>
        </row>
        <row r="74">
          <cell r="A74" t="str">
            <v>1001C0139</v>
          </cell>
          <cell r="B74" t="str">
            <v>IDEX - BEL - CLERY LE PETIT</v>
          </cell>
          <cell r="C74">
            <v>2010</v>
          </cell>
          <cell r="D74" t="str">
            <v>retenu</v>
          </cell>
          <cell r="E74" t="str">
            <v>LORRAINE</v>
          </cell>
          <cell r="F74">
            <v>55</v>
          </cell>
          <cell r="G74" t="str">
            <v>CLERY LE PETIT</v>
          </cell>
          <cell r="H74">
            <v>55119</v>
          </cell>
          <cell r="I74" t="str">
            <v>IDEX ENERGIES</v>
          </cell>
          <cell r="J74" t="str">
            <v>Bel</v>
          </cell>
          <cell r="K74">
            <v>40520</v>
          </cell>
          <cell r="L74">
            <v>0</v>
          </cell>
          <cell r="M74" t="str">
            <v>Fioul</v>
          </cell>
          <cell r="N74">
            <v>9798.1963411887446</v>
          </cell>
          <cell r="O74" t="str">
            <v>jean-francois.quissolle@idex-groupe.com</v>
          </cell>
          <cell r="P74" t="str">
            <v>Francis MOUSSU</v>
          </cell>
          <cell r="Q74" t="str">
            <v>francis.moussu@idex-groupe.com</v>
          </cell>
          <cell r="R74" t="str">
            <v>06 62 93 54 99</v>
          </cell>
          <cell r="S74" t="str">
            <v>Bertand PERRIN</v>
          </cell>
          <cell r="T74" t="str">
            <v xml:space="preserve">
bertrand.perrin@idex-groupe.com</v>
          </cell>
          <cell r="U74" t="str">
            <v>06 82 81 53 31</v>
          </cell>
          <cell r="V74" t="str">
            <v>01 Laiteries</v>
          </cell>
          <cell r="W74">
            <v>2625295</v>
          </cell>
          <cell r="X74">
            <v>1417660</v>
          </cell>
          <cell r="Y74" t="str">
            <v>Validé</v>
          </cell>
          <cell r="Z74">
            <v>0</v>
          </cell>
          <cell r="AA74">
            <v>2691.8121816452599</v>
          </cell>
          <cell r="AB74">
            <v>31305.775672534375</v>
          </cell>
          <cell r="AC74">
            <v>5.25</v>
          </cell>
          <cell r="AD74" t="str">
            <v>En cours</v>
          </cell>
          <cell r="AE74" t="str">
            <v>En fonctionnement</v>
          </cell>
          <cell r="AF74" t="str">
            <v>oui</v>
          </cell>
          <cell r="AG74" t="str">
            <v>IB41552012001</v>
          </cell>
          <cell r="AH74">
            <v>41306</v>
          </cell>
          <cell r="AI74">
            <v>41214</v>
          </cell>
          <cell r="AJ74">
            <v>41275</v>
          </cell>
          <cell r="AK74">
            <v>43442</v>
          </cell>
          <cell r="AL74" t="e">
            <v>#N/A</v>
          </cell>
          <cell r="AM74" t="str">
            <v>En fonctionnement, date officielle de comptage 01/01/2013</v>
          </cell>
          <cell r="AN74" t="str">
            <v xml:space="preserve">23/12/2013
Solution choisie décalage du bilan exploitation au 01/01/2013 - 01/01/2014 (courrier officiel)
</v>
          </cell>
          <cell r="AO74">
            <v>0</v>
          </cell>
          <cell r="AP74">
            <v>0</v>
          </cell>
          <cell r="AQ74">
            <v>0</v>
          </cell>
          <cell r="AR74">
            <v>0</v>
          </cell>
          <cell r="AS74" t="str">
            <v>demande complément d'info le 18/03/2015</v>
          </cell>
          <cell r="AT74"/>
          <cell r="AU74"/>
          <cell r="AV74"/>
          <cell r="AW74"/>
          <cell r="AX74"/>
          <cell r="AY74"/>
          <cell r="AZ74" t="str">
            <v>janvier</v>
          </cell>
          <cell r="BA74">
            <v>41640</v>
          </cell>
          <cell r="BB74" t="str">
            <v>Validé</v>
          </cell>
          <cell r="BC74" t="str">
            <v>1- Ok sur tout sauf concernant l'appro, Alice a réglé le pb (juste en attente tableur appro), paiement possibe</v>
          </cell>
          <cell r="BD74" t="str">
            <v>oui</v>
          </cell>
          <cell r="BE74">
            <v>41801</v>
          </cell>
          <cell r="BF74">
            <v>42005</v>
          </cell>
          <cell r="BG74" t="str">
            <v>Validé</v>
          </cell>
          <cell r="BH74" t="str">
            <v>emission OK
Comptage Ok
Appro ok</v>
          </cell>
          <cell r="BI74" t="str">
            <v>oui</v>
          </cell>
          <cell r="BJ74">
            <v>42082</v>
          </cell>
          <cell r="BK74">
            <v>42370</v>
          </cell>
          <cell r="BL74"/>
          <cell r="BM74">
            <v>0</v>
          </cell>
          <cell r="BN74"/>
          <cell r="BO74">
            <v>0</v>
          </cell>
          <cell r="BP74">
            <v>42736</v>
          </cell>
          <cell r="BQ74">
            <v>0</v>
          </cell>
          <cell r="BR74">
            <v>0</v>
          </cell>
          <cell r="BS74">
            <v>0</v>
          </cell>
          <cell r="BT74">
            <v>43101</v>
          </cell>
          <cell r="BU74">
            <v>0</v>
          </cell>
          <cell r="BV74">
            <v>0</v>
          </cell>
          <cell r="BW74">
            <v>0</v>
          </cell>
          <cell r="BX74">
            <v>0</v>
          </cell>
          <cell r="BY74">
            <v>2</v>
          </cell>
          <cell r="BZ74">
            <v>2</v>
          </cell>
          <cell r="CA74" t="str">
            <v>Publiée</v>
          </cell>
          <cell r="CB74">
            <v>1</v>
          </cell>
          <cell r="CC74" t="b">
            <v>0</v>
          </cell>
          <cell r="CD74" t="str">
            <v>oui</v>
          </cell>
          <cell r="CE74">
            <v>2014</v>
          </cell>
          <cell r="CF74" t="str">
            <v>non-conforme</v>
          </cell>
          <cell r="CG74" t="str">
            <v>Oui</v>
          </cell>
          <cell r="CH74">
            <v>2014</v>
          </cell>
          <cell r="CI74" t="str">
            <v>non-conforme eau alimentaire et métrologie</v>
          </cell>
          <cell r="CJ74" t="str">
            <v>Compte R</v>
          </cell>
          <cell r="CK74" t="str">
            <v>France</v>
          </cell>
          <cell r="CL74">
            <v>0</v>
          </cell>
          <cell r="CM74" t="str">
            <v>Multicyclones + Electrofiltre</v>
          </cell>
          <cell r="CN74">
            <v>0</v>
          </cell>
          <cell r="CO74">
            <v>45</v>
          </cell>
          <cell r="CP74">
            <v>19.080000000000002</v>
          </cell>
          <cell r="CQ74">
            <v>19.059999999999999</v>
          </cell>
          <cell r="CR74">
            <v>0</v>
          </cell>
          <cell r="CS74">
            <v>0</v>
          </cell>
          <cell r="CT74">
            <v>0</v>
          </cell>
          <cell r="CU74" t="str">
            <v>121,95
1225</v>
          </cell>
          <cell r="CV74" t="str">
            <v>2,7
1,35</v>
          </cell>
          <cell r="CW74">
            <v>0</v>
          </cell>
          <cell r="CX74" t="str">
            <v>389,55
401,4</v>
          </cell>
          <cell r="CY74">
            <v>0</v>
          </cell>
          <cell r="CZ74">
            <v>0</v>
          </cell>
          <cell r="DA74">
            <v>0</v>
          </cell>
          <cell r="DB74">
            <v>0</v>
          </cell>
          <cell r="DC74">
            <v>0</v>
          </cell>
          <cell r="DD74">
            <v>0</v>
          </cell>
          <cell r="DE74">
            <v>0</v>
          </cell>
          <cell r="DF74">
            <v>0</v>
          </cell>
          <cell r="DG74">
            <v>0</v>
          </cell>
          <cell r="DH74">
            <v>0</v>
          </cell>
          <cell r="DI74">
            <v>31305.775672534375</v>
          </cell>
          <cell r="DJ74">
            <v>31982</v>
          </cell>
          <cell r="DK74">
            <v>2.1600625218141441E-2</v>
          </cell>
          <cell r="DL74">
            <v>30268</v>
          </cell>
          <cell r="DM74">
            <v>-5.3592645863298108E-2</v>
          </cell>
          <cell r="DN74">
            <v>31305.775672534375</v>
          </cell>
          <cell r="DO74">
            <v>33290</v>
          </cell>
          <cell r="DP74">
            <v>6.3382052826962937E-2</v>
          </cell>
          <cell r="DQ74">
            <v>33290</v>
          </cell>
          <cell r="DR74">
            <v>0</v>
          </cell>
          <cell r="DS74">
            <v>31305.775672534375</v>
          </cell>
          <cell r="DT74">
            <v>0</v>
          </cell>
          <cell r="DU74">
            <v>0</v>
          </cell>
          <cell r="DV74">
            <v>0</v>
          </cell>
          <cell r="DW74">
            <v>0</v>
          </cell>
          <cell r="DX74">
            <v>31305.775672534375</v>
          </cell>
          <cell r="DY74">
            <v>0</v>
          </cell>
          <cell r="DZ74">
            <v>0</v>
          </cell>
          <cell r="EA74">
            <v>0</v>
          </cell>
          <cell r="EB74">
            <v>0</v>
          </cell>
          <cell r="EC74">
            <v>31305.775672534375</v>
          </cell>
          <cell r="ED74">
            <v>0</v>
          </cell>
          <cell r="EE74">
            <v>0</v>
          </cell>
          <cell r="EF74">
            <v>0</v>
          </cell>
          <cell r="EG74">
            <v>0</v>
          </cell>
          <cell r="EH74">
            <v>0</v>
          </cell>
          <cell r="EI74">
            <v>0</v>
          </cell>
          <cell r="EJ74">
            <v>0</v>
          </cell>
          <cell r="EK74" t="str">
            <v>---</v>
          </cell>
        </row>
        <row r="75">
          <cell r="A75" t="str">
            <v>1001C0140</v>
          </cell>
          <cell r="B75" t="str">
            <v>SITA REKEM - OSIRIS -ROUSSILLON</v>
          </cell>
          <cell r="C75">
            <v>2010</v>
          </cell>
          <cell r="D75" t="str">
            <v>retenu</v>
          </cell>
          <cell r="E75" t="str">
            <v>RHONE ALPES</v>
          </cell>
          <cell r="F75">
            <v>38</v>
          </cell>
          <cell r="G75" t="str">
            <v>ROUSSILLON</v>
          </cell>
          <cell r="H75">
            <v>38344</v>
          </cell>
          <cell r="I75" t="str">
            <v>SITA REKEM</v>
          </cell>
          <cell r="J75" t="str">
            <v>SITA REKEM</v>
          </cell>
          <cell r="K75">
            <v>40529</v>
          </cell>
          <cell r="L75">
            <v>0</v>
          </cell>
          <cell r="M75" t="str">
            <v>Gaz naturel + charbon</v>
          </cell>
          <cell r="N75">
            <v>52455</v>
          </cell>
          <cell r="O75" t="str">
            <v xml:space="preserve"> yves.lambert@teris.fr,</v>
          </cell>
          <cell r="P75" t="str">
            <v>Philipe RATEL</v>
          </cell>
          <cell r="Q75" t="str">
            <v>Philippe.RATEL@sita.fr</v>
          </cell>
          <cell r="R75" t="str">
            <v>04,72,47,95,06-
06,76,61,58,09</v>
          </cell>
          <cell r="S75" t="str">
            <v>Philipe RATEL</v>
          </cell>
          <cell r="T75" t="str">
            <v>Philippe.RATEL@sita.fr</v>
          </cell>
          <cell r="U75" t="str">
            <v>04,72,47,95,06-
06,76,61,58,09</v>
          </cell>
          <cell r="V75" t="str">
            <v>04 Chimie</v>
          </cell>
          <cell r="W75">
            <v>17050000</v>
          </cell>
          <cell r="X75">
            <v>7490000</v>
          </cell>
          <cell r="Y75">
            <v>0</v>
          </cell>
          <cell r="Z75">
            <v>0</v>
          </cell>
          <cell r="AA75">
            <v>14806.534823731727</v>
          </cell>
          <cell r="AB75">
            <v>172200</v>
          </cell>
          <cell r="AC75">
            <v>24.7</v>
          </cell>
          <cell r="AD75" t="str">
            <v>En cours</v>
          </cell>
          <cell r="AE75" t="str">
            <v>En fonctionnement</v>
          </cell>
          <cell r="AF75" t="str">
            <v>oui</v>
          </cell>
          <cell r="AG75" t="str">
            <v>IB82382013001</v>
          </cell>
          <cell r="AH75">
            <v>41974</v>
          </cell>
          <cell r="AI75">
            <v>41974</v>
          </cell>
          <cell r="AJ75">
            <v>42064</v>
          </cell>
          <cell r="AK75">
            <v>43451</v>
          </cell>
          <cell r="AL75" t="e">
            <v>#N/A</v>
          </cell>
          <cell r="AM75">
            <v>0</v>
          </cell>
          <cell r="AN75" t="str">
            <v>Demande d'avenant pour modification plan d'approvisionnement
Demande d'avenant pour prolongation de 3mois (jusqu'au 01/02/2013) et modification plan d'approvisionnement: Attention pour les 80% de biomasse en PCI à surveiller:
Demande de subventionner filière forêt en contrepartie abandon plaquette forestière</v>
          </cell>
          <cell r="AO75">
            <v>0</v>
          </cell>
          <cell r="AP75">
            <v>0</v>
          </cell>
          <cell r="AQ75">
            <v>0</v>
          </cell>
          <cell r="AR75" t="str">
            <v>Reçu engamenet financier filière bois 27022015</v>
          </cell>
          <cell r="AS75" t="str">
            <v>Sylvain va rappeler le porteur de projet concernant la modification de l'appro
Avenant en signature au 09032015</v>
          </cell>
          <cell r="AT75"/>
          <cell r="AU75"/>
          <cell r="AV75" t="str">
            <v>Reçue</v>
          </cell>
          <cell r="AW75" t="str">
            <v>Reçue</v>
          </cell>
          <cell r="AX75"/>
          <cell r="AY75"/>
          <cell r="AZ75" t="str">
            <v>mars</v>
          </cell>
          <cell r="BA75">
            <v>42430</v>
          </cell>
          <cell r="BB75"/>
          <cell r="BC75">
            <v>0</v>
          </cell>
          <cell r="BD75">
            <v>0</v>
          </cell>
          <cell r="BE75">
            <v>0</v>
          </cell>
          <cell r="BF75">
            <v>42795</v>
          </cell>
          <cell r="BG75"/>
          <cell r="BH75">
            <v>0</v>
          </cell>
          <cell r="BI75">
            <v>0</v>
          </cell>
          <cell r="BJ75">
            <v>0</v>
          </cell>
          <cell r="BK75">
            <v>43160</v>
          </cell>
          <cell r="BL75"/>
          <cell r="BM75">
            <v>0</v>
          </cell>
          <cell r="BN75">
            <v>0</v>
          </cell>
          <cell r="BO75">
            <v>0</v>
          </cell>
          <cell r="BP75">
            <v>43525</v>
          </cell>
          <cell r="BQ75">
            <v>0</v>
          </cell>
          <cell r="BR75">
            <v>0</v>
          </cell>
          <cell r="BS75">
            <v>0</v>
          </cell>
          <cell r="BT75">
            <v>43891</v>
          </cell>
          <cell r="BU75">
            <v>0</v>
          </cell>
          <cell r="BV75">
            <v>0</v>
          </cell>
          <cell r="BW75">
            <v>0</v>
          </cell>
          <cell r="BX75">
            <v>0</v>
          </cell>
          <cell r="BY75">
            <v>0</v>
          </cell>
          <cell r="BZ75">
            <v>1</v>
          </cell>
          <cell r="CA75" t="str">
            <v>Finalisée</v>
          </cell>
          <cell r="CB75"/>
          <cell r="CC75" t="b">
            <v>0</v>
          </cell>
          <cell r="CD75">
            <v>0</v>
          </cell>
          <cell r="CE75">
            <v>0</v>
          </cell>
          <cell r="CF75">
            <v>0</v>
          </cell>
          <cell r="CG75">
            <v>0</v>
          </cell>
          <cell r="CH75">
            <v>0</v>
          </cell>
          <cell r="CI75">
            <v>0</v>
          </cell>
          <cell r="CJ75" t="str">
            <v>Leroux et Lotz</v>
          </cell>
          <cell r="CK75" t="str">
            <v>France</v>
          </cell>
          <cell r="CL75">
            <v>0</v>
          </cell>
          <cell r="CM75">
            <v>0</v>
          </cell>
          <cell r="CN75">
            <v>0</v>
          </cell>
          <cell r="CO75">
            <v>20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172200</v>
          </cell>
          <cell r="DJ75">
            <v>0</v>
          </cell>
          <cell r="DK75"/>
          <cell r="DL75">
            <v>0</v>
          </cell>
          <cell r="DM75"/>
          <cell r="DN75">
            <v>172200</v>
          </cell>
          <cell r="DO75">
            <v>0</v>
          </cell>
          <cell r="DP75"/>
          <cell r="DQ75">
            <v>0</v>
          </cell>
          <cell r="DR75"/>
          <cell r="DS75">
            <v>172200</v>
          </cell>
          <cell r="DT75">
            <v>0</v>
          </cell>
          <cell r="DU75">
            <v>0</v>
          </cell>
          <cell r="DV75">
            <v>0</v>
          </cell>
          <cell r="DW75">
            <v>0</v>
          </cell>
          <cell r="DX75">
            <v>172200</v>
          </cell>
          <cell r="DY75">
            <v>0</v>
          </cell>
          <cell r="DZ75">
            <v>0</v>
          </cell>
          <cell r="EA75">
            <v>0</v>
          </cell>
          <cell r="EB75">
            <v>0</v>
          </cell>
          <cell r="EC75">
            <v>172200</v>
          </cell>
          <cell r="ED75">
            <v>0</v>
          </cell>
          <cell r="EE75">
            <v>0</v>
          </cell>
          <cell r="EF75">
            <v>0</v>
          </cell>
          <cell r="EG75">
            <v>0</v>
          </cell>
          <cell r="EH75">
            <v>0</v>
          </cell>
          <cell r="EI75">
            <v>0</v>
          </cell>
          <cell r="EJ75">
            <v>0</v>
          </cell>
          <cell r="EK75" t="str">
            <v>---</v>
          </cell>
        </row>
        <row r="76">
          <cell r="A76" t="str">
            <v>1001C0141</v>
          </cell>
          <cell r="B76" t="str">
            <v>Chaufferie biomasse usine de turkheim</v>
          </cell>
          <cell r="C76">
            <v>2010</v>
          </cell>
          <cell r="D76" t="str">
            <v>retenu</v>
          </cell>
          <cell r="E76" t="str">
            <v>ALSACE</v>
          </cell>
          <cell r="F76">
            <v>68</v>
          </cell>
          <cell r="G76" t="str">
            <v>TURCKEIM</v>
          </cell>
          <cell r="H76">
            <v>0</v>
          </cell>
          <cell r="I76">
            <v>0</v>
          </cell>
          <cell r="J76" t="str">
            <v>PAPETERIES DE TURCKHEIM</v>
          </cell>
          <cell r="K76">
            <v>0</v>
          </cell>
          <cell r="L76">
            <v>0</v>
          </cell>
          <cell r="M76">
            <v>0</v>
          </cell>
          <cell r="N76">
            <v>20584.69475494411</v>
          </cell>
          <cell r="O76" t="str">
            <v>cclaverie@pap-turckheim.fr</v>
          </cell>
          <cell r="P76">
            <v>0</v>
          </cell>
          <cell r="Q76">
            <v>0</v>
          </cell>
          <cell r="R76">
            <v>0</v>
          </cell>
          <cell r="S76">
            <v>0</v>
          </cell>
          <cell r="T76">
            <v>0</v>
          </cell>
          <cell r="U76">
            <v>0</v>
          </cell>
          <cell r="V76" t="str">
            <v>10 Papier/Carton</v>
          </cell>
          <cell r="W76">
            <v>3950000</v>
          </cell>
          <cell r="X76">
            <v>2100000</v>
          </cell>
          <cell r="Y76">
            <v>0</v>
          </cell>
          <cell r="Z76">
            <v>0</v>
          </cell>
          <cell r="AA76">
            <v>7738.6070507308677</v>
          </cell>
          <cell r="AB76">
            <v>90000</v>
          </cell>
          <cell r="AC76">
            <v>13.3</v>
          </cell>
          <cell r="AD76" t="str">
            <v>Abandonné</v>
          </cell>
          <cell r="AE76" t="str">
            <v>Abandonné</v>
          </cell>
          <cell r="AF76">
            <v>0</v>
          </cell>
          <cell r="AG76">
            <v>0</v>
          </cell>
          <cell r="AH76">
            <v>0</v>
          </cell>
          <cell r="AI76">
            <v>0</v>
          </cell>
          <cell r="AJ76">
            <v>0</v>
          </cell>
          <cell r="AK76">
            <v>0</v>
          </cell>
          <cell r="AL76"/>
          <cell r="AM76">
            <v>0</v>
          </cell>
          <cell r="AN76">
            <v>0</v>
          </cell>
          <cell r="AO76">
            <v>0</v>
          </cell>
          <cell r="AP76">
            <v>0</v>
          </cell>
          <cell r="AQ76">
            <v>0</v>
          </cell>
          <cell r="AR76">
            <v>0</v>
          </cell>
          <cell r="AS76">
            <v>0</v>
          </cell>
          <cell r="AT76"/>
          <cell r="AU76">
            <v>0</v>
          </cell>
          <cell r="AV76">
            <v>0</v>
          </cell>
          <cell r="AW76">
            <v>0</v>
          </cell>
          <cell r="AX76">
            <v>0</v>
          </cell>
          <cell r="AY76">
            <v>0</v>
          </cell>
          <cell r="AZ76"/>
          <cell r="BA76"/>
          <cell r="BB76"/>
          <cell r="BC76">
            <v>0</v>
          </cell>
          <cell r="BD76">
            <v>0</v>
          </cell>
          <cell r="BE76">
            <v>0</v>
          </cell>
          <cell r="BF76"/>
          <cell r="BG76"/>
          <cell r="BH76">
            <v>0</v>
          </cell>
          <cell r="BI76">
            <v>0</v>
          </cell>
          <cell r="BJ76">
            <v>0</v>
          </cell>
          <cell r="BK76"/>
          <cell r="BL76"/>
          <cell r="BM76">
            <v>0</v>
          </cell>
          <cell r="BN76">
            <v>0</v>
          </cell>
          <cell r="BO76">
            <v>0</v>
          </cell>
          <cell r="BP76"/>
          <cell r="BQ76">
            <v>0</v>
          </cell>
          <cell r="BR76">
            <v>0</v>
          </cell>
          <cell r="BS76">
            <v>0</v>
          </cell>
          <cell r="BT76"/>
          <cell r="BU76">
            <v>0</v>
          </cell>
          <cell r="BV76">
            <v>0</v>
          </cell>
          <cell r="BW76">
            <v>0</v>
          </cell>
          <cell r="BX76">
            <v>0</v>
          </cell>
          <cell r="BY76">
            <v>0</v>
          </cell>
          <cell r="BZ76">
            <v>0</v>
          </cell>
          <cell r="CA76">
            <v>0</v>
          </cell>
          <cell r="CB76"/>
          <cell r="CC76" t="b">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90000</v>
          </cell>
          <cell r="DJ76">
            <v>0</v>
          </cell>
          <cell r="DK76"/>
          <cell r="DL76">
            <v>0</v>
          </cell>
          <cell r="DM76">
            <v>0</v>
          </cell>
          <cell r="DN76">
            <v>90000</v>
          </cell>
          <cell r="DO76">
            <v>0</v>
          </cell>
          <cell r="DP76"/>
          <cell r="DQ76">
            <v>0</v>
          </cell>
          <cell r="DR76">
            <v>0</v>
          </cell>
          <cell r="DS76">
            <v>90000</v>
          </cell>
          <cell r="DT76">
            <v>0</v>
          </cell>
          <cell r="DU76">
            <v>0</v>
          </cell>
          <cell r="DV76">
            <v>0</v>
          </cell>
          <cell r="DW76">
            <v>0</v>
          </cell>
          <cell r="DX76">
            <v>90000</v>
          </cell>
          <cell r="DY76">
            <v>0</v>
          </cell>
          <cell r="DZ76">
            <v>0</v>
          </cell>
          <cell r="EA76">
            <v>0</v>
          </cell>
          <cell r="EB76">
            <v>0</v>
          </cell>
          <cell r="EC76">
            <v>90000</v>
          </cell>
          <cell r="ED76">
            <v>0</v>
          </cell>
          <cell r="EE76">
            <v>0</v>
          </cell>
          <cell r="EF76">
            <v>0</v>
          </cell>
          <cell r="EG76">
            <v>0</v>
          </cell>
          <cell r="EH76">
            <v>0</v>
          </cell>
          <cell r="EI76">
            <v>0</v>
          </cell>
          <cell r="EJ76">
            <v>0</v>
          </cell>
        </row>
        <row r="77">
          <cell r="A77" t="str">
            <v>1001C0142</v>
          </cell>
          <cell r="B77" t="str">
            <v>NEXT ENERGIES - EURIAL - HERBIGNAC</v>
          </cell>
          <cell r="C77">
            <v>2010</v>
          </cell>
          <cell r="D77" t="str">
            <v>retenu</v>
          </cell>
          <cell r="E77" t="str">
            <v>PAYS DE LA LOIRE</v>
          </cell>
          <cell r="F77">
            <v>44</v>
          </cell>
          <cell r="G77" t="str">
            <v>HERBIGNAC</v>
          </cell>
          <cell r="H77">
            <v>44072</v>
          </cell>
          <cell r="I77" t="str">
            <v>BEH / Dalkia</v>
          </cell>
          <cell r="J77" t="str">
            <v>Eurial</v>
          </cell>
          <cell r="K77">
            <v>40422</v>
          </cell>
          <cell r="L77">
            <v>43.23</v>
          </cell>
          <cell r="M77" t="str">
            <v>Gaz</v>
          </cell>
          <cell r="N77">
            <v>15334.911435941529</v>
          </cell>
          <cell r="O77">
            <v>0</v>
          </cell>
          <cell r="P77" t="str">
            <v>Virginie LEGENDRE</v>
          </cell>
          <cell r="Q77" t="str">
            <v>virginie.legendre@dalkia.f</v>
          </cell>
          <cell r="R77" t="str">
            <v>02 47 21 14 86</v>
          </cell>
          <cell r="S77" t="str">
            <v>Gautier JACOB</v>
          </cell>
          <cell r="T77" t="str">
            <v>gautier.jacob@dalkia.fr</v>
          </cell>
          <cell r="U77" t="str">
            <v>06 15 78 68 95</v>
          </cell>
          <cell r="V77" t="str">
            <v>01 Laiteries</v>
          </cell>
          <cell r="W77">
            <v>6033500</v>
          </cell>
          <cell r="X77">
            <v>2594240</v>
          </cell>
          <cell r="Y77" t="str">
            <v>Validé</v>
          </cell>
          <cell r="Z77">
            <v>0</v>
          </cell>
          <cell r="AA77">
            <v>5765.0042992261388</v>
          </cell>
          <cell r="AB77">
            <v>67047</v>
          </cell>
          <cell r="AC77">
            <v>19.899999999999999</v>
          </cell>
          <cell r="AD77" t="str">
            <v>En cours</v>
          </cell>
          <cell r="AE77" t="str">
            <v>En fonctionnement</v>
          </cell>
          <cell r="AF77" t="str">
            <v>oui</v>
          </cell>
          <cell r="AG77" t="str">
            <v>IB52442013002</v>
          </cell>
          <cell r="AH77">
            <v>41306</v>
          </cell>
          <cell r="AI77">
            <v>41426</v>
          </cell>
          <cell r="AJ77">
            <v>41426</v>
          </cell>
          <cell r="AK77">
            <v>43.23</v>
          </cell>
          <cell r="AL77" t="e">
            <v>#N/A</v>
          </cell>
          <cell r="AM77">
            <v>0</v>
          </cell>
          <cell r="AN77" t="str">
            <v>En cours de transfert de convention vers Dalkia, voir notre courddier d'avril 2015</v>
          </cell>
          <cell r="AO77">
            <v>0</v>
          </cell>
          <cell r="AP77">
            <v>0</v>
          </cell>
          <cell r="AQ77" t="str">
            <v>Pb de transmission de données depuis octobre 2014</v>
          </cell>
          <cell r="AR77">
            <v>0</v>
          </cell>
          <cell r="AS77" t="str">
            <v>Demande à cyriséa de réintégration de données et ou d'ananlyse du problème</v>
          </cell>
          <cell r="AT77">
            <v>0</v>
          </cell>
          <cell r="AU77"/>
          <cell r="AV77"/>
          <cell r="AW77"/>
          <cell r="AX77"/>
          <cell r="AY77"/>
          <cell r="AZ77" t="str">
            <v>juin</v>
          </cell>
          <cell r="BA77">
            <v>41791</v>
          </cell>
          <cell r="BB77" t="str">
            <v>Validé</v>
          </cell>
          <cell r="BC77" t="str">
            <v>Qair = ok
Appro = ok
Comptage faible = faible (77%)</v>
          </cell>
          <cell r="BD77" t="str">
            <v>oui</v>
          </cell>
          <cell r="BE77">
            <v>41877</v>
          </cell>
          <cell r="BF77">
            <v>42156</v>
          </cell>
          <cell r="BG77" t="str">
            <v>Validé</v>
          </cell>
          <cell r="BH77" t="str">
            <v>emission OK (dépassementCO mais argumenté)
Comptage Ok (suite ensemble de correction)
Appro ok</v>
          </cell>
          <cell r="BI77" t="str">
            <v>demandé</v>
          </cell>
          <cell r="BJ77" t="str">
            <v>demandé</v>
          </cell>
          <cell r="BK77">
            <v>42522</v>
          </cell>
          <cell r="BL77"/>
          <cell r="BM77">
            <v>0</v>
          </cell>
          <cell r="BN77"/>
          <cell r="BO77">
            <v>0</v>
          </cell>
          <cell r="BP77">
            <v>42887</v>
          </cell>
          <cell r="BQ77">
            <v>0</v>
          </cell>
          <cell r="BR77">
            <v>0</v>
          </cell>
          <cell r="BS77">
            <v>0</v>
          </cell>
          <cell r="BT77">
            <v>43252</v>
          </cell>
          <cell r="BU77">
            <v>0</v>
          </cell>
          <cell r="BV77">
            <v>0</v>
          </cell>
          <cell r="BW77">
            <v>0</v>
          </cell>
          <cell r="BX77">
            <v>0</v>
          </cell>
          <cell r="BY77">
            <v>2</v>
          </cell>
          <cell r="BZ77">
            <v>2</v>
          </cell>
          <cell r="CA77" t="str">
            <v>en cours de révision</v>
          </cell>
          <cell r="CB77"/>
          <cell r="CC77" t="b">
            <v>0</v>
          </cell>
          <cell r="CD77">
            <v>0</v>
          </cell>
          <cell r="CE77">
            <v>0</v>
          </cell>
          <cell r="CF77">
            <v>0</v>
          </cell>
          <cell r="CG77">
            <v>0</v>
          </cell>
          <cell r="CH77">
            <v>0</v>
          </cell>
          <cell r="CI77">
            <v>0</v>
          </cell>
          <cell r="CJ77" t="str">
            <v>Next Energies</v>
          </cell>
          <cell r="CK77" t="str">
            <v>France</v>
          </cell>
          <cell r="CL77">
            <v>0</v>
          </cell>
          <cell r="CM77" t="str">
            <v>Multicyclone, filtres à manches</v>
          </cell>
          <cell r="CN77" t="str">
            <v>ICPE - 2910 A - autorisation</v>
          </cell>
          <cell r="CO77">
            <v>30</v>
          </cell>
          <cell r="CP77">
            <v>3.71</v>
          </cell>
          <cell r="CQ77">
            <v>0</v>
          </cell>
          <cell r="CR77">
            <v>0</v>
          </cell>
          <cell r="CS77">
            <v>0</v>
          </cell>
          <cell r="CT77">
            <v>0</v>
          </cell>
          <cell r="CU77">
            <v>123</v>
          </cell>
          <cell r="CV77">
            <v>2.67</v>
          </cell>
          <cell r="CW77">
            <v>5.51</v>
          </cell>
          <cell r="CX77">
            <v>152</v>
          </cell>
          <cell r="CY77">
            <v>0</v>
          </cell>
          <cell r="CZ77">
            <v>0</v>
          </cell>
          <cell r="DA77">
            <v>0</v>
          </cell>
          <cell r="DB77">
            <v>0</v>
          </cell>
          <cell r="DC77">
            <v>0</v>
          </cell>
          <cell r="DD77">
            <v>0</v>
          </cell>
          <cell r="DE77">
            <v>0</v>
          </cell>
          <cell r="DF77">
            <v>0</v>
          </cell>
          <cell r="DG77">
            <v>0</v>
          </cell>
          <cell r="DH77">
            <v>0</v>
          </cell>
          <cell r="DI77">
            <v>67047</v>
          </cell>
          <cell r="DJ77">
            <v>51753</v>
          </cell>
          <cell r="DK77">
            <v>-0.22810864020761557</v>
          </cell>
          <cell r="DL77">
            <v>51555</v>
          </cell>
          <cell r="DM77">
            <v>-3.8258651672366819E-3</v>
          </cell>
          <cell r="DN77">
            <v>67047</v>
          </cell>
          <cell r="DO77">
            <v>69257</v>
          </cell>
          <cell r="DP77">
            <v>3.2961952063477858E-2</v>
          </cell>
          <cell r="DQ77">
            <v>0</v>
          </cell>
          <cell r="DR77"/>
          <cell r="DS77">
            <v>67047</v>
          </cell>
          <cell r="DT77">
            <v>0</v>
          </cell>
          <cell r="DU77">
            <v>0</v>
          </cell>
          <cell r="DV77">
            <v>0</v>
          </cell>
          <cell r="DW77">
            <v>0</v>
          </cell>
          <cell r="DX77">
            <v>67047</v>
          </cell>
          <cell r="DY77">
            <v>0</v>
          </cell>
          <cell r="DZ77">
            <v>0</v>
          </cell>
          <cell r="EA77">
            <v>0</v>
          </cell>
          <cell r="EB77">
            <v>0</v>
          </cell>
          <cell r="EC77">
            <v>67047</v>
          </cell>
          <cell r="ED77">
            <v>0</v>
          </cell>
          <cell r="EE77">
            <v>0</v>
          </cell>
          <cell r="EF77">
            <v>0</v>
          </cell>
          <cell r="EG77">
            <v>0</v>
          </cell>
          <cell r="EH77">
            <v>0</v>
          </cell>
          <cell r="EI77">
            <v>0</v>
          </cell>
          <cell r="EJ77">
            <v>0</v>
          </cell>
          <cell r="EK77" t="str">
            <v>foyer biomasse--Vapeur-</v>
          </cell>
          <cell r="FW77" t="str">
            <v>foyer biomasse</v>
          </cell>
          <cell r="FY77" t="str">
            <v>Vapeur</v>
          </cell>
        </row>
        <row r="78">
          <cell r="A78" t="str">
            <v>1001C0143</v>
          </cell>
          <cell r="B78" t="str">
            <v>GASCOGNE WOOD PRODUCTS - CASTETS</v>
          </cell>
          <cell r="C78">
            <v>2010</v>
          </cell>
          <cell r="D78" t="str">
            <v>retenu</v>
          </cell>
          <cell r="E78" t="str">
            <v>AQUITAINE</v>
          </cell>
          <cell r="F78">
            <v>40</v>
          </cell>
          <cell r="G78" t="str">
            <v>CASTETS</v>
          </cell>
          <cell r="H78">
            <v>40075</v>
          </cell>
          <cell r="I78" t="str">
            <v>GASCOGNE WOOD PRODUCTS</v>
          </cell>
          <cell r="J78" t="str">
            <v>GASCOGNE WOOD PRODUCTS</v>
          </cell>
          <cell r="K78">
            <v>40415</v>
          </cell>
          <cell r="L78">
            <v>0</v>
          </cell>
          <cell r="M78" t="str">
            <v>GPL</v>
          </cell>
          <cell r="N78">
            <v>6766.8672972198337</v>
          </cell>
          <cell r="O78">
            <v>0</v>
          </cell>
          <cell r="P78" t="str">
            <v>Eugene Henri TISSIER</v>
          </cell>
          <cell r="Q78" t="str">
            <v>ehtissier@gascognewp.com</v>
          </cell>
          <cell r="R78" t="str">
            <v xml:space="preserve">05 58 55 09 80 </v>
          </cell>
          <cell r="S78" t="str">
            <v>Olivier Jaulin</v>
          </cell>
          <cell r="T78" t="str">
            <v>ojaulin@gascognewp.com</v>
          </cell>
          <cell r="U78" t="str">
            <v>05 58 55 09 83 - 06 31 67 61 03</v>
          </cell>
          <cell r="V78" t="str">
            <v>08 Industrie Bois</v>
          </cell>
          <cell r="W78">
            <v>1701410</v>
          </cell>
          <cell r="X78">
            <v>817000</v>
          </cell>
          <cell r="Y78">
            <v>0</v>
          </cell>
          <cell r="Z78">
            <v>0</v>
          </cell>
          <cell r="AA78">
            <v>2265.6921754084265</v>
          </cell>
          <cell r="AB78">
            <v>26350</v>
          </cell>
          <cell r="AC78">
            <v>6.5</v>
          </cell>
          <cell r="AD78" t="str">
            <v>En cours</v>
          </cell>
          <cell r="AE78" t="str">
            <v>En fonctionnement</v>
          </cell>
          <cell r="AF78" t="str">
            <v>oui</v>
          </cell>
          <cell r="AG78" t="str">
            <v>IB72402013001</v>
          </cell>
          <cell r="AH78">
            <v>41426</v>
          </cell>
          <cell r="AI78">
            <v>42278</v>
          </cell>
          <cell r="AJ78">
            <v>0</v>
          </cell>
          <cell r="AK78">
            <v>44341</v>
          </cell>
          <cell r="AL78" t="e">
            <v>#N/A</v>
          </cell>
          <cell r="AM78">
            <v>0</v>
          </cell>
          <cell r="AN78" t="str">
            <v>07/07/2014 : demande décalge du comptage off au 01/10/2015
07/01/2014 Problème de transmission
en cours de résolution (fin janvier ok)
27/05/14 - en attente date de comptage off</v>
          </cell>
          <cell r="AO78">
            <v>0</v>
          </cell>
          <cell r="AP78" t="str">
            <v>Attention procédure de conciliation en cours au tribunale novembre 2014</v>
          </cell>
          <cell r="AQ78" t="str">
            <v>Comptage se fait sur la plateforme</v>
          </cell>
          <cell r="AR78">
            <v>0</v>
          </cell>
          <cell r="AS78" t="str">
            <v>Relancer avant date de comptage pour confirmation et courreir officielle de comptage vers octobre 2015 demande faite 01062015</v>
          </cell>
          <cell r="AT78" t="str">
            <v>Retard comptage prévisionnel</v>
          </cell>
          <cell r="AU78" t="str">
            <v>Date maxi de comptage dépassée</v>
          </cell>
          <cell r="AV78" t="str">
            <v>Reçue</v>
          </cell>
          <cell r="AW78" t="str">
            <v>Reçue</v>
          </cell>
          <cell r="AX78">
            <v>41480</v>
          </cell>
          <cell r="AY78">
            <v>41845</v>
          </cell>
          <cell r="AZ78" t="str">
            <v>octobre</v>
          </cell>
          <cell r="BA78"/>
          <cell r="BB78"/>
          <cell r="BC78">
            <v>0</v>
          </cell>
          <cell r="BD78"/>
          <cell r="BE78">
            <v>0</v>
          </cell>
          <cell r="BF78"/>
          <cell r="BG78"/>
          <cell r="BH78">
            <v>0</v>
          </cell>
          <cell r="BI78"/>
          <cell r="BJ78">
            <v>0</v>
          </cell>
          <cell r="BK78"/>
          <cell r="BL78"/>
          <cell r="BM78">
            <v>0</v>
          </cell>
          <cell r="BN78"/>
          <cell r="BO78">
            <v>0</v>
          </cell>
          <cell r="BP78"/>
          <cell r="BQ78">
            <v>0</v>
          </cell>
          <cell r="BR78">
            <v>0</v>
          </cell>
          <cell r="BS78">
            <v>0</v>
          </cell>
          <cell r="BT78"/>
          <cell r="BU78">
            <v>0</v>
          </cell>
          <cell r="BV78">
            <v>0</v>
          </cell>
          <cell r="BW78">
            <v>0</v>
          </cell>
          <cell r="BX78">
            <v>0</v>
          </cell>
          <cell r="BY78">
            <v>0</v>
          </cell>
          <cell r="BZ78">
            <v>0</v>
          </cell>
          <cell r="CA78" t="str">
            <v>demandée</v>
          </cell>
          <cell r="CB78"/>
          <cell r="CC78" t="b">
            <v>0</v>
          </cell>
          <cell r="CD78">
            <v>0</v>
          </cell>
          <cell r="CE78">
            <v>0</v>
          </cell>
          <cell r="CF78">
            <v>0</v>
          </cell>
          <cell r="CG78">
            <v>0</v>
          </cell>
          <cell r="CH78">
            <v>0</v>
          </cell>
          <cell r="CI78">
            <v>0</v>
          </cell>
          <cell r="CJ78" t="str">
            <v>Compte R</v>
          </cell>
          <cell r="CK78" t="str">
            <v>France</v>
          </cell>
          <cell r="CL78">
            <v>0</v>
          </cell>
          <cell r="CM78" t="str">
            <v>Multi cyclone et electro filtres</v>
          </cell>
          <cell r="CN78">
            <v>0</v>
          </cell>
          <cell r="CO78">
            <v>45</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26350</v>
          </cell>
          <cell r="DJ78">
            <v>0</v>
          </cell>
          <cell r="DK78"/>
          <cell r="DL78">
            <v>0</v>
          </cell>
          <cell r="DM78"/>
          <cell r="DN78">
            <v>26350</v>
          </cell>
          <cell r="DO78">
            <v>0</v>
          </cell>
          <cell r="DP78"/>
          <cell r="DQ78">
            <v>0</v>
          </cell>
          <cell r="DR78"/>
          <cell r="DS78">
            <v>26350</v>
          </cell>
          <cell r="DT78">
            <v>0</v>
          </cell>
          <cell r="DU78">
            <v>0</v>
          </cell>
          <cell r="DV78">
            <v>0</v>
          </cell>
          <cell r="DW78">
            <v>0</v>
          </cell>
          <cell r="DX78">
            <v>26350</v>
          </cell>
          <cell r="DY78">
            <v>0</v>
          </cell>
          <cell r="DZ78">
            <v>0</v>
          </cell>
          <cell r="EA78">
            <v>0</v>
          </cell>
          <cell r="EB78">
            <v>0</v>
          </cell>
          <cell r="EC78">
            <v>26350</v>
          </cell>
          <cell r="ED78">
            <v>0</v>
          </cell>
          <cell r="EE78">
            <v>0</v>
          </cell>
          <cell r="EF78">
            <v>0</v>
          </cell>
          <cell r="EG78">
            <v>0</v>
          </cell>
          <cell r="EH78">
            <v>0</v>
          </cell>
          <cell r="EI78">
            <v>0</v>
          </cell>
          <cell r="EJ78">
            <v>0</v>
          </cell>
          <cell r="EK78" t="str">
            <v>---</v>
          </cell>
        </row>
        <row r="79">
          <cell r="A79" t="str">
            <v>1001C0144</v>
          </cell>
          <cell r="B79" t="str">
            <v>TEREOS Chevrières 60</v>
          </cell>
          <cell r="C79">
            <v>2010</v>
          </cell>
          <cell r="D79" t="str">
            <v>non retenu</v>
          </cell>
          <cell r="E79" t="str">
            <v>PICARDIE</v>
          </cell>
          <cell r="F79">
            <v>60</v>
          </cell>
          <cell r="G79" t="str">
            <v>CHEVRIERES</v>
          </cell>
          <cell r="H79">
            <v>0</v>
          </cell>
          <cell r="I79">
            <v>0</v>
          </cell>
          <cell r="J79" t="str">
            <v>COFELY</v>
          </cell>
          <cell r="K79">
            <v>0</v>
          </cell>
          <cell r="L79">
            <v>0</v>
          </cell>
          <cell r="M79">
            <v>0</v>
          </cell>
          <cell r="N79">
            <v>5225.0816852966464</v>
          </cell>
          <cell r="O79" t="str">
            <v>sthephane.rabia@cofely-gdfsuez.com</v>
          </cell>
          <cell r="P79">
            <v>0</v>
          </cell>
          <cell r="Q79">
            <v>0</v>
          </cell>
          <cell r="R79">
            <v>0</v>
          </cell>
          <cell r="S79">
            <v>0</v>
          </cell>
          <cell r="T79">
            <v>0</v>
          </cell>
          <cell r="U79" t="str">
            <v>Port : +33 (0)6 31 67 61 03</v>
          </cell>
          <cell r="V79" t="str">
            <v>02 Autres Industries alimentaires</v>
          </cell>
          <cell r="W79">
            <v>3036000</v>
          </cell>
          <cell r="X79">
            <v>972000</v>
          </cell>
          <cell r="Y79">
            <v>0</v>
          </cell>
          <cell r="Z79">
            <v>0</v>
          </cell>
          <cell r="AA79">
            <v>1964.316423043852</v>
          </cell>
          <cell r="AB79">
            <v>22845</v>
          </cell>
          <cell r="AC79">
            <v>4.5</v>
          </cell>
          <cell r="AD79" t="str">
            <v>Projet non retenu</v>
          </cell>
          <cell r="AE79" t="str">
            <v>Projet non retenu</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cell r="AU79">
            <v>0</v>
          </cell>
          <cell r="AV79">
            <v>0</v>
          </cell>
          <cell r="AW79">
            <v>0</v>
          </cell>
          <cell r="AX79">
            <v>0</v>
          </cell>
          <cell r="AY79">
            <v>0</v>
          </cell>
          <cell r="AZ79"/>
          <cell r="BA79"/>
          <cell r="BB79"/>
          <cell r="BC79">
            <v>0</v>
          </cell>
          <cell r="BD79">
            <v>0</v>
          </cell>
          <cell r="BE79">
            <v>0</v>
          </cell>
          <cell r="BF79"/>
          <cell r="BG79"/>
          <cell r="BH79">
            <v>0</v>
          </cell>
          <cell r="BI79">
            <v>0</v>
          </cell>
          <cell r="BJ79">
            <v>0</v>
          </cell>
          <cell r="BK79"/>
          <cell r="BL79"/>
          <cell r="BM79">
            <v>0</v>
          </cell>
          <cell r="BN79">
            <v>0</v>
          </cell>
          <cell r="BO79">
            <v>0</v>
          </cell>
          <cell r="BP79"/>
          <cell r="BQ79">
            <v>0</v>
          </cell>
          <cell r="BR79">
            <v>0</v>
          </cell>
          <cell r="BS79">
            <v>0</v>
          </cell>
          <cell r="BT79"/>
          <cell r="BU79">
            <v>0</v>
          </cell>
          <cell r="BV79">
            <v>0</v>
          </cell>
          <cell r="BW79">
            <v>0</v>
          </cell>
          <cell r="BX79">
            <v>0</v>
          </cell>
          <cell r="BY79">
            <v>0</v>
          </cell>
          <cell r="BZ79">
            <v>0</v>
          </cell>
          <cell r="CA79">
            <v>0</v>
          </cell>
          <cell r="CB79">
            <v>0</v>
          </cell>
          <cell r="CC79" t="b">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22845</v>
          </cell>
          <cell r="DJ79">
            <v>0</v>
          </cell>
          <cell r="DK79"/>
          <cell r="DL79">
            <v>0</v>
          </cell>
          <cell r="DM79">
            <v>0</v>
          </cell>
          <cell r="DN79">
            <v>22845</v>
          </cell>
          <cell r="DO79">
            <v>0</v>
          </cell>
          <cell r="DP79"/>
          <cell r="DQ79">
            <v>0</v>
          </cell>
          <cell r="DR79">
            <v>0</v>
          </cell>
          <cell r="DS79">
            <v>22845</v>
          </cell>
          <cell r="DT79">
            <v>0</v>
          </cell>
          <cell r="DU79">
            <v>0</v>
          </cell>
          <cell r="DV79">
            <v>0</v>
          </cell>
          <cell r="DW79">
            <v>0</v>
          </cell>
          <cell r="DX79">
            <v>22845</v>
          </cell>
          <cell r="DY79">
            <v>0</v>
          </cell>
          <cell r="DZ79">
            <v>0</v>
          </cell>
          <cell r="EA79">
            <v>0</v>
          </cell>
          <cell r="EB79">
            <v>0</v>
          </cell>
          <cell r="EC79">
            <v>22845</v>
          </cell>
          <cell r="ED79">
            <v>0</v>
          </cell>
          <cell r="EE79">
            <v>0</v>
          </cell>
          <cell r="EF79">
            <v>0</v>
          </cell>
          <cell r="EG79">
            <v>0</v>
          </cell>
          <cell r="EH79">
            <v>0</v>
          </cell>
          <cell r="EI79">
            <v>0</v>
          </cell>
          <cell r="EJ79">
            <v>0</v>
          </cell>
        </row>
        <row r="80">
          <cell r="A80" t="str">
            <v>1001C0145</v>
          </cell>
          <cell r="B80" t="str">
            <v>BEYNEL
MANUSTOCK - SALLES</v>
          </cell>
          <cell r="C80">
            <v>2010</v>
          </cell>
          <cell r="D80" t="str">
            <v>retenu</v>
          </cell>
          <cell r="E80" t="str">
            <v>AQUITAINE</v>
          </cell>
          <cell r="F80">
            <v>33</v>
          </cell>
          <cell r="G80" t="str">
            <v>SALLES</v>
          </cell>
          <cell r="H80">
            <v>33498</v>
          </cell>
          <cell r="I80">
            <v>0</v>
          </cell>
          <cell r="J80" t="str">
            <v>BEYNEL MANUSTOCK</v>
          </cell>
          <cell r="K80">
            <v>40422</v>
          </cell>
          <cell r="L80">
            <v>0</v>
          </cell>
          <cell r="M80" t="str">
            <v>Gaz</v>
          </cell>
          <cell r="N80">
            <v>18180.859845227857</v>
          </cell>
          <cell r="O80" t="str">
            <v>richard.joly@beynel.com
06 75 21 65 24</v>
          </cell>
          <cell r="P80">
            <v>0</v>
          </cell>
          <cell r="Q80" t="str">
            <v>richard.joly@beynel.com
06 75 21 65 24</v>
          </cell>
          <cell r="R80">
            <v>0</v>
          </cell>
          <cell r="S80">
            <v>0</v>
          </cell>
          <cell r="T80" t="str">
            <v>richard.joly@beynel.com
06 75 21 65 24</v>
          </cell>
          <cell r="U80">
            <v>0</v>
          </cell>
          <cell r="V80" t="str">
            <v>08 Industrie Bois</v>
          </cell>
          <cell r="W80">
            <v>4250000</v>
          </cell>
          <cell r="X80">
            <v>1933750</v>
          </cell>
          <cell r="Y80">
            <v>0</v>
          </cell>
          <cell r="Z80">
            <v>0</v>
          </cell>
          <cell r="AA80">
            <v>6834.9097162510743</v>
          </cell>
          <cell r="AB80">
            <v>79490</v>
          </cell>
          <cell r="AC80">
            <v>13</v>
          </cell>
          <cell r="AD80" t="str">
            <v>En cours</v>
          </cell>
          <cell r="AE80" t="str">
            <v>En cours avec difficultés</v>
          </cell>
          <cell r="AF80">
            <v>0</v>
          </cell>
          <cell r="AG80">
            <v>0</v>
          </cell>
          <cell r="AH80">
            <v>41306</v>
          </cell>
          <cell r="AI80" t="str">
            <v>-</v>
          </cell>
          <cell r="AJ80">
            <v>0</v>
          </cell>
          <cell r="AK80">
            <v>43344</v>
          </cell>
          <cell r="AL80" t="e">
            <v>#N/A</v>
          </cell>
          <cell r="AM80">
            <v>0</v>
          </cell>
          <cell r="AN80" t="str">
            <v>Beynel a racheté une société et se retrouve confronté à des retards conséquents. Le projet n'est pas remis en cause, ils font un courrier fin janvier pour demander une prolongation (2 ans ?)
22/01/2014 - échnage tél, En attente courrier off explication retard du prjet
Une prise de contact avec la Caisse des Dépots et leur programme 5E pourrait faire avancer le dossier</v>
          </cell>
          <cell r="AO80">
            <v>0</v>
          </cell>
          <cell r="AP80">
            <v>0</v>
          </cell>
          <cell r="AQ80">
            <v>0</v>
          </cell>
          <cell r="AR80">
            <v>0</v>
          </cell>
          <cell r="AS80">
            <v>0</v>
          </cell>
          <cell r="AT80" t="str">
            <v>Retard comptage prévisionnel</v>
          </cell>
          <cell r="AU80" t="str">
            <v>Date maxi de comptage dépassée</v>
          </cell>
          <cell r="AV80">
            <v>40757</v>
          </cell>
          <cell r="AW80">
            <v>41122</v>
          </cell>
          <cell r="AX80">
            <v>41487</v>
          </cell>
          <cell r="AY80">
            <v>41852</v>
          </cell>
          <cell r="AZ80" t="str">
            <v>-</v>
          </cell>
          <cell r="BA80"/>
          <cell r="BB80"/>
          <cell r="BC80">
            <v>0</v>
          </cell>
          <cell r="BD80">
            <v>0</v>
          </cell>
          <cell r="BE80">
            <v>0</v>
          </cell>
          <cell r="BF80"/>
          <cell r="BG80"/>
          <cell r="BH80">
            <v>0</v>
          </cell>
          <cell r="BI80">
            <v>0</v>
          </cell>
          <cell r="BJ80">
            <v>0</v>
          </cell>
          <cell r="BK80"/>
          <cell r="BL80"/>
          <cell r="BM80">
            <v>0</v>
          </cell>
          <cell r="BN80">
            <v>0</v>
          </cell>
          <cell r="BO80">
            <v>0</v>
          </cell>
          <cell r="BP80"/>
          <cell r="BQ80">
            <v>0</v>
          </cell>
          <cell r="BR80">
            <v>0</v>
          </cell>
          <cell r="BS80">
            <v>0</v>
          </cell>
          <cell r="BT80"/>
          <cell r="BU80">
            <v>0</v>
          </cell>
          <cell r="BV80">
            <v>0</v>
          </cell>
          <cell r="BW80">
            <v>0</v>
          </cell>
          <cell r="BX80">
            <v>0</v>
          </cell>
          <cell r="BY80">
            <v>0</v>
          </cell>
          <cell r="BZ80">
            <v>0</v>
          </cell>
          <cell r="CA80">
            <v>0</v>
          </cell>
          <cell r="CB80"/>
          <cell r="CC80" t="b">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79490</v>
          </cell>
          <cell r="DJ80">
            <v>0</v>
          </cell>
          <cell r="DK80"/>
          <cell r="DL80">
            <v>0</v>
          </cell>
          <cell r="DM80"/>
          <cell r="DN80">
            <v>79490</v>
          </cell>
          <cell r="DO80">
            <v>0</v>
          </cell>
          <cell r="DP80"/>
          <cell r="DQ80">
            <v>0</v>
          </cell>
          <cell r="DR80"/>
          <cell r="DS80">
            <v>79490</v>
          </cell>
          <cell r="DT80">
            <v>0</v>
          </cell>
          <cell r="DU80">
            <v>0</v>
          </cell>
          <cell r="DV80">
            <v>0</v>
          </cell>
          <cell r="DW80">
            <v>0</v>
          </cell>
          <cell r="DX80">
            <v>79490</v>
          </cell>
          <cell r="DY80">
            <v>0</v>
          </cell>
          <cell r="DZ80">
            <v>0</v>
          </cell>
          <cell r="EA80">
            <v>0</v>
          </cell>
          <cell r="EB80">
            <v>0</v>
          </cell>
          <cell r="EC80">
            <v>79490</v>
          </cell>
          <cell r="ED80">
            <v>0</v>
          </cell>
          <cell r="EE80">
            <v>0</v>
          </cell>
          <cell r="EF80">
            <v>0</v>
          </cell>
          <cell r="EG80">
            <v>0</v>
          </cell>
          <cell r="EH80">
            <v>0</v>
          </cell>
          <cell r="EI80">
            <v>0</v>
          </cell>
          <cell r="EJ80">
            <v>0</v>
          </cell>
        </row>
        <row r="81">
          <cell r="A81" t="str">
            <v>1001C0146</v>
          </cell>
          <cell r="B81" t="str">
            <v>ARMOR NEXTENERGIES</v>
          </cell>
          <cell r="C81">
            <v>2010</v>
          </cell>
          <cell r="D81" t="str">
            <v>retenu</v>
          </cell>
          <cell r="E81" t="str">
            <v>BRETAGNE</v>
          </cell>
          <cell r="F81">
            <v>35</v>
          </cell>
          <cell r="G81" t="str">
            <v>SAINT BRICE EN COGLES</v>
          </cell>
          <cell r="H81">
            <v>0</v>
          </cell>
          <cell r="I81">
            <v>0</v>
          </cell>
          <cell r="J81" t="str">
            <v>NEXTENERGIES</v>
          </cell>
          <cell r="K81">
            <v>0</v>
          </cell>
          <cell r="L81">
            <v>0</v>
          </cell>
          <cell r="M81">
            <v>0</v>
          </cell>
          <cell r="N81">
            <v>11284.300945829751</v>
          </cell>
          <cell r="O81" t="str">
            <v>jboucas@next-enrgies.com</v>
          </cell>
          <cell r="P81">
            <v>0</v>
          </cell>
          <cell r="Q81">
            <v>0</v>
          </cell>
          <cell r="R81">
            <v>0</v>
          </cell>
          <cell r="S81">
            <v>0</v>
          </cell>
          <cell r="T81">
            <v>0</v>
          </cell>
          <cell r="U81">
            <v>0</v>
          </cell>
          <cell r="V81" t="str">
            <v>02 Autres Industries alimentaires</v>
          </cell>
          <cell r="W81">
            <v>4202400</v>
          </cell>
          <cell r="X81">
            <v>2079000</v>
          </cell>
          <cell r="Y81">
            <v>0</v>
          </cell>
          <cell r="Z81">
            <v>0</v>
          </cell>
          <cell r="AA81">
            <v>4242.2184006878761</v>
          </cell>
          <cell r="AB81">
            <v>49337</v>
          </cell>
          <cell r="AC81">
            <v>10.5</v>
          </cell>
          <cell r="AD81" t="str">
            <v>Abandonné</v>
          </cell>
          <cell r="AE81" t="str">
            <v>Abandonné</v>
          </cell>
          <cell r="AF81">
            <v>0</v>
          </cell>
          <cell r="AG81">
            <v>0</v>
          </cell>
          <cell r="AH81">
            <v>0</v>
          </cell>
          <cell r="AI81">
            <v>0</v>
          </cell>
          <cell r="AJ81">
            <v>0</v>
          </cell>
          <cell r="AK81">
            <v>0</v>
          </cell>
          <cell r="AL81"/>
          <cell r="AM81">
            <v>0</v>
          </cell>
          <cell r="AN81">
            <v>0</v>
          </cell>
          <cell r="AO81">
            <v>0</v>
          </cell>
          <cell r="AP81">
            <v>0</v>
          </cell>
          <cell r="AQ81">
            <v>0</v>
          </cell>
          <cell r="AR81">
            <v>0</v>
          </cell>
          <cell r="AS81">
            <v>0</v>
          </cell>
          <cell r="AT81"/>
          <cell r="AU81">
            <v>0</v>
          </cell>
          <cell r="AV81">
            <v>335</v>
          </cell>
          <cell r="AW81">
            <v>700</v>
          </cell>
          <cell r="AX81">
            <v>1065</v>
          </cell>
          <cell r="AY81">
            <v>1430</v>
          </cell>
          <cell r="AZ81"/>
          <cell r="BA81"/>
          <cell r="BB81"/>
          <cell r="BC81">
            <v>0</v>
          </cell>
          <cell r="BD81">
            <v>0</v>
          </cell>
          <cell r="BE81">
            <v>0</v>
          </cell>
          <cell r="BF81"/>
          <cell r="BG81"/>
          <cell r="BH81">
            <v>0</v>
          </cell>
          <cell r="BI81">
            <v>0</v>
          </cell>
          <cell r="BJ81">
            <v>0</v>
          </cell>
          <cell r="BK81"/>
          <cell r="BL81"/>
          <cell r="BM81">
            <v>0</v>
          </cell>
          <cell r="BN81">
            <v>0</v>
          </cell>
          <cell r="BO81">
            <v>0</v>
          </cell>
          <cell r="BP81"/>
          <cell r="BQ81">
            <v>0</v>
          </cell>
          <cell r="BR81">
            <v>0</v>
          </cell>
          <cell r="BS81">
            <v>0</v>
          </cell>
          <cell r="BT81"/>
          <cell r="BU81">
            <v>0</v>
          </cell>
          <cell r="BV81">
            <v>0</v>
          </cell>
          <cell r="BW81">
            <v>0</v>
          </cell>
          <cell r="BX81">
            <v>0</v>
          </cell>
          <cell r="BY81">
            <v>0</v>
          </cell>
          <cell r="BZ81">
            <v>0</v>
          </cell>
          <cell r="CA81">
            <v>0</v>
          </cell>
          <cell r="CB81"/>
          <cell r="CC81" t="b">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49337</v>
          </cell>
          <cell r="DJ81">
            <v>0</v>
          </cell>
          <cell r="DK81"/>
          <cell r="DL81">
            <v>0</v>
          </cell>
          <cell r="DM81">
            <v>0</v>
          </cell>
          <cell r="DN81">
            <v>49337</v>
          </cell>
          <cell r="DO81">
            <v>0</v>
          </cell>
          <cell r="DP81"/>
          <cell r="DQ81">
            <v>0</v>
          </cell>
          <cell r="DR81">
            <v>0</v>
          </cell>
          <cell r="DS81">
            <v>49337</v>
          </cell>
          <cell r="DT81">
            <v>0</v>
          </cell>
          <cell r="DU81">
            <v>0</v>
          </cell>
          <cell r="DV81">
            <v>0</v>
          </cell>
          <cell r="DW81">
            <v>0</v>
          </cell>
          <cell r="DX81">
            <v>49337</v>
          </cell>
          <cell r="DY81">
            <v>0</v>
          </cell>
          <cell r="DZ81">
            <v>0</v>
          </cell>
          <cell r="EA81">
            <v>0</v>
          </cell>
          <cell r="EB81">
            <v>0</v>
          </cell>
          <cell r="EC81">
            <v>49337</v>
          </cell>
          <cell r="ED81">
            <v>0</v>
          </cell>
          <cell r="EE81">
            <v>0</v>
          </cell>
          <cell r="EF81">
            <v>0</v>
          </cell>
          <cell r="EG81">
            <v>0</v>
          </cell>
          <cell r="EH81">
            <v>0</v>
          </cell>
          <cell r="EI81">
            <v>0</v>
          </cell>
          <cell r="EJ81">
            <v>0</v>
          </cell>
        </row>
        <row r="82">
          <cell r="A82" t="str">
            <v>1001C0147</v>
          </cell>
          <cell r="B82" t="str">
            <v>EDF - CANDIA - AWOINGT</v>
          </cell>
          <cell r="C82">
            <v>2010</v>
          </cell>
          <cell r="D82" t="str">
            <v>retenu</v>
          </cell>
          <cell r="E82" t="str">
            <v>NORD PAS DE CALAIS</v>
          </cell>
          <cell r="F82">
            <v>59</v>
          </cell>
          <cell r="G82" t="str">
            <v>AWOINGT</v>
          </cell>
          <cell r="H82">
            <v>59039</v>
          </cell>
          <cell r="I82" t="str">
            <v>EDF OPTIMAL SOLUTIONS</v>
          </cell>
          <cell r="J82" t="str">
            <v>Candia Awoingt</v>
          </cell>
          <cell r="K82">
            <v>40520</v>
          </cell>
          <cell r="L82">
            <v>0</v>
          </cell>
          <cell r="M82" t="str">
            <v>Gaz</v>
          </cell>
          <cell r="N82">
            <v>6695.0576096302666</v>
          </cell>
          <cell r="O82" t="str">
            <v>ludovic.lavarde@edfoptimalsolutionsolutions</v>
          </cell>
          <cell r="P82" t="str">
            <v>Xavier HENRY</v>
          </cell>
          <cell r="Q82" t="str">
            <v>xavier.henry@edfoptimalsolutions.fr</v>
          </cell>
          <cell r="R82" t="str">
            <v xml:space="preserve"> 03.28.52.89.32 -
06.68.08.71.46 </v>
          </cell>
          <cell r="S82" t="str">
            <v>Xavier HENRY</v>
          </cell>
          <cell r="T82" t="str">
            <v>xavier.henry@edfoptimalsolutions.fr</v>
          </cell>
          <cell r="U82" t="str">
            <v xml:space="preserve"> 03.28.52.89.32 -
06.68.08.71.46 </v>
          </cell>
          <cell r="V82" t="str">
            <v>02 Autres Industries alimentaires</v>
          </cell>
          <cell r="W82">
            <v>3503000</v>
          </cell>
          <cell r="X82">
            <v>1484983</v>
          </cell>
          <cell r="Y82" t="str">
            <v>Validé</v>
          </cell>
          <cell r="Z82">
            <v>0</v>
          </cell>
          <cell r="AA82">
            <v>2516.9389509888219</v>
          </cell>
          <cell r="AB82">
            <v>29272</v>
          </cell>
          <cell r="AC82">
            <v>6</v>
          </cell>
          <cell r="AD82" t="str">
            <v>En cours</v>
          </cell>
          <cell r="AE82" t="str">
            <v>En fonctionnement</v>
          </cell>
          <cell r="AF82" t="str">
            <v>oui</v>
          </cell>
          <cell r="AG82" t="str">
            <v>IB31592012001</v>
          </cell>
          <cell r="AH82">
            <v>41306</v>
          </cell>
          <cell r="AI82">
            <v>41306</v>
          </cell>
          <cell r="AJ82">
            <v>41275</v>
          </cell>
          <cell r="AK82">
            <v>43442</v>
          </cell>
          <cell r="AL82" t="e">
            <v>#N/A</v>
          </cell>
          <cell r="AM82">
            <v>0</v>
          </cell>
          <cell r="AN82" t="str">
            <v>Pour l'année 1 du contrat nous prendrons en compte les productibles des 12 mois avec le moins d'incidents sur les 16 mois, qui vont de septembre 2012  à décembre 2013 inclus 
- 2014: denouveau pb de comptage compteur HS, compteur eau HS… attente élémetns de facturation faites à candia (echanges télélphonique du 19032015
2015 attente mesure émissio en mai non faites depuis 2,5 années - Comptage ok</v>
          </cell>
          <cell r="AO82">
            <v>0</v>
          </cell>
          <cell r="AP82" t="str">
            <v>changement d'interlocuteur en 2015 - Nous a prevenue du retard dans la transmission du dossier courant mars</v>
          </cell>
          <cell r="AQ82" t="str">
            <v xml:space="preserve">De nouveau pb de comptage  2014 - appel 20/02/2015  toujours pb de comptage et transmission, font une copie de facturation client
</v>
          </cell>
          <cell r="AR82">
            <v>0</v>
          </cell>
          <cell r="AS82" t="str">
            <v>Suivi avec cyriséa correction des données comtpage 2014
Vérifier en 2015 la cohérence avec les années précédentes</v>
          </cell>
          <cell r="AT82"/>
          <cell r="AU82"/>
          <cell r="AV82"/>
          <cell r="AW82"/>
          <cell r="AX82"/>
          <cell r="AY82"/>
          <cell r="AZ82" t="str">
            <v>janvier</v>
          </cell>
          <cell r="BA82">
            <v>41640</v>
          </cell>
          <cell r="BB82" t="str">
            <v>Validé</v>
          </cell>
          <cell r="BC82" t="str">
            <v>QA : ok
Appro :  ok, validation par courrier d'un nouveau plan d'approvisionnement
Comptage : comptage sur 16 mois, voir avec Sylvain comment le présenter</v>
          </cell>
          <cell r="BD82" t="str">
            <v>oui</v>
          </cell>
          <cell r="BE82">
            <v>41922</v>
          </cell>
          <cell r="BF82">
            <v>42005</v>
          </cell>
          <cell r="BG82" t="str">
            <v>Validé</v>
          </cell>
          <cell r="BH82" t="str">
            <v>2-Comptage: remplacement valeur cyrisé par données de facturations à candia compteur ne fonctionne pas correctiement 450%
Incohérence remarque sur situation OK
2-Appro  ok
3 - QA mesures non faites (prévue en mai), reçu ok mais pas de mesure CO à vérifier l'an prochain</v>
          </cell>
          <cell r="BI82" t="str">
            <v>oui</v>
          </cell>
          <cell r="BJ82" t="str">
            <v>demandé</v>
          </cell>
          <cell r="BK82">
            <v>42370</v>
          </cell>
          <cell r="BL82"/>
          <cell r="BM82">
            <v>0</v>
          </cell>
          <cell r="BN82"/>
          <cell r="BO82">
            <v>0</v>
          </cell>
          <cell r="BP82">
            <v>42736</v>
          </cell>
          <cell r="BQ82">
            <v>0</v>
          </cell>
          <cell r="BR82">
            <v>0</v>
          </cell>
          <cell r="BS82">
            <v>0</v>
          </cell>
          <cell r="BT82">
            <v>43101</v>
          </cell>
          <cell r="BU82">
            <v>0</v>
          </cell>
          <cell r="BV82">
            <v>0</v>
          </cell>
          <cell r="BW82">
            <v>0</v>
          </cell>
          <cell r="BX82">
            <v>0</v>
          </cell>
          <cell r="BY82">
            <v>2</v>
          </cell>
          <cell r="BZ82">
            <v>2</v>
          </cell>
          <cell r="CA82" t="str">
            <v>Publiée</v>
          </cell>
          <cell r="CB82">
            <v>1</v>
          </cell>
          <cell r="CC82" t="b">
            <v>0</v>
          </cell>
          <cell r="CD82">
            <v>0</v>
          </cell>
          <cell r="CE82">
            <v>0</v>
          </cell>
          <cell r="CF82">
            <v>0</v>
          </cell>
          <cell r="CG82">
            <v>0</v>
          </cell>
          <cell r="CH82">
            <v>0</v>
          </cell>
          <cell r="CI82">
            <v>0</v>
          </cell>
          <cell r="CJ82" t="str">
            <v>Compte R</v>
          </cell>
          <cell r="CK82" t="str">
            <v>France</v>
          </cell>
          <cell r="CL82">
            <v>0</v>
          </cell>
          <cell r="CM82" t="str">
            <v>Multicyclone + filtre à manches</v>
          </cell>
          <cell r="CN82" t="str">
            <v>ICPE - 2910 A - déclaration</v>
          </cell>
          <cell r="CO82">
            <v>30</v>
          </cell>
          <cell r="CP82">
            <v>6.7</v>
          </cell>
          <cell r="CQ82">
            <v>0</v>
          </cell>
          <cell r="CR82">
            <v>0</v>
          </cell>
          <cell r="CS82">
            <v>0</v>
          </cell>
          <cell r="CT82">
            <v>0</v>
          </cell>
          <cell r="CU82">
            <v>91.2</v>
          </cell>
          <cell r="CV82">
            <v>0.5</v>
          </cell>
          <cell r="CW82">
            <v>3.07</v>
          </cell>
          <cell r="CX82">
            <v>298.5</v>
          </cell>
          <cell r="CY82">
            <v>0</v>
          </cell>
          <cell r="CZ82">
            <v>0</v>
          </cell>
          <cell r="DA82">
            <v>0</v>
          </cell>
          <cell r="DB82">
            <v>0</v>
          </cell>
          <cell r="DC82">
            <v>0</v>
          </cell>
          <cell r="DD82">
            <v>0</v>
          </cell>
          <cell r="DE82">
            <v>0</v>
          </cell>
          <cell r="DF82">
            <v>0</v>
          </cell>
          <cell r="DG82">
            <v>0</v>
          </cell>
          <cell r="DH82">
            <v>0</v>
          </cell>
          <cell r="DI82">
            <v>29272</v>
          </cell>
          <cell r="DJ82">
            <v>26411.7</v>
          </cell>
          <cell r="DK82">
            <v>-9.7714539491664365E-2</v>
          </cell>
          <cell r="DL82">
            <v>26416</v>
          </cell>
          <cell r="DM82">
            <v>1.6280663493827631E-4</v>
          </cell>
          <cell r="DN82">
            <v>29272</v>
          </cell>
          <cell r="DO82">
            <v>29117</v>
          </cell>
          <cell r="DP82">
            <v>-5.2951626127357198E-3</v>
          </cell>
          <cell r="DQ82">
            <v>29117</v>
          </cell>
          <cell r="DR82">
            <v>0</v>
          </cell>
          <cell r="DS82">
            <v>29272</v>
          </cell>
          <cell r="DT82">
            <v>0</v>
          </cell>
          <cell r="DU82">
            <v>0</v>
          </cell>
          <cell r="DV82">
            <v>0</v>
          </cell>
          <cell r="DW82">
            <v>0</v>
          </cell>
          <cell r="DX82">
            <v>29272</v>
          </cell>
          <cell r="DY82">
            <v>0</v>
          </cell>
          <cell r="DZ82">
            <v>0</v>
          </cell>
          <cell r="EA82">
            <v>0</v>
          </cell>
          <cell r="EB82">
            <v>0</v>
          </cell>
          <cell r="EC82">
            <v>29272</v>
          </cell>
          <cell r="ED82">
            <v>0</v>
          </cell>
          <cell r="EE82">
            <v>0</v>
          </cell>
          <cell r="EF82">
            <v>0</v>
          </cell>
          <cell r="EG82">
            <v>0</v>
          </cell>
          <cell r="EH82">
            <v>0</v>
          </cell>
          <cell r="EI82">
            <v>0</v>
          </cell>
          <cell r="EJ82">
            <v>0</v>
          </cell>
          <cell r="EK82" t="str">
            <v>---</v>
          </cell>
        </row>
        <row r="83">
          <cell r="A83" t="str">
            <v>1001C0148</v>
          </cell>
          <cell r="B83" t="str">
            <v>GARNICA PLYWOOD - SAMAZAN</v>
          </cell>
          <cell r="C83">
            <v>2010</v>
          </cell>
          <cell r="D83" t="str">
            <v>retenu</v>
          </cell>
          <cell r="E83" t="str">
            <v>AQUITAINE</v>
          </cell>
          <cell r="F83">
            <v>47</v>
          </cell>
          <cell r="G83" t="str">
            <v>SAMAZAN</v>
          </cell>
          <cell r="H83">
            <v>47285</v>
          </cell>
          <cell r="I83" t="str">
            <v>GARNICA PLYWOOD</v>
          </cell>
          <cell r="J83" t="str">
            <v>GARNICA PLYWOOD</v>
          </cell>
          <cell r="K83">
            <v>40511</v>
          </cell>
          <cell r="L83">
            <v>0</v>
          </cell>
          <cell r="M83" t="str">
            <v>Gaz</v>
          </cell>
          <cell r="N83">
            <v>12207.851573516766</v>
          </cell>
          <cell r="O83" t="str">
            <v>Juan Angel Bezos Fernández -JUANANGEL.BEZOS@GarnicaPlywood.com</v>
          </cell>
          <cell r="P83" t="str">
            <v>Philippe BES</v>
          </cell>
          <cell r="Q83" t="str">
            <v>philippe.bes@garnjicalywood.com</v>
          </cell>
          <cell r="R83" t="str">
            <v>05 53 94 88 90</v>
          </cell>
          <cell r="S83" t="str">
            <v>Anthony PIZZINATO</v>
          </cell>
          <cell r="T83" t="str">
            <v xml:space="preserve">
anthony.pizzinato@garnjicalywood.com</v>
          </cell>
          <cell r="U83" t="str">
            <v>05 53 94 88 90</v>
          </cell>
          <cell r="V83" t="str">
            <v>08 Industrie Bois</v>
          </cell>
          <cell r="W83">
            <v>2716872</v>
          </cell>
          <cell r="X83">
            <v>812000</v>
          </cell>
          <cell r="Y83">
            <v>0</v>
          </cell>
          <cell r="Z83">
            <v>0</v>
          </cell>
          <cell r="AA83">
            <v>4589.4178847807389</v>
          </cell>
          <cell r="AB83">
            <v>53374.929999999993</v>
          </cell>
          <cell r="AC83">
            <v>8.1</v>
          </cell>
          <cell r="AD83" t="str">
            <v>En cours</v>
          </cell>
          <cell r="AE83" t="str">
            <v>En fonctionnement</v>
          </cell>
          <cell r="AF83" t="str">
            <v>oui</v>
          </cell>
          <cell r="AG83" t="str">
            <v>IB72472013001</v>
          </cell>
          <cell r="AH83">
            <v>42005</v>
          </cell>
          <cell r="AI83">
            <v>42005</v>
          </cell>
          <cell r="AJ83">
            <v>42036</v>
          </cell>
          <cell r="AK83">
            <v>43433</v>
          </cell>
          <cell r="AL83" t="e">
            <v>#N/A</v>
          </cell>
          <cell r="AM83">
            <v>0</v>
          </cell>
          <cell r="AN83" t="str">
            <v>Nouvelles configuration du projet acceptée, avenant de prolongation (23 mois) accepté.
Installation en fonctionnement mais comptage non déclencher, car la conjoncture éco, ne permet pas une production suffisante.
Syst. de filtration prévu d'ici l'été 2014.</v>
          </cell>
          <cell r="AO83">
            <v>0</v>
          </cell>
          <cell r="AP83">
            <v>0</v>
          </cell>
          <cell r="AQ83">
            <v>0</v>
          </cell>
          <cell r="AR83">
            <v>0</v>
          </cell>
          <cell r="AS83" t="str">
            <v>Mail demande cyriséa correction comptage01/ 02 au 15/04</v>
          </cell>
          <cell r="AT83"/>
          <cell r="AU83"/>
          <cell r="AV83" t="str">
            <v>Reçue</v>
          </cell>
          <cell r="AW83" t="str">
            <v>Reçue</v>
          </cell>
          <cell r="AX83"/>
          <cell r="AY83"/>
          <cell r="AZ83" t="str">
            <v>février</v>
          </cell>
          <cell r="BA83">
            <v>42401</v>
          </cell>
          <cell r="BB83"/>
          <cell r="BC83">
            <v>0</v>
          </cell>
          <cell r="BD83"/>
          <cell r="BE83">
            <v>0</v>
          </cell>
          <cell r="BF83">
            <v>42767</v>
          </cell>
          <cell r="BG83"/>
          <cell r="BH83">
            <v>0</v>
          </cell>
          <cell r="BI83"/>
          <cell r="BJ83">
            <v>0</v>
          </cell>
          <cell r="BK83">
            <v>43132</v>
          </cell>
          <cell r="BL83"/>
          <cell r="BM83">
            <v>0</v>
          </cell>
          <cell r="BN83"/>
          <cell r="BO83">
            <v>0</v>
          </cell>
          <cell r="BP83">
            <v>43497</v>
          </cell>
          <cell r="BQ83">
            <v>0</v>
          </cell>
          <cell r="BR83">
            <v>0</v>
          </cell>
          <cell r="BS83">
            <v>0</v>
          </cell>
          <cell r="BT83">
            <v>43862</v>
          </cell>
          <cell r="BU83">
            <v>0</v>
          </cell>
          <cell r="BV83">
            <v>0</v>
          </cell>
          <cell r="BW83">
            <v>0</v>
          </cell>
          <cell r="BX83">
            <v>0</v>
          </cell>
          <cell r="BY83">
            <v>0</v>
          </cell>
          <cell r="BZ83">
            <v>0</v>
          </cell>
          <cell r="CA83">
            <v>0</v>
          </cell>
          <cell r="CB83"/>
          <cell r="CC83" t="b">
            <v>0</v>
          </cell>
          <cell r="CD83">
            <v>0</v>
          </cell>
          <cell r="CE83">
            <v>0</v>
          </cell>
          <cell r="CF83">
            <v>0</v>
          </cell>
          <cell r="CG83">
            <v>0</v>
          </cell>
          <cell r="CH83">
            <v>0</v>
          </cell>
          <cell r="CI83">
            <v>0</v>
          </cell>
          <cell r="CJ83" t="str">
            <v>Sugimat</v>
          </cell>
          <cell r="CK83" t="str">
            <v>Esapgne</v>
          </cell>
          <cell r="CL83">
            <v>0</v>
          </cell>
          <cell r="CM83" t="str">
            <v>Multicyclone + filtre à manches</v>
          </cell>
          <cell r="CN83">
            <v>0</v>
          </cell>
          <cell r="CO83">
            <v>45</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53374.929999999993</v>
          </cell>
          <cell r="DJ83">
            <v>0</v>
          </cell>
          <cell r="DK83"/>
          <cell r="DL83">
            <v>0</v>
          </cell>
          <cell r="DM83"/>
          <cell r="DN83">
            <v>53374.929999999993</v>
          </cell>
          <cell r="DO83">
            <v>0</v>
          </cell>
          <cell r="DP83"/>
          <cell r="DQ83">
            <v>0</v>
          </cell>
          <cell r="DR83"/>
          <cell r="DS83">
            <v>53374.929999999993</v>
          </cell>
          <cell r="DT83">
            <v>0</v>
          </cell>
          <cell r="DU83">
            <v>0</v>
          </cell>
          <cell r="DV83">
            <v>0</v>
          </cell>
          <cell r="DW83">
            <v>0</v>
          </cell>
          <cell r="DX83">
            <v>53374.929999999993</v>
          </cell>
          <cell r="DY83">
            <v>0</v>
          </cell>
          <cell r="DZ83">
            <v>0</v>
          </cell>
          <cell r="EA83">
            <v>0</v>
          </cell>
          <cell r="EB83">
            <v>0</v>
          </cell>
          <cell r="EC83">
            <v>53374.929999999993</v>
          </cell>
          <cell r="ED83">
            <v>0</v>
          </cell>
          <cell r="EE83">
            <v>0</v>
          </cell>
          <cell r="EF83">
            <v>0</v>
          </cell>
          <cell r="EG83">
            <v>0</v>
          </cell>
          <cell r="EH83">
            <v>0</v>
          </cell>
          <cell r="EI83">
            <v>0</v>
          </cell>
          <cell r="EJ83">
            <v>0</v>
          </cell>
          <cell r="EK83" t="str">
            <v>foyer biomasse--Huile thermique-</v>
          </cell>
          <cell r="FW83" t="str">
            <v>foyer biomasse</v>
          </cell>
          <cell r="FY83" t="str">
            <v>Huile thermique</v>
          </cell>
        </row>
        <row r="84">
          <cell r="A84" t="str">
            <v>1001C0149</v>
          </cell>
          <cell r="B84" t="str">
            <v>SOFIPROTEOL - BASSENS</v>
          </cell>
          <cell r="C84">
            <v>2010</v>
          </cell>
          <cell r="D84" t="str">
            <v>retenu</v>
          </cell>
          <cell r="E84" t="str">
            <v>AQUITAINE</v>
          </cell>
          <cell r="F84">
            <v>33</v>
          </cell>
          <cell r="G84" t="str">
            <v>BASSENS</v>
          </cell>
          <cell r="H84">
            <v>33032</v>
          </cell>
          <cell r="I84" t="str">
            <v>SOFIPROTEOL</v>
          </cell>
          <cell r="J84" t="str">
            <v>SOFIPROTEOL</v>
          </cell>
          <cell r="K84">
            <v>40417</v>
          </cell>
          <cell r="L84">
            <v>0</v>
          </cell>
          <cell r="M84" t="str">
            <v>Gaz</v>
          </cell>
          <cell r="N84">
            <v>41169.38950988822</v>
          </cell>
          <cell r="O84" t="str">
            <v>p.marzat@saipol.fr</v>
          </cell>
          <cell r="P84" t="str">
            <v>Patrick MARZAT</v>
          </cell>
          <cell r="Q84" t="str">
            <v>p.marzat@saipol.fr</v>
          </cell>
          <cell r="R84" t="str">
            <v>04 67 46 72 10</v>
          </cell>
          <cell r="S84" t="str">
            <v>Patrick MARZAT</v>
          </cell>
          <cell r="T84" t="str">
            <v>p.marzat@saipol.fr</v>
          </cell>
          <cell r="U84" t="str">
            <v>04 67 46 72 10</v>
          </cell>
          <cell r="V84" t="str">
            <v>02 Autres Industries alimentaires</v>
          </cell>
          <cell r="W84">
            <v>13000000</v>
          </cell>
          <cell r="X84">
            <v>6190000</v>
          </cell>
          <cell r="Y84" t="str">
            <v>Validé</v>
          </cell>
          <cell r="Z84">
            <v>0</v>
          </cell>
          <cell r="AA84">
            <v>15477.214101461735</v>
          </cell>
          <cell r="AB84">
            <v>180000</v>
          </cell>
          <cell r="AC84">
            <v>30</v>
          </cell>
          <cell r="AD84" t="str">
            <v>En cours</v>
          </cell>
          <cell r="AE84" t="str">
            <v>En fonctionnement</v>
          </cell>
          <cell r="AF84" t="str">
            <v>oui</v>
          </cell>
          <cell r="AG84" t="str">
            <v>IB72332013001</v>
          </cell>
          <cell r="AH84">
            <v>41548</v>
          </cell>
          <cell r="AI84">
            <v>41579</v>
          </cell>
          <cell r="AJ84">
            <v>41579</v>
          </cell>
          <cell r="AK84">
            <v>43339</v>
          </cell>
          <cell r="AL84" t="e">
            <v>#N/A</v>
          </cell>
          <cell r="AM84">
            <v>0</v>
          </cell>
          <cell r="AN84" t="str">
            <v>avenant en cours de validation</v>
          </cell>
          <cell r="AO84" t="str">
            <v>Attention suivre les rejets</v>
          </cell>
          <cell r="AP84">
            <v>0</v>
          </cell>
          <cell r="AQ84" t="str">
            <v>Erreur de comtage identifié dans ancienne base environ 10000mwh corrigé au 16/02/2015 mais uniquement mensuellement juste léger écart du quelques valeurs négative</v>
          </cell>
          <cell r="AR84">
            <v>0</v>
          </cell>
          <cell r="AS84" t="str">
            <v xml:space="preserve">12/11/2014 : En attente bilan avant 31/12/2014 
relance cyriséa pb de comptage 11/02/2015 </v>
          </cell>
          <cell r="AT84" t="str">
            <v>Retard comptage prévisionnel</v>
          </cell>
          <cell r="AU84"/>
          <cell r="AV84" t="str">
            <v>Reçue</v>
          </cell>
          <cell r="AW84" t="str">
            <v>Reçue</v>
          </cell>
          <cell r="AX84"/>
          <cell r="AY84"/>
          <cell r="AZ84" t="str">
            <v>novembre</v>
          </cell>
          <cell r="BA84">
            <v>41944</v>
          </cell>
          <cell r="BB84" t="str">
            <v>Validé</v>
          </cell>
          <cell r="BC84" t="str">
            <v>QA : ok, valeur de NOx et de CO légèrement supérieures aux VLE
Comptage :Ok
Appro : ok, autoconsommation</v>
          </cell>
          <cell r="BD84" t="str">
            <v>oui</v>
          </cell>
          <cell r="BE84">
            <v>42053</v>
          </cell>
          <cell r="BF84">
            <v>42309</v>
          </cell>
          <cell r="BG84"/>
          <cell r="BH84">
            <v>0</v>
          </cell>
          <cell r="BI84"/>
          <cell r="BJ84">
            <v>0</v>
          </cell>
          <cell r="BK84">
            <v>42675</v>
          </cell>
          <cell r="BL84"/>
          <cell r="BM84">
            <v>0</v>
          </cell>
          <cell r="BN84"/>
          <cell r="BO84">
            <v>0</v>
          </cell>
          <cell r="BP84">
            <v>43040</v>
          </cell>
          <cell r="BQ84">
            <v>0</v>
          </cell>
          <cell r="BR84">
            <v>0</v>
          </cell>
          <cell r="BS84">
            <v>0</v>
          </cell>
          <cell r="BT84">
            <v>43405</v>
          </cell>
          <cell r="BU84">
            <v>0</v>
          </cell>
          <cell r="BV84">
            <v>0</v>
          </cell>
          <cell r="BW84">
            <v>0</v>
          </cell>
          <cell r="BX84">
            <v>0</v>
          </cell>
          <cell r="BY84">
            <v>1</v>
          </cell>
          <cell r="BZ84">
            <v>1</v>
          </cell>
          <cell r="CA84" t="str">
            <v>Publiée</v>
          </cell>
          <cell r="CB84">
            <v>1</v>
          </cell>
          <cell r="CC84" t="b">
            <v>0</v>
          </cell>
          <cell r="CD84">
            <v>0</v>
          </cell>
          <cell r="CE84">
            <v>0</v>
          </cell>
          <cell r="CF84">
            <v>0</v>
          </cell>
          <cell r="CG84">
            <v>0</v>
          </cell>
          <cell r="CH84">
            <v>0</v>
          </cell>
          <cell r="CI84">
            <v>0</v>
          </cell>
          <cell r="CJ84" t="str">
            <v>SIL</v>
          </cell>
          <cell r="CK84" t="str">
            <v>France</v>
          </cell>
          <cell r="CL84" t="str">
            <v>(Beckers)</v>
          </cell>
          <cell r="CM84" t="str">
            <v>Multicyclones + Electrofiltre</v>
          </cell>
          <cell r="CN84" t="str">
            <v>ICPE - 2910 A - autorisation</v>
          </cell>
          <cell r="CO84">
            <v>30</v>
          </cell>
          <cell r="CP84">
            <v>7</v>
          </cell>
          <cell r="CQ84">
            <v>0</v>
          </cell>
          <cell r="CR84">
            <v>0</v>
          </cell>
          <cell r="CS84">
            <v>0</v>
          </cell>
          <cell r="CT84">
            <v>0</v>
          </cell>
          <cell r="CU84">
            <v>265</v>
          </cell>
          <cell r="CV84">
            <v>17.7</v>
          </cell>
          <cell r="CW84">
            <v>0.12</v>
          </cell>
          <cell r="CX84">
            <v>371</v>
          </cell>
          <cell r="CY84">
            <v>0</v>
          </cell>
          <cell r="CZ84">
            <v>0</v>
          </cell>
          <cell r="DA84">
            <v>0</v>
          </cell>
          <cell r="DB84">
            <v>0</v>
          </cell>
          <cell r="DC84">
            <v>0</v>
          </cell>
          <cell r="DD84">
            <v>0</v>
          </cell>
          <cell r="DE84">
            <v>0</v>
          </cell>
          <cell r="DF84">
            <v>0</v>
          </cell>
          <cell r="DG84">
            <v>0</v>
          </cell>
          <cell r="DH84">
            <v>0</v>
          </cell>
          <cell r="DI84">
            <v>180000</v>
          </cell>
          <cell r="DJ84">
            <v>129990</v>
          </cell>
          <cell r="DK84">
            <v>-0.27783333333333332</v>
          </cell>
          <cell r="DL84">
            <v>130046</v>
          </cell>
          <cell r="DM84">
            <v>4.3080236941303178E-4</v>
          </cell>
          <cell r="DN84">
            <v>180000</v>
          </cell>
          <cell r="DO84">
            <v>0</v>
          </cell>
          <cell r="DP84"/>
          <cell r="DQ84">
            <v>0</v>
          </cell>
          <cell r="DR84"/>
          <cell r="DS84">
            <v>180000</v>
          </cell>
          <cell r="DT84">
            <v>0</v>
          </cell>
          <cell r="DU84">
            <v>0</v>
          </cell>
          <cell r="DV84">
            <v>0</v>
          </cell>
          <cell r="DW84">
            <v>0</v>
          </cell>
          <cell r="DX84">
            <v>180000</v>
          </cell>
          <cell r="DY84">
            <v>0</v>
          </cell>
          <cell r="DZ84">
            <v>0</v>
          </cell>
          <cell r="EA84">
            <v>0</v>
          </cell>
          <cell r="EB84">
            <v>0</v>
          </cell>
          <cell r="EC84">
            <v>180000</v>
          </cell>
          <cell r="ED84">
            <v>0</v>
          </cell>
          <cell r="EE84">
            <v>0</v>
          </cell>
          <cell r="EF84">
            <v>0</v>
          </cell>
          <cell r="EG84">
            <v>0</v>
          </cell>
          <cell r="EH84">
            <v>0</v>
          </cell>
          <cell r="EI84">
            <v>0</v>
          </cell>
          <cell r="EJ84">
            <v>0</v>
          </cell>
          <cell r="EK84" t="str">
            <v>---</v>
          </cell>
        </row>
        <row r="85">
          <cell r="A85" t="str">
            <v>1001C0150</v>
          </cell>
          <cell r="B85" t="str">
            <v>COFELY - ARKEMA BOIS ENERGIE - LANNEMEZAN</v>
          </cell>
          <cell r="C85">
            <v>2010</v>
          </cell>
          <cell r="D85" t="str">
            <v>retenu</v>
          </cell>
          <cell r="E85" t="str">
            <v>MIDI PYRENEES</v>
          </cell>
          <cell r="F85">
            <v>65</v>
          </cell>
          <cell r="G85" t="str">
            <v>LANNEMEZAN</v>
          </cell>
          <cell r="H85">
            <v>65258</v>
          </cell>
          <cell r="I85">
            <v>0</v>
          </cell>
          <cell r="J85" t="str">
            <v>COFELY</v>
          </cell>
          <cell r="K85">
            <v>40422</v>
          </cell>
          <cell r="L85">
            <v>0</v>
          </cell>
          <cell r="M85" t="str">
            <v>Gaz</v>
          </cell>
          <cell r="N85">
            <v>37646.890799656059</v>
          </cell>
          <cell r="O85" t="str">
            <v>patrick.nigon@cofely-gdfsuez.com</v>
          </cell>
          <cell r="P85">
            <v>0</v>
          </cell>
          <cell r="Q85" t="str">
            <v>Patrick NIGON
06 08 36 85 32
patrick.nigon@cofely-gdfsuez.com</v>
          </cell>
          <cell r="R85">
            <v>0</v>
          </cell>
          <cell r="S85">
            <v>0</v>
          </cell>
          <cell r="T85" t="str">
            <v>Cédric MAISONNEUVE
05 57 26 08 08
cedric.maisonneuve@cofely-gdfsuez.com</v>
          </cell>
          <cell r="U85">
            <v>0</v>
          </cell>
          <cell r="V85" t="str">
            <v>04 Chimie</v>
          </cell>
          <cell r="W85">
            <v>8356000</v>
          </cell>
          <cell r="X85">
            <v>4750000</v>
          </cell>
          <cell r="Y85">
            <v>0</v>
          </cell>
          <cell r="Z85">
            <v>0</v>
          </cell>
          <cell r="AA85">
            <v>14152.966466036112</v>
          </cell>
          <cell r="AB85">
            <v>164599</v>
          </cell>
          <cell r="AC85">
            <v>18</v>
          </cell>
          <cell r="AD85" t="str">
            <v>En cours</v>
          </cell>
          <cell r="AE85" t="str">
            <v>En cours avec difficultés</v>
          </cell>
          <cell r="AF85">
            <v>0</v>
          </cell>
          <cell r="AG85">
            <v>0</v>
          </cell>
          <cell r="AH85">
            <v>41306</v>
          </cell>
          <cell r="AI85">
            <v>42036</v>
          </cell>
          <cell r="AJ85">
            <v>0</v>
          </cell>
          <cell r="AK85">
            <v>43344</v>
          </cell>
          <cell r="AL85" t="e">
            <v>#N/A</v>
          </cell>
          <cell r="AM85">
            <v>0</v>
          </cell>
          <cell r="AN85" t="str">
            <v>19/12/2014 : Problématique de rentabilité économique (coût des énergie)
1. Evolution plan d'approvisionnement vers du bois déchet (traitement thermique)
Il serait intéressant d'étudier la rentabilité économique du projet avec une évolution vers la combustion de bois déchet (rubrique réglementaire traitement thermique). En effet la puissance thermique du projet est tout à fait compatible avec ce type de solution technique. 
Concernant les questions d'approvisionnement et de ressources, il faudrait se rapprocher des sociétés spécialisés dans les gestions des déchets (exemple SITA).
2. En terme d'investissement : programme 5E CDC Climat :
Le programme 5E porté par la CDC Climat permettrait de faciliter le financement de l'installation.
Nouveau point début mars 2015, une fois les solutions étudiées afin de statuer sur les suites à donner à ce projet.</v>
          </cell>
          <cell r="AO85">
            <v>0</v>
          </cell>
          <cell r="AP85">
            <v>0</v>
          </cell>
          <cell r="AQ85">
            <v>0</v>
          </cell>
          <cell r="AR85">
            <v>0</v>
          </cell>
          <cell r="AS85">
            <v>0</v>
          </cell>
          <cell r="AT85" t="str">
            <v>Retard comptage prévisionnel</v>
          </cell>
          <cell r="AU85" t="str">
            <v>Date maxi de comptage dépassée</v>
          </cell>
          <cell r="AV85" t="str">
            <v>Reçue</v>
          </cell>
          <cell r="AW85" t="str">
            <v>Reçue</v>
          </cell>
          <cell r="AX85" t="str">
            <v>Reçue</v>
          </cell>
          <cell r="AY85">
            <v>41852</v>
          </cell>
          <cell r="AZ85" t="str">
            <v>février</v>
          </cell>
          <cell r="BA85"/>
          <cell r="BB85"/>
          <cell r="BC85">
            <v>0</v>
          </cell>
          <cell r="BD85">
            <v>0</v>
          </cell>
          <cell r="BE85">
            <v>0</v>
          </cell>
          <cell r="BF85"/>
          <cell r="BG85"/>
          <cell r="BH85">
            <v>0</v>
          </cell>
          <cell r="BI85">
            <v>0</v>
          </cell>
          <cell r="BJ85">
            <v>0</v>
          </cell>
          <cell r="BK85"/>
          <cell r="BL85"/>
          <cell r="BM85">
            <v>0</v>
          </cell>
          <cell r="BN85">
            <v>0</v>
          </cell>
          <cell r="BO85">
            <v>0</v>
          </cell>
          <cell r="BP85"/>
          <cell r="BQ85">
            <v>0</v>
          </cell>
          <cell r="BR85">
            <v>0</v>
          </cell>
          <cell r="BS85">
            <v>0</v>
          </cell>
          <cell r="BT85"/>
          <cell r="BU85">
            <v>0</v>
          </cell>
          <cell r="BV85">
            <v>0</v>
          </cell>
          <cell r="BW85">
            <v>0</v>
          </cell>
          <cell r="BX85">
            <v>0</v>
          </cell>
          <cell r="BY85">
            <v>0</v>
          </cell>
          <cell r="BZ85">
            <v>0</v>
          </cell>
          <cell r="CA85">
            <v>0</v>
          </cell>
          <cell r="CB85"/>
          <cell r="CC85" t="b">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164599</v>
          </cell>
          <cell r="DJ85">
            <v>0</v>
          </cell>
          <cell r="DK85"/>
          <cell r="DL85">
            <v>0</v>
          </cell>
          <cell r="DM85"/>
          <cell r="DN85">
            <v>164599</v>
          </cell>
          <cell r="DO85">
            <v>0</v>
          </cell>
          <cell r="DP85"/>
          <cell r="DQ85">
            <v>0</v>
          </cell>
          <cell r="DR85"/>
          <cell r="DS85">
            <v>164599</v>
          </cell>
          <cell r="DT85">
            <v>0</v>
          </cell>
          <cell r="DU85">
            <v>0</v>
          </cell>
          <cell r="DV85">
            <v>0</v>
          </cell>
          <cell r="DW85">
            <v>0</v>
          </cell>
          <cell r="DX85">
            <v>164599</v>
          </cell>
          <cell r="DY85">
            <v>0</v>
          </cell>
          <cell r="DZ85">
            <v>0</v>
          </cell>
          <cell r="EA85">
            <v>0</v>
          </cell>
          <cell r="EB85">
            <v>0</v>
          </cell>
          <cell r="EC85">
            <v>164599</v>
          </cell>
          <cell r="ED85">
            <v>0</v>
          </cell>
          <cell r="EE85">
            <v>0</v>
          </cell>
          <cell r="EF85">
            <v>0</v>
          </cell>
          <cell r="EG85">
            <v>0</v>
          </cell>
          <cell r="EH85">
            <v>0</v>
          </cell>
          <cell r="EI85">
            <v>0</v>
          </cell>
          <cell r="EJ85">
            <v>0</v>
          </cell>
        </row>
        <row r="86">
          <cell r="A86" t="str">
            <v>1001C0151</v>
          </cell>
          <cell r="B86" t="str">
            <v>CORREZE BOIS ENERGIE de BLEDINA</v>
          </cell>
          <cell r="C86">
            <v>2010</v>
          </cell>
          <cell r="D86" t="str">
            <v>non retenu</v>
          </cell>
          <cell r="E86" t="str">
            <v>LIMOUSIN</v>
          </cell>
          <cell r="F86">
            <v>19</v>
          </cell>
          <cell r="G86" t="str">
            <v>BRIVE LA GAILLARDE</v>
          </cell>
          <cell r="H86">
            <v>0</v>
          </cell>
          <cell r="I86">
            <v>0</v>
          </cell>
          <cell r="J86" t="str">
            <v>COFELY</v>
          </cell>
          <cell r="K86">
            <v>0</v>
          </cell>
          <cell r="L86">
            <v>0</v>
          </cell>
          <cell r="M86">
            <v>0</v>
          </cell>
          <cell r="N86">
            <v>5951.4926913155632</v>
          </cell>
          <cell r="O86" t="str">
            <v>ludovic.kerandel@cofely-gdfsuez.com</v>
          </cell>
          <cell r="P86">
            <v>0</v>
          </cell>
          <cell r="Q86">
            <v>0</v>
          </cell>
          <cell r="R86">
            <v>0</v>
          </cell>
          <cell r="S86">
            <v>0</v>
          </cell>
          <cell r="T86">
            <v>0</v>
          </cell>
          <cell r="U86">
            <v>0</v>
          </cell>
          <cell r="V86" t="str">
            <v>02 Autres Industries alimentaires</v>
          </cell>
          <cell r="W86">
            <v>3597000</v>
          </cell>
          <cell r="X86">
            <v>1565900</v>
          </cell>
          <cell r="Y86">
            <v>0</v>
          </cell>
          <cell r="Z86">
            <v>0</v>
          </cell>
          <cell r="AA86">
            <v>2237.4032674118657</v>
          </cell>
          <cell r="AB86">
            <v>26021</v>
          </cell>
          <cell r="AC86">
            <v>6.53</v>
          </cell>
          <cell r="AD86" t="str">
            <v>Projet non retenu</v>
          </cell>
          <cell r="AE86" t="str">
            <v>Projet non retenu</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cell r="AU86">
            <v>0</v>
          </cell>
          <cell r="AV86">
            <v>0</v>
          </cell>
          <cell r="AW86">
            <v>0</v>
          </cell>
          <cell r="AX86">
            <v>0</v>
          </cell>
          <cell r="AY86">
            <v>0</v>
          </cell>
          <cell r="AZ86"/>
          <cell r="BA86"/>
          <cell r="BB86"/>
          <cell r="BC86">
            <v>0</v>
          </cell>
          <cell r="BD86">
            <v>0</v>
          </cell>
          <cell r="BE86">
            <v>0</v>
          </cell>
          <cell r="BF86"/>
          <cell r="BG86"/>
          <cell r="BH86">
            <v>0</v>
          </cell>
          <cell r="BI86">
            <v>0</v>
          </cell>
          <cell r="BJ86">
            <v>0</v>
          </cell>
          <cell r="BK86"/>
          <cell r="BL86"/>
          <cell r="BM86">
            <v>0</v>
          </cell>
          <cell r="BN86">
            <v>0</v>
          </cell>
          <cell r="BO86">
            <v>0</v>
          </cell>
          <cell r="BP86"/>
          <cell r="BQ86">
            <v>0</v>
          </cell>
          <cell r="BR86">
            <v>0</v>
          </cell>
          <cell r="BS86">
            <v>0</v>
          </cell>
          <cell r="BT86"/>
          <cell r="BU86">
            <v>0</v>
          </cell>
          <cell r="BV86">
            <v>0</v>
          </cell>
          <cell r="BW86">
            <v>0</v>
          </cell>
          <cell r="BX86">
            <v>0</v>
          </cell>
          <cell r="BY86">
            <v>0</v>
          </cell>
          <cell r="BZ86">
            <v>0</v>
          </cell>
          <cell r="CA86">
            <v>0</v>
          </cell>
          <cell r="CB86">
            <v>0</v>
          </cell>
          <cell r="CC86" t="b">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26021</v>
          </cell>
          <cell r="DJ86">
            <v>0</v>
          </cell>
          <cell r="DK86"/>
          <cell r="DL86">
            <v>0</v>
          </cell>
          <cell r="DM86">
            <v>0</v>
          </cell>
          <cell r="DN86">
            <v>26021</v>
          </cell>
          <cell r="DO86">
            <v>0</v>
          </cell>
          <cell r="DP86"/>
          <cell r="DQ86">
            <v>0</v>
          </cell>
          <cell r="DR86">
            <v>0</v>
          </cell>
          <cell r="DS86">
            <v>26021</v>
          </cell>
          <cell r="DT86">
            <v>0</v>
          </cell>
          <cell r="DU86">
            <v>0</v>
          </cell>
          <cell r="DV86">
            <v>0</v>
          </cell>
          <cell r="DW86">
            <v>0</v>
          </cell>
          <cell r="DX86">
            <v>26021</v>
          </cell>
          <cell r="DY86">
            <v>0</v>
          </cell>
          <cell r="DZ86">
            <v>0</v>
          </cell>
          <cell r="EA86">
            <v>0</v>
          </cell>
          <cell r="EB86">
            <v>0</v>
          </cell>
          <cell r="EC86">
            <v>26021</v>
          </cell>
          <cell r="ED86">
            <v>0</v>
          </cell>
          <cell r="EE86">
            <v>0</v>
          </cell>
          <cell r="EF86">
            <v>0</v>
          </cell>
          <cell r="EG86">
            <v>0</v>
          </cell>
          <cell r="EH86">
            <v>0</v>
          </cell>
          <cell r="EI86">
            <v>0</v>
          </cell>
          <cell r="EJ86">
            <v>0</v>
          </cell>
        </row>
        <row r="87">
          <cell r="A87" t="str">
            <v>1001C0152</v>
          </cell>
          <cell r="B87" t="str">
            <v>BONGRAIN GERARD - ILLOUD</v>
          </cell>
          <cell r="C87">
            <v>2010</v>
          </cell>
          <cell r="D87" t="str">
            <v>retenu</v>
          </cell>
          <cell r="E87" t="str">
            <v>CHAMPAGNE ARDENNES</v>
          </cell>
          <cell r="F87">
            <v>52</v>
          </cell>
          <cell r="G87" t="str">
            <v>ILLOUD</v>
          </cell>
          <cell r="H87">
            <v>52247</v>
          </cell>
          <cell r="I87" t="str">
            <v xml:space="preserve">BONGRAIN </v>
          </cell>
          <cell r="J87" t="str">
            <v xml:space="preserve">BONGRAIN </v>
          </cell>
          <cell r="K87">
            <v>40394</v>
          </cell>
          <cell r="L87">
            <v>0</v>
          </cell>
          <cell r="M87" t="str">
            <v>Fioul</v>
          </cell>
          <cell r="N87">
            <v>6767.332760103187</v>
          </cell>
          <cell r="O87" t="str">
            <v>etienne.collin@bgbressor.fr</v>
          </cell>
          <cell r="P87" t="str">
            <v>Carole DIDIERJEAN
DELATOUR Guy</v>
          </cell>
          <cell r="Q87" t="str">
            <v xml:space="preserve">
carole.didierjean@bgbressor.fr
guy.delatour@bgbressor.fr
</v>
          </cell>
          <cell r="R87" t="str">
            <v>0383197840</v>
          </cell>
          <cell r="S87" t="str">
            <v>BRAUN Marc</v>
          </cell>
          <cell r="T87" t="str">
            <v>marc.braun@bgbressor.fr</v>
          </cell>
          <cell r="U87" t="str">
            <v>03 25 30 74 53</v>
          </cell>
          <cell r="V87" t="str">
            <v>01 Laiteries</v>
          </cell>
          <cell r="W87">
            <v>2460000</v>
          </cell>
          <cell r="X87">
            <v>924000</v>
          </cell>
          <cell r="Y87" t="str">
            <v>Validé</v>
          </cell>
          <cell r="Z87">
            <v>0</v>
          </cell>
          <cell r="AA87">
            <v>1859.1573516767</v>
          </cell>
          <cell r="AB87">
            <v>21622.000000000022</v>
          </cell>
          <cell r="AC87">
            <v>2.8</v>
          </cell>
          <cell r="AD87" t="str">
            <v>En cours</v>
          </cell>
          <cell r="AE87" t="str">
            <v>En fonctionnement</v>
          </cell>
          <cell r="AF87" t="str">
            <v>oui</v>
          </cell>
          <cell r="AG87" t="str">
            <v>IB21522012001</v>
          </cell>
          <cell r="AH87">
            <v>41306</v>
          </cell>
          <cell r="AI87">
            <v>41275</v>
          </cell>
          <cell r="AJ87">
            <v>41275</v>
          </cell>
          <cell r="AK87">
            <v>3</v>
          </cell>
          <cell r="AL87" t="e">
            <v>#N/A</v>
          </cell>
          <cell r="AM87">
            <v>0</v>
          </cell>
          <cell r="AN87" t="str">
            <v>Rapport demandée</v>
          </cell>
          <cell r="AO87">
            <v>0</v>
          </cell>
          <cell r="AP87">
            <v>0</v>
          </cell>
          <cell r="AQ87" t="str">
            <v>Période 06/09 2013 il y a un pb évident de comptage demande faite à cyriséa</v>
          </cell>
          <cell r="AR87">
            <v>0</v>
          </cell>
          <cell r="AS87" t="str">
            <v xml:space="preserve"> bilan année 2 le 19/03/2015</v>
          </cell>
          <cell r="AT87"/>
          <cell r="AU87"/>
          <cell r="AV87"/>
          <cell r="AW87"/>
          <cell r="AX87"/>
          <cell r="AY87"/>
          <cell r="AZ87" t="str">
            <v>janvier</v>
          </cell>
          <cell r="BA87">
            <v>41640</v>
          </cell>
          <cell r="BB87" t="str">
            <v>Validé</v>
          </cell>
          <cell r="BC87" t="str">
            <v xml:space="preserve">Appro : manque le contrat appro Perru, convention 93% PF et 7% CIB (bilan année 1 : 100% PF)
QA : ok
Comptage  OK (correction baze vizelia)
Bilan uniquement en version papier
</v>
          </cell>
          <cell r="BD87" t="str">
            <v>oui</v>
          </cell>
          <cell r="BE87">
            <v>42082</v>
          </cell>
          <cell r="BF87">
            <v>42005</v>
          </cell>
          <cell r="BG87" t="str">
            <v>Demandé</v>
          </cell>
          <cell r="BH87">
            <v>0</v>
          </cell>
          <cell r="BI87"/>
          <cell r="BJ87">
            <v>0</v>
          </cell>
          <cell r="BK87">
            <v>42370</v>
          </cell>
          <cell r="BL87"/>
          <cell r="BM87">
            <v>0</v>
          </cell>
          <cell r="BN87"/>
          <cell r="BO87">
            <v>0</v>
          </cell>
          <cell r="BP87">
            <v>42736</v>
          </cell>
          <cell r="BQ87">
            <v>0</v>
          </cell>
          <cell r="BR87">
            <v>0</v>
          </cell>
          <cell r="BS87">
            <v>0</v>
          </cell>
          <cell r="BT87">
            <v>43101</v>
          </cell>
          <cell r="BU87">
            <v>0</v>
          </cell>
          <cell r="BV87">
            <v>0</v>
          </cell>
          <cell r="BW87">
            <v>0</v>
          </cell>
          <cell r="BX87">
            <v>0</v>
          </cell>
          <cell r="BY87">
            <v>1</v>
          </cell>
          <cell r="BZ87">
            <v>2</v>
          </cell>
          <cell r="CA87" t="str">
            <v>Publiée</v>
          </cell>
          <cell r="CB87">
            <v>1</v>
          </cell>
          <cell r="CC87" t="b">
            <v>1</v>
          </cell>
          <cell r="CD87" t="str">
            <v>oui</v>
          </cell>
          <cell r="CE87">
            <v>2013</v>
          </cell>
          <cell r="CF87">
            <v>0</v>
          </cell>
          <cell r="CG87">
            <v>0</v>
          </cell>
          <cell r="CH87">
            <v>0</v>
          </cell>
          <cell r="CI87">
            <v>0</v>
          </cell>
          <cell r="CJ87" t="str">
            <v>Weiss</v>
          </cell>
          <cell r="CK87" t="str">
            <v>France</v>
          </cell>
          <cell r="CL87">
            <v>0</v>
          </cell>
          <cell r="CM87" t="str">
            <v>Multi cyclones - filtre à manches</v>
          </cell>
          <cell r="CN87" t="str">
            <v>ICPE - 2910 A - déclaration</v>
          </cell>
          <cell r="CO87">
            <v>45</v>
          </cell>
          <cell r="CP87">
            <v>1.5</v>
          </cell>
          <cell r="CQ87">
            <v>0</v>
          </cell>
          <cell r="CR87">
            <v>0</v>
          </cell>
          <cell r="CS87">
            <v>0</v>
          </cell>
          <cell r="CT87">
            <v>0</v>
          </cell>
          <cell r="CU87">
            <v>86.1</v>
          </cell>
          <cell r="CV87">
            <v>0</v>
          </cell>
          <cell r="CW87">
            <v>0.5</v>
          </cell>
          <cell r="CX87">
            <v>301.5</v>
          </cell>
          <cell r="CY87">
            <v>0</v>
          </cell>
          <cell r="CZ87">
            <v>0</v>
          </cell>
          <cell r="DA87">
            <v>0</v>
          </cell>
          <cell r="DB87">
            <v>0</v>
          </cell>
          <cell r="DC87">
            <v>0</v>
          </cell>
          <cell r="DD87">
            <v>0</v>
          </cell>
          <cell r="DE87">
            <v>0</v>
          </cell>
          <cell r="DF87">
            <v>0</v>
          </cell>
          <cell r="DG87">
            <v>0</v>
          </cell>
          <cell r="DH87">
            <v>0</v>
          </cell>
          <cell r="DI87">
            <v>21622.000000000022</v>
          </cell>
          <cell r="DJ87">
            <v>19466</v>
          </cell>
          <cell r="DK87">
            <v>-9.9713255018038099E-2</v>
          </cell>
          <cell r="DL87">
            <v>19488</v>
          </cell>
          <cell r="DM87">
            <v>1.1301756909483202E-3</v>
          </cell>
          <cell r="DN87">
            <v>21622.000000000022</v>
          </cell>
          <cell r="DO87">
            <v>18539</v>
          </cell>
          <cell r="DP87">
            <v>-0.1425862547405429</v>
          </cell>
          <cell r="DQ87">
            <v>0</v>
          </cell>
          <cell r="DR87"/>
          <cell r="DS87">
            <v>21622.000000000022</v>
          </cell>
          <cell r="DT87">
            <v>0</v>
          </cell>
          <cell r="DU87">
            <v>0</v>
          </cell>
          <cell r="DV87">
            <v>0</v>
          </cell>
          <cell r="DW87">
            <v>0</v>
          </cell>
          <cell r="DX87">
            <v>21622.000000000022</v>
          </cell>
          <cell r="DY87">
            <v>0</v>
          </cell>
          <cell r="DZ87">
            <v>0</v>
          </cell>
          <cell r="EA87">
            <v>0</v>
          </cell>
          <cell r="EB87">
            <v>0</v>
          </cell>
          <cell r="EC87">
            <v>21622.000000000022</v>
          </cell>
          <cell r="ED87">
            <v>0</v>
          </cell>
          <cell r="EE87">
            <v>0</v>
          </cell>
          <cell r="EF87">
            <v>0</v>
          </cell>
          <cell r="EG87">
            <v>0</v>
          </cell>
          <cell r="EH87">
            <v>0</v>
          </cell>
          <cell r="EI87">
            <v>0</v>
          </cell>
          <cell r="EJ87">
            <v>0</v>
          </cell>
          <cell r="EK87" t="str">
            <v>---</v>
          </cell>
        </row>
        <row r="88">
          <cell r="A88" t="str">
            <v>1001C0153</v>
          </cell>
          <cell r="B88" t="str">
            <v>SYLVENERGIE
- MARLE</v>
          </cell>
          <cell r="C88">
            <v>2010</v>
          </cell>
          <cell r="D88" t="str">
            <v>retenu</v>
          </cell>
          <cell r="E88" t="str">
            <v>PICARDIE</v>
          </cell>
          <cell r="F88">
            <v>2</v>
          </cell>
          <cell r="G88" t="str">
            <v>MARLE</v>
          </cell>
          <cell r="H88" t="str">
            <v>02468</v>
          </cell>
          <cell r="I88">
            <v>0</v>
          </cell>
          <cell r="J88" t="str">
            <v>SYLVENERGIE PICARDIE</v>
          </cell>
          <cell r="K88">
            <v>40455</v>
          </cell>
          <cell r="L88">
            <v>0</v>
          </cell>
          <cell r="M88" t="str">
            <v>Gaz</v>
          </cell>
          <cell r="N88">
            <v>10406.706792777299</v>
          </cell>
          <cell r="O88" t="str">
            <v>M. WALME
01 39 13 26 27
06 08 72 58 90
sylvenergie.picardie@orange.fr</v>
          </cell>
          <cell r="P88">
            <v>0</v>
          </cell>
          <cell r="Q88" t="str">
            <v>M. WALME
01 39 13 26 27
06 08 72 58 90
sylvenergie.picardie@orange.fr</v>
          </cell>
          <cell r="R88">
            <v>0</v>
          </cell>
          <cell r="S88">
            <v>0</v>
          </cell>
          <cell r="T88" t="str">
            <v>M. WALME
01 39 13 26 27
06 08 72 58 90
sylvenergie.picardie@orange.fr</v>
          </cell>
          <cell r="U88">
            <v>0</v>
          </cell>
          <cell r="V88" t="str">
            <v>08 Industrie Bois</v>
          </cell>
          <cell r="W88">
            <v>1436000</v>
          </cell>
          <cell r="X88">
            <v>800000</v>
          </cell>
          <cell r="Y88">
            <v>0</v>
          </cell>
          <cell r="Z88">
            <v>0</v>
          </cell>
          <cell r="AA88">
            <v>3912.2957867583832</v>
          </cell>
          <cell r="AB88">
            <v>45500</v>
          </cell>
          <cell r="AC88">
            <v>9.1</v>
          </cell>
          <cell r="AD88" t="str">
            <v>En cours</v>
          </cell>
          <cell r="AE88" t="str">
            <v>En cours avec difficultés</v>
          </cell>
          <cell r="AF88">
            <v>0</v>
          </cell>
          <cell r="AG88">
            <v>0</v>
          </cell>
          <cell r="AH88">
            <v>41306</v>
          </cell>
          <cell r="AI88" t="str">
            <v>?</v>
          </cell>
          <cell r="AJ88">
            <v>0</v>
          </cell>
          <cell r="AK88">
            <v>43377</v>
          </cell>
          <cell r="AL88" t="e">
            <v>#N/A</v>
          </cell>
          <cell r="AM88">
            <v>0</v>
          </cell>
          <cell r="AN88" t="str">
            <v>appel téléph du 22/08 Mr WALME : la sté est en redressement judiciaire amiable ( conseillé par leur comptable) Cela leur laisse le temps de trouver un partenaire ou plusieurs pour reprendre la société . Ils sont dans une réflexion globale pour financer l'ensemble du matériel de déshydratation y compris leur futur projet de chaudière.
JANVIER 2014 : les investissements doivent reprendre 1er trimestre 2014</v>
          </cell>
          <cell r="AO88">
            <v>0</v>
          </cell>
          <cell r="AP88">
            <v>0</v>
          </cell>
          <cell r="AQ88">
            <v>0</v>
          </cell>
          <cell r="AR88">
            <v>0</v>
          </cell>
          <cell r="AS88" t="str">
            <v>janvier 2014
M. Walmé doit nous faire un mail pour faire le point sur le projet
mars 2014
En attente de réponse suite mail fiche de suivi (12/03/2014)</v>
          </cell>
          <cell r="AT88" t="str">
            <v>Retard comptage prévisionnel</v>
          </cell>
          <cell r="AU88" t="str">
            <v>Date maxi de comptage dépassée</v>
          </cell>
          <cell r="AV88">
            <v>40790</v>
          </cell>
          <cell r="AW88">
            <v>41155</v>
          </cell>
          <cell r="AX88">
            <v>41520</v>
          </cell>
          <cell r="AY88">
            <v>41885</v>
          </cell>
          <cell r="AZ88" t="str">
            <v>?</v>
          </cell>
          <cell r="BA88"/>
          <cell r="BB88"/>
          <cell r="BC88">
            <v>0</v>
          </cell>
          <cell r="BD88">
            <v>0</v>
          </cell>
          <cell r="BE88">
            <v>0</v>
          </cell>
          <cell r="BF88"/>
          <cell r="BG88"/>
          <cell r="BH88">
            <v>0</v>
          </cell>
          <cell r="BI88">
            <v>0</v>
          </cell>
          <cell r="BJ88">
            <v>0</v>
          </cell>
          <cell r="BK88"/>
          <cell r="BL88"/>
          <cell r="BM88">
            <v>0</v>
          </cell>
          <cell r="BN88">
            <v>0</v>
          </cell>
          <cell r="BO88">
            <v>0</v>
          </cell>
          <cell r="BP88"/>
          <cell r="BQ88">
            <v>0</v>
          </cell>
          <cell r="BR88">
            <v>0</v>
          </cell>
          <cell r="BS88">
            <v>0</v>
          </cell>
          <cell r="BT88"/>
          <cell r="BU88">
            <v>0</v>
          </cell>
          <cell r="BV88">
            <v>0</v>
          </cell>
          <cell r="BW88">
            <v>0</v>
          </cell>
          <cell r="BX88">
            <v>0</v>
          </cell>
          <cell r="BY88">
            <v>0</v>
          </cell>
          <cell r="BZ88">
            <v>0</v>
          </cell>
          <cell r="CA88">
            <v>0</v>
          </cell>
          <cell r="CB88"/>
          <cell r="CC88" t="b">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45500</v>
          </cell>
          <cell r="DJ88">
            <v>0</v>
          </cell>
          <cell r="DK88"/>
          <cell r="DL88">
            <v>0</v>
          </cell>
          <cell r="DM88"/>
          <cell r="DN88">
            <v>45500</v>
          </cell>
          <cell r="DO88">
            <v>0</v>
          </cell>
          <cell r="DP88"/>
          <cell r="DQ88">
            <v>0</v>
          </cell>
          <cell r="DR88"/>
          <cell r="DS88">
            <v>45500</v>
          </cell>
          <cell r="DT88">
            <v>0</v>
          </cell>
          <cell r="DU88">
            <v>0</v>
          </cell>
          <cell r="DV88">
            <v>0</v>
          </cell>
          <cell r="DW88">
            <v>0</v>
          </cell>
          <cell r="DX88">
            <v>45500</v>
          </cell>
          <cell r="DY88">
            <v>0</v>
          </cell>
          <cell r="DZ88">
            <v>0</v>
          </cell>
          <cell r="EA88">
            <v>0</v>
          </cell>
          <cell r="EB88">
            <v>0</v>
          </cell>
          <cell r="EC88">
            <v>45500</v>
          </cell>
          <cell r="ED88">
            <v>0</v>
          </cell>
          <cell r="EE88">
            <v>0</v>
          </cell>
          <cell r="EF88">
            <v>0</v>
          </cell>
          <cell r="EG88">
            <v>0</v>
          </cell>
          <cell r="EH88">
            <v>0</v>
          </cell>
          <cell r="EI88">
            <v>0</v>
          </cell>
          <cell r="EJ88">
            <v>0</v>
          </cell>
        </row>
        <row r="89">
          <cell r="A89" t="str">
            <v>1001C0154</v>
          </cell>
          <cell r="B89" t="str">
            <v>Pôle Energie</v>
          </cell>
          <cell r="C89">
            <v>2010</v>
          </cell>
          <cell r="D89" t="str">
            <v>retenu</v>
          </cell>
          <cell r="E89" t="str">
            <v>AQUITAINE</v>
          </cell>
          <cell r="F89">
            <v>24</v>
          </cell>
          <cell r="G89" t="str">
            <v>NEGRONDES</v>
          </cell>
          <cell r="H89">
            <v>0</v>
          </cell>
          <cell r="I89">
            <v>0</v>
          </cell>
          <cell r="J89" t="str">
            <v>SCIERIE DE CORGNAC</v>
          </cell>
          <cell r="K89">
            <v>0</v>
          </cell>
          <cell r="L89">
            <v>0</v>
          </cell>
          <cell r="M89">
            <v>0</v>
          </cell>
          <cell r="N89">
            <v>2778.9337919174545</v>
          </cell>
          <cell r="O89" t="str">
            <v>compagnaud@sc-corgnac.com</v>
          </cell>
          <cell r="P89">
            <v>0</v>
          </cell>
          <cell r="Q89">
            <v>0</v>
          </cell>
          <cell r="R89">
            <v>0</v>
          </cell>
          <cell r="S89">
            <v>0</v>
          </cell>
          <cell r="T89">
            <v>0</v>
          </cell>
          <cell r="U89">
            <v>0</v>
          </cell>
          <cell r="V89" t="str">
            <v>08 Industrie Bois</v>
          </cell>
          <cell r="W89">
            <v>934450</v>
          </cell>
          <cell r="X89">
            <v>558000</v>
          </cell>
          <cell r="Y89">
            <v>0</v>
          </cell>
          <cell r="Z89">
            <v>0</v>
          </cell>
          <cell r="AA89">
            <v>1044.7119518486672</v>
          </cell>
          <cell r="AB89">
            <v>12150</v>
          </cell>
          <cell r="AC89">
            <v>3.5</v>
          </cell>
          <cell r="AD89" t="str">
            <v>Abandonné</v>
          </cell>
          <cell r="AE89" t="str">
            <v>Abandonné</v>
          </cell>
          <cell r="AF89">
            <v>0</v>
          </cell>
          <cell r="AG89">
            <v>0</v>
          </cell>
          <cell r="AH89">
            <v>0</v>
          </cell>
          <cell r="AI89">
            <v>0</v>
          </cell>
          <cell r="AJ89">
            <v>0</v>
          </cell>
          <cell r="AK89">
            <v>0</v>
          </cell>
          <cell r="AL89"/>
          <cell r="AM89">
            <v>0</v>
          </cell>
          <cell r="AN89">
            <v>0</v>
          </cell>
          <cell r="AO89">
            <v>0</v>
          </cell>
          <cell r="AP89">
            <v>0</v>
          </cell>
          <cell r="AQ89">
            <v>0</v>
          </cell>
          <cell r="AR89">
            <v>0</v>
          </cell>
          <cell r="AS89">
            <v>0</v>
          </cell>
          <cell r="AT89"/>
          <cell r="AU89">
            <v>0</v>
          </cell>
          <cell r="AV89">
            <v>0</v>
          </cell>
          <cell r="AW89">
            <v>0</v>
          </cell>
          <cell r="AX89">
            <v>0</v>
          </cell>
          <cell r="AY89">
            <v>0</v>
          </cell>
          <cell r="AZ89"/>
          <cell r="BA89"/>
          <cell r="BB89"/>
          <cell r="BC89">
            <v>0</v>
          </cell>
          <cell r="BD89">
            <v>0</v>
          </cell>
          <cell r="BE89">
            <v>0</v>
          </cell>
          <cell r="BF89"/>
          <cell r="BG89"/>
          <cell r="BH89">
            <v>0</v>
          </cell>
          <cell r="BI89">
            <v>0</v>
          </cell>
          <cell r="BJ89">
            <v>0</v>
          </cell>
          <cell r="BK89"/>
          <cell r="BL89"/>
          <cell r="BM89">
            <v>0</v>
          </cell>
          <cell r="BN89">
            <v>0</v>
          </cell>
          <cell r="BO89">
            <v>0</v>
          </cell>
          <cell r="BP89"/>
          <cell r="BQ89">
            <v>0</v>
          </cell>
          <cell r="BR89">
            <v>0</v>
          </cell>
          <cell r="BS89">
            <v>0</v>
          </cell>
          <cell r="BT89"/>
          <cell r="BU89">
            <v>0</v>
          </cell>
          <cell r="BV89">
            <v>0</v>
          </cell>
          <cell r="BW89">
            <v>0</v>
          </cell>
          <cell r="BX89">
            <v>0</v>
          </cell>
          <cell r="BY89">
            <v>0</v>
          </cell>
          <cell r="BZ89">
            <v>0</v>
          </cell>
          <cell r="CA89">
            <v>0</v>
          </cell>
          <cell r="CB89"/>
          <cell r="CC89" t="b">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12150</v>
          </cell>
          <cell r="DJ89">
            <v>0</v>
          </cell>
          <cell r="DK89"/>
          <cell r="DL89">
            <v>0</v>
          </cell>
          <cell r="DM89">
            <v>0</v>
          </cell>
          <cell r="DN89">
            <v>12150</v>
          </cell>
          <cell r="DO89">
            <v>0</v>
          </cell>
          <cell r="DP89"/>
          <cell r="DQ89">
            <v>0</v>
          </cell>
          <cell r="DR89">
            <v>0</v>
          </cell>
          <cell r="DS89">
            <v>12150</v>
          </cell>
          <cell r="DT89">
            <v>0</v>
          </cell>
          <cell r="DU89">
            <v>0</v>
          </cell>
          <cell r="DV89">
            <v>0</v>
          </cell>
          <cell r="DW89">
            <v>0</v>
          </cell>
          <cell r="DX89">
            <v>12150</v>
          </cell>
          <cell r="DY89">
            <v>0</v>
          </cell>
          <cell r="DZ89">
            <v>0</v>
          </cell>
          <cell r="EA89">
            <v>0</v>
          </cell>
          <cell r="EB89">
            <v>0</v>
          </cell>
          <cell r="EC89">
            <v>12150</v>
          </cell>
          <cell r="ED89">
            <v>0</v>
          </cell>
          <cell r="EE89">
            <v>0</v>
          </cell>
          <cell r="EF89">
            <v>0</v>
          </cell>
          <cell r="EG89">
            <v>0</v>
          </cell>
          <cell r="EH89">
            <v>0</v>
          </cell>
          <cell r="EI89">
            <v>0</v>
          </cell>
          <cell r="EJ89">
            <v>0</v>
          </cell>
        </row>
        <row r="90">
          <cell r="A90" t="str">
            <v>1101C0001</v>
          </cell>
          <cell r="B90" t="str">
            <v>DALKIA - AREVA - BEAUMONT HAGUE</v>
          </cell>
          <cell r="C90">
            <v>2011</v>
          </cell>
          <cell r="D90" t="str">
            <v>retenu</v>
          </cell>
          <cell r="E90" t="str">
            <v>BASSE NORMANDIE</v>
          </cell>
          <cell r="F90">
            <v>50</v>
          </cell>
          <cell r="G90" t="str">
            <v>BEAUMONT HAGUE</v>
          </cell>
          <cell r="H90">
            <v>50041</v>
          </cell>
          <cell r="I90">
            <v>0</v>
          </cell>
          <cell r="J90" t="str">
            <v>DALKIA</v>
          </cell>
          <cell r="K90">
            <v>40830</v>
          </cell>
          <cell r="L90">
            <v>0</v>
          </cell>
          <cell r="M90" t="str">
            <v>93% Fioul 7% Elec</v>
          </cell>
          <cell r="N90">
            <v>104285.42907232253</v>
          </cell>
          <cell r="O90" t="str">
            <v>Denis Bobillier 03 20 63 44 98
06 11 01 27 74
dbobillier@dalkia.com</v>
          </cell>
          <cell r="P90">
            <v>0</v>
          </cell>
          <cell r="Q90" t="str">
            <v>Denis Bobillier 03 20 63 44 98
06 11 01 27 74
dbobillier@dalkia.com</v>
          </cell>
          <cell r="R90">
            <v>0</v>
          </cell>
          <cell r="S90">
            <v>0</v>
          </cell>
          <cell r="T90" t="str">
            <v>Denis Bobillier 03 20 63 44 98
06 11 01 27 74
dbobillier@dalkia.com</v>
          </cell>
          <cell r="U90">
            <v>0</v>
          </cell>
          <cell r="V90" t="str">
            <v>04 Chimie</v>
          </cell>
          <cell r="W90">
            <v>33007224</v>
          </cell>
          <cell r="X90">
            <v>4900000</v>
          </cell>
          <cell r="Y90">
            <v>0</v>
          </cell>
          <cell r="Z90">
            <v>0</v>
          </cell>
          <cell r="AA90">
            <v>30320.722269991398</v>
          </cell>
          <cell r="AB90">
            <v>352630</v>
          </cell>
          <cell r="AC90">
            <v>58.5</v>
          </cell>
          <cell r="AD90" t="str">
            <v>En cours</v>
          </cell>
          <cell r="AE90" t="str">
            <v>En cours avec difficultés</v>
          </cell>
          <cell r="AF90" t="str">
            <v>non</v>
          </cell>
          <cell r="AG90">
            <v>0</v>
          </cell>
          <cell r="AH90">
            <v>41671</v>
          </cell>
          <cell r="AI90">
            <v>43101</v>
          </cell>
          <cell r="AJ90">
            <v>0</v>
          </cell>
          <cell r="AK90">
            <v>43752</v>
          </cell>
          <cell r="AL90" t="e">
            <v>#N/A</v>
          </cell>
          <cell r="AM90">
            <v>0</v>
          </cell>
          <cell r="AN90" t="str">
            <v>Courrier du 10/01/2014
démarches administratives plus longues que prévues, retard dans l'exécution du projet
mise en service prévue à partir de  2018
Courrier  envoyer  20/10/2014</v>
          </cell>
          <cell r="AO90">
            <v>0</v>
          </cell>
          <cell r="AP90">
            <v>0</v>
          </cell>
          <cell r="AQ90">
            <v>0</v>
          </cell>
          <cell r="AR90">
            <v>0</v>
          </cell>
          <cell r="AS90">
            <v>0</v>
          </cell>
          <cell r="AT90" t="str">
            <v>Retard comptage prévisionnel</v>
          </cell>
          <cell r="AU90" t="str">
            <v>Date maxi de comptage dépassée</v>
          </cell>
          <cell r="AV90" t="str">
            <v>Reçue</v>
          </cell>
          <cell r="AW90" t="str">
            <v>Information reçue 10/01/2014</v>
          </cell>
          <cell r="AX90">
            <v>41895</v>
          </cell>
          <cell r="AY90">
            <v>42260</v>
          </cell>
          <cell r="AZ90" t="str">
            <v>janvier</v>
          </cell>
          <cell r="BA90"/>
          <cell r="BB90"/>
          <cell r="BC90">
            <v>0</v>
          </cell>
          <cell r="BD90">
            <v>0</v>
          </cell>
          <cell r="BE90">
            <v>0</v>
          </cell>
          <cell r="BF90"/>
          <cell r="BG90"/>
          <cell r="BH90">
            <v>0</v>
          </cell>
          <cell r="BI90">
            <v>0</v>
          </cell>
          <cell r="BJ90">
            <v>0</v>
          </cell>
          <cell r="BK90"/>
          <cell r="BL90"/>
          <cell r="BM90">
            <v>0</v>
          </cell>
          <cell r="BN90">
            <v>0</v>
          </cell>
          <cell r="BO90">
            <v>0</v>
          </cell>
          <cell r="BP90"/>
          <cell r="BQ90">
            <v>0</v>
          </cell>
          <cell r="BR90">
            <v>0</v>
          </cell>
          <cell r="BS90">
            <v>0</v>
          </cell>
          <cell r="BT90"/>
          <cell r="BU90">
            <v>0</v>
          </cell>
          <cell r="BV90">
            <v>0</v>
          </cell>
          <cell r="BW90">
            <v>0</v>
          </cell>
          <cell r="BX90">
            <v>0</v>
          </cell>
          <cell r="BY90">
            <v>0</v>
          </cell>
          <cell r="BZ90">
            <v>0</v>
          </cell>
          <cell r="CA90">
            <v>0</v>
          </cell>
          <cell r="CB90"/>
          <cell r="CC90" t="b">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352630</v>
          </cell>
          <cell r="DJ90">
            <v>0</v>
          </cell>
          <cell r="DK90"/>
          <cell r="DL90">
            <v>0</v>
          </cell>
          <cell r="DM90"/>
          <cell r="DN90">
            <v>352630</v>
          </cell>
          <cell r="DO90">
            <v>0</v>
          </cell>
          <cell r="DP90"/>
          <cell r="DQ90">
            <v>0</v>
          </cell>
          <cell r="DR90"/>
          <cell r="DS90">
            <v>352630</v>
          </cell>
          <cell r="DT90">
            <v>0</v>
          </cell>
          <cell r="DU90">
            <v>0</v>
          </cell>
          <cell r="DV90">
            <v>0</v>
          </cell>
          <cell r="DW90">
            <v>0</v>
          </cell>
          <cell r="DX90">
            <v>352630</v>
          </cell>
          <cell r="DY90">
            <v>0</v>
          </cell>
          <cell r="DZ90">
            <v>0</v>
          </cell>
          <cell r="EA90">
            <v>0</v>
          </cell>
          <cell r="EB90">
            <v>0</v>
          </cell>
          <cell r="EC90">
            <v>352630</v>
          </cell>
          <cell r="ED90">
            <v>0</v>
          </cell>
          <cell r="EE90">
            <v>0</v>
          </cell>
          <cell r="EF90">
            <v>0</v>
          </cell>
          <cell r="EG90">
            <v>0</v>
          </cell>
          <cell r="EH90">
            <v>0</v>
          </cell>
          <cell r="EI90">
            <v>0</v>
          </cell>
          <cell r="EJ90">
            <v>0</v>
          </cell>
        </row>
        <row r="91">
          <cell r="A91" t="str">
            <v>1101C0002</v>
          </cell>
          <cell r="B91" t="str">
            <v>VALAB</v>
          </cell>
          <cell r="C91">
            <v>2011</v>
          </cell>
          <cell r="D91" t="str">
            <v>non retenu</v>
          </cell>
          <cell r="E91" t="str">
            <v>BRETAGNE</v>
          </cell>
          <cell r="F91">
            <v>22</v>
          </cell>
          <cell r="G91" t="str">
            <v>TREMOREL</v>
          </cell>
          <cell r="H91">
            <v>0</v>
          </cell>
          <cell r="I91">
            <v>0</v>
          </cell>
          <cell r="J91" t="str">
            <v>COFELY</v>
          </cell>
          <cell r="K91">
            <v>0</v>
          </cell>
          <cell r="L91">
            <v>0</v>
          </cell>
          <cell r="M91" t="str">
            <v>Fioul</v>
          </cell>
          <cell r="N91">
            <v>9464.625967325881</v>
          </cell>
          <cell r="O91" t="str">
            <v>florence.lemehaute@gdfsuez-cofely.com</v>
          </cell>
          <cell r="P91">
            <v>0</v>
          </cell>
          <cell r="Q91">
            <v>0</v>
          </cell>
          <cell r="R91">
            <v>0</v>
          </cell>
          <cell r="S91">
            <v>0</v>
          </cell>
          <cell r="T91">
            <v>0</v>
          </cell>
          <cell r="U91">
            <v>0</v>
          </cell>
          <cell r="V91" t="str">
            <v>02 Autres Industries alimentaires</v>
          </cell>
          <cell r="W91">
            <v>4255000</v>
          </cell>
          <cell r="X91">
            <v>1053000</v>
          </cell>
          <cell r="Y91">
            <v>0</v>
          </cell>
          <cell r="Z91">
            <v>0</v>
          </cell>
          <cell r="AA91">
            <v>2600.1719690455716</v>
          </cell>
          <cell r="AB91">
            <v>30240</v>
          </cell>
          <cell r="AC91">
            <v>8.3000000000000007</v>
          </cell>
          <cell r="AD91" t="str">
            <v>Projet non retenu</v>
          </cell>
          <cell r="AE91" t="str">
            <v>Projet non retenu</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t="str">
            <v xml:space="preserve"> </v>
          </cell>
          <cell r="AW91" t="str">
            <v xml:space="preserve"> </v>
          </cell>
          <cell r="AX91" t="str">
            <v xml:space="preserve"> </v>
          </cell>
          <cell r="AY91" t="str">
            <v xml:space="preserve"> </v>
          </cell>
          <cell r="AZ91"/>
          <cell r="BA91"/>
          <cell r="BB91"/>
          <cell r="BC91">
            <v>0</v>
          </cell>
          <cell r="BD91">
            <v>0</v>
          </cell>
          <cell r="BE91">
            <v>0</v>
          </cell>
          <cell r="BF91"/>
          <cell r="BG91"/>
          <cell r="BH91">
            <v>0</v>
          </cell>
          <cell r="BI91">
            <v>0</v>
          </cell>
          <cell r="BJ91">
            <v>0</v>
          </cell>
          <cell r="BK91"/>
          <cell r="BL91"/>
          <cell r="BM91">
            <v>0</v>
          </cell>
          <cell r="BN91">
            <v>0</v>
          </cell>
          <cell r="BO91">
            <v>0</v>
          </cell>
          <cell r="BP91"/>
          <cell r="BQ91">
            <v>0</v>
          </cell>
          <cell r="BR91">
            <v>0</v>
          </cell>
          <cell r="BS91">
            <v>0</v>
          </cell>
          <cell r="BT91"/>
          <cell r="BU91">
            <v>0</v>
          </cell>
          <cell r="BV91">
            <v>0</v>
          </cell>
          <cell r="BW91">
            <v>0</v>
          </cell>
          <cell r="BX91">
            <v>0</v>
          </cell>
          <cell r="BY91">
            <v>0</v>
          </cell>
          <cell r="BZ91">
            <v>0</v>
          </cell>
          <cell r="CA91">
            <v>0</v>
          </cell>
          <cell r="CB91">
            <v>0</v>
          </cell>
          <cell r="CC91" t="b">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30240</v>
          </cell>
          <cell r="DJ91">
            <v>0</v>
          </cell>
          <cell r="DK91"/>
          <cell r="DL91">
            <v>0</v>
          </cell>
          <cell r="DM91">
            <v>0</v>
          </cell>
          <cell r="DN91">
            <v>30240</v>
          </cell>
          <cell r="DO91">
            <v>0</v>
          </cell>
          <cell r="DP91"/>
          <cell r="DQ91">
            <v>0</v>
          </cell>
          <cell r="DR91">
            <v>0</v>
          </cell>
          <cell r="DS91">
            <v>30240</v>
          </cell>
          <cell r="DT91">
            <v>0</v>
          </cell>
          <cell r="DU91">
            <v>0</v>
          </cell>
          <cell r="DV91">
            <v>0</v>
          </cell>
          <cell r="DW91">
            <v>0</v>
          </cell>
          <cell r="DX91">
            <v>30240</v>
          </cell>
          <cell r="DY91">
            <v>0</v>
          </cell>
          <cell r="DZ91">
            <v>0</v>
          </cell>
          <cell r="EA91">
            <v>0</v>
          </cell>
          <cell r="EB91">
            <v>0</v>
          </cell>
          <cell r="EC91">
            <v>30240</v>
          </cell>
          <cell r="ED91">
            <v>0</v>
          </cell>
          <cell r="EE91">
            <v>0</v>
          </cell>
          <cell r="EF91">
            <v>0</v>
          </cell>
          <cell r="EG91">
            <v>0</v>
          </cell>
          <cell r="EH91">
            <v>0</v>
          </cell>
          <cell r="EI91">
            <v>0</v>
          </cell>
          <cell r="EJ91">
            <v>0</v>
          </cell>
        </row>
        <row r="92">
          <cell r="A92" t="str">
            <v>1101C0003</v>
          </cell>
          <cell r="B92" t="str">
            <v>IMERYS - METHANISATIONSAINT GERMER DE FLY</v>
          </cell>
          <cell r="C92">
            <v>2011</v>
          </cell>
          <cell r="D92" t="str">
            <v>retenu</v>
          </cell>
          <cell r="E92" t="str">
            <v>PICARDIE</v>
          </cell>
          <cell r="F92">
            <v>60</v>
          </cell>
          <cell r="G92" t="str">
            <v>SAINT GERMER DE FLY</v>
          </cell>
          <cell r="H92">
            <v>60577</v>
          </cell>
          <cell r="I92">
            <v>0</v>
          </cell>
          <cell r="J92" t="str">
            <v>IMERYS</v>
          </cell>
          <cell r="K92">
            <v>40751</v>
          </cell>
          <cell r="L92">
            <v>0</v>
          </cell>
          <cell r="M92" t="str">
            <v>Gaz</v>
          </cell>
          <cell r="N92">
            <v>10464.519704603155</v>
          </cell>
          <cell r="O92" t="str">
            <v>p.jonnard@imerys-toiture.com</v>
          </cell>
          <cell r="P92" t="str">
            <v>MAGOT CHRISTIAN</v>
          </cell>
          <cell r="Q92" t="str">
            <v>c.magot@imerys-toiture.com</v>
          </cell>
          <cell r="R92" t="str">
            <v>03 44 82 81 36</v>
          </cell>
          <cell r="S92" t="str">
            <v>Christian RAVAUD Imerys TC
Directeur Industriel</v>
          </cell>
          <cell r="T92" t="str">
            <v>christian.ravaud@imerys.com</v>
          </cell>
          <cell r="U92">
            <v>0</v>
          </cell>
          <cell r="V92" t="str">
            <v>06 Matériaux de construction</v>
          </cell>
          <cell r="W92">
            <v>6067045.2700000005</v>
          </cell>
          <cell r="X92">
            <v>2131282</v>
          </cell>
          <cell r="Y92">
            <v>0</v>
          </cell>
          <cell r="Z92">
            <v>0</v>
          </cell>
          <cell r="AA92">
            <v>3934.0299641365245</v>
          </cell>
          <cell r="AB92">
            <v>45752.768482907784</v>
          </cell>
          <cell r="AC92">
            <v>6</v>
          </cell>
          <cell r="AD92" t="str">
            <v>En cours</v>
          </cell>
          <cell r="AE92" t="str">
            <v>En cours avec difficultés</v>
          </cell>
          <cell r="AF92">
            <v>0</v>
          </cell>
          <cell r="AG92">
            <v>0</v>
          </cell>
          <cell r="AH92">
            <v>41671</v>
          </cell>
          <cell r="AI92">
            <v>41671</v>
          </cell>
          <cell r="AJ92">
            <v>0</v>
          </cell>
          <cell r="AK92">
            <v>43673</v>
          </cell>
          <cell r="AL92" t="e">
            <v>#N/A</v>
          </cell>
          <cell r="AM92">
            <v>0</v>
          </cell>
          <cell r="AN92" t="str">
            <v>25/03/2014 : Ce projet n'est pas abandonné.
Nous explorons des partenariats possibles avec des sociétés qui maîtrisent les sujets déchets et énergie.
Il est vrai que la rentabilité d'un tel projet est difficile à obtenir étant donné les coûts encore trop faible des énergies carbonnées à substituer et l'importance des investissements nécessaires.</v>
          </cell>
          <cell r="AO92">
            <v>0</v>
          </cell>
          <cell r="AP92">
            <v>0</v>
          </cell>
          <cell r="AQ92">
            <v>0</v>
          </cell>
          <cell r="AR92">
            <v>0</v>
          </cell>
          <cell r="AS92" t="str">
            <v>26/02/2014
En attente retour fiche de suivi</v>
          </cell>
          <cell r="AT92"/>
          <cell r="AU92" t="str">
            <v>Date maxi de comptage dépassée</v>
          </cell>
          <cell r="AV92" t="str">
            <v>Reçue</v>
          </cell>
          <cell r="AW92" t="str">
            <v>Reçue</v>
          </cell>
          <cell r="AX92">
            <v>41816</v>
          </cell>
          <cell r="AY92">
            <v>42181</v>
          </cell>
          <cell r="AZ92" t="str">
            <v>février</v>
          </cell>
          <cell r="BA92"/>
          <cell r="BB92"/>
          <cell r="BC92">
            <v>0</v>
          </cell>
          <cell r="BD92">
            <v>0</v>
          </cell>
          <cell r="BE92">
            <v>0</v>
          </cell>
          <cell r="BF92"/>
          <cell r="BG92"/>
          <cell r="BH92">
            <v>0</v>
          </cell>
          <cell r="BI92">
            <v>0</v>
          </cell>
          <cell r="BJ92">
            <v>0</v>
          </cell>
          <cell r="BK92"/>
          <cell r="BL92"/>
          <cell r="BM92">
            <v>0</v>
          </cell>
          <cell r="BN92">
            <v>0</v>
          </cell>
          <cell r="BO92">
            <v>0</v>
          </cell>
          <cell r="BP92"/>
          <cell r="BQ92">
            <v>0</v>
          </cell>
          <cell r="BR92">
            <v>0</v>
          </cell>
          <cell r="BS92">
            <v>0</v>
          </cell>
          <cell r="BT92"/>
          <cell r="BU92">
            <v>0</v>
          </cell>
          <cell r="BV92">
            <v>0</v>
          </cell>
          <cell r="BW92">
            <v>0</v>
          </cell>
          <cell r="BX92">
            <v>0</v>
          </cell>
          <cell r="BY92">
            <v>0</v>
          </cell>
          <cell r="BZ92">
            <v>0</v>
          </cell>
          <cell r="CA92">
            <v>0</v>
          </cell>
          <cell r="CB92"/>
          <cell r="CC92" t="b">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45752.768482907784</v>
          </cell>
          <cell r="DJ92">
            <v>0</v>
          </cell>
          <cell r="DK92"/>
          <cell r="DL92">
            <v>0</v>
          </cell>
          <cell r="DM92"/>
          <cell r="DN92">
            <v>45752.768482907784</v>
          </cell>
          <cell r="DO92">
            <v>0</v>
          </cell>
          <cell r="DP92"/>
          <cell r="DQ92">
            <v>0</v>
          </cell>
          <cell r="DR92"/>
          <cell r="DS92">
            <v>45752.768482907784</v>
          </cell>
          <cell r="DT92">
            <v>0</v>
          </cell>
          <cell r="DU92">
            <v>0</v>
          </cell>
          <cell r="DV92">
            <v>0</v>
          </cell>
          <cell r="DW92">
            <v>0</v>
          </cell>
          <cell r="DX92">
            <v>45752.768482907784</v>
          </cell>
          <cell r="DY92">
            <v>0</v>
          </cell>
          <cell r="DZ92">
            <v>0</v>
          </cell>
          <cell r="EA92">
            <v>0</v>
          </cell>
          <cell r="EB92">
            <v>0</v>
          </cell>
          <cell r="EC92">
            <v>45752.768482907784</v>
          </cell>
          <cell r="ED92">
            <v>0</v>
          </cell>
          <cell r="EE92">
            <v>0</v>
          </cell>
          <cell r="EF92">
            <v>0</v>
          </cell>
          <cell r="EG92">
            <v>0</v>
          </cell>
          <cell r="EH92">
            <v>0</v>
          </cell>
          <cell r="EI92">
            <v>0</v>
          </cell>
          <cell r="EJ92">
            <v>0</v>
          </cell>
          <cell r="EK92" t="str">
            <v>Biogaz + four</v>
          </cell>
        </row>
        <row r="93">
          <cell r="A93" t="str">
            <v>1101C0004</v>
          </cell>
          <cell r="B93" t="str">
            <v xml:space="preserve">ACTIS - LA BASTIDE </v>
          </cell>
          <cell r="C93">
            <v>2011</v>
          </cell>
          <cell r="D93" t="str">
            <v>retenu</v>
          </cell>
          <cell r="E93" t="str">
            <v>MIDI PYRENEES</v>
          </cell>
          <cell r="F93">
            <v>9</v>
          </cell>
          <cell r="G93" t="str">
            <v>LA BASTIDE DE BOUSIGNAC</v>
          </cell>
          <cell r="H93" t="str">
            <v>09039</v>
          </cell>
          <cell r="I93" t="str">
            <v>ACTIS</v>
          </cell>
          <cell r="J93" t="str">
            <v>ACTIS</v>
          </cell>
          <cell r="K93">
            <v>40814</v>
          </cell>
          <cell r="L93">
            <v>0</v>
          </cell>
          <cell r="M93" t="str">
            <v>Gaz</v>
          </cell>
          <cell r="N93">
            <v>19492.48</v>
          </cell>
          <cell r="O93" t="str">
            <v>Robert MENRAS
robert.menras@actis-isolation.com
04 68 31 90 72
06 14 90 24 18</v>
          </cell>
          <cell r="P93" t="str">
            <v>Robert MENRAS</v>
          </cell>
          <cell r="Q93" t="str">
            <v>robert.menras@actis-isolation.com</v>
          </cell>
          <cell r="R93" t="str">
            <v>04 68 31 90 72
06 14 90 24 18</v>
          </cell>
          <cell r="S93" t="str">
            <v>Robert MENRAS</v>
          </cell>
          <cell r="T93" t="str">
            <v>robert.menras@actis-isolation.com</v>
          </cell>
          <cell r="U93" t="str">
            <v>04 68 31 90 72
06 14 90 24 18</v>
          </cell>
          <cell r="V93" t="str">
            <v>06 Matériaux de construction</v>
          </cell>
          <cell r="W93">
            <v>7077000</v>
          </cell>
          <cell r="X93">
            <v>2750000</v>
          </cell>
          <cell r="Y93">
            <v>0</v>
          </cell>
          <cell r="Z93">
            <v>0</v>
          </cell>
          <cell r="AA93">
            <v>7328</v>
          </cell>
          <cell r="AB93">
            <v>85224.639999999999</v>
          </cell>
          <cell r="AC93">
            <v>21.5</v>
          </cell>
          <cell r="AD93" t="str">
            <v>En cours</v>
          </cell>
          <cell r="AE93" t="str">
            <v>En fonctionnement</v>
          </cell>
          <cell r="AF93" t="str">
            <v>pas de télérelevage</v>
          </cell>
          <cell r="AG93">
            <v>0</v>
          </cell>
          <cell r="AH93">
            <v>41671</v>
          </cell>
          <cell r="AI93">
            <v>41671</v>
          </cell>
          <cell r="AJ93">
            <v>0</v>
          </cell>
          <cell r="AK93">
            <v>43736</v>
          </cell>
          <cell r="AL93" t="e">
            <v>#N/A</v>
          </cell>
          <cell r="AM93">
            <v>0</v>
          </cell>
          <cell r="AN93" t="str">
            <v>Doit se mettre en conformité VLE (système GAC à la fois direct et indirect, cas spécifique traité par la DREAL localement), retour d'ACTIS prévu sur ce sujet mi février) -&gt; courant juin 2014 réunion
Arrêt de mai 2014: mesure continue
Pas de date officielle de comtpage</v>
          </cell>
          <cell r="AO93">
            <v>0</v>
          </cell>
          <cell r="AP93" t="str">
            <v>a priori va céder à dalkia (attention pas officielle)</v>
          </cell>
          <cell r="AQ93" t="str">
            <v>contact téléphone Fonctionne depuis 2011  à 20% pas de monté en puissance lié à des difficulté sur leur marché - Négociation en cours avec d'autre industriel 
on attend leur production depuis 2011 pour voir le poid par rapport à la subvention 09032015</v>
          </cell>
          <cell r="AR93">
            <v>0</v>
          </cell>
          <cell r="AS93" t="str">
            <v>Décision sur le comptage off fin juin 2014 A relancer 
plusieurs appel en mars pas de réponse
Attendre les données de conso bomasse</v>
          </cell>
          <cell r="AT93"/>
          <cell r="AU93" t="str">
            <v>Date maxi de comptage dépassée</v>
          </cell>
          <cell r="AV93" t="str">
            <v>Information Reçue janvier 2014</v>
          </cell>
          <cell r="AW93" t="str">
            <v>Information Reçue janvier 2014</v>
          </cell>
          <cell r="AX93">
            <v>41879</v>
          </cell>
          <cell r="AY93">
            <v>42244</v>
          </cell>
          <cell r="AZ93" t="str">
            <v>février</v>
          </cell>
          <cell r="BA93"/>
          <cell r="BB93"/>
          <cell r="BC93">
            <v>0</v>
          </cell>
          <cell r="BD93"/>
          <cell r="BE93">
            <v>0</v>
          </cell>
          <cell r="BF93"/>
          <cell r="BG93"/>
          <cell r="BH93">
            <v>0</v>
          </cell>
          <cell r="BI93"/>
          <cell r="BJ93">
            <v>0</v>
          </cell>
          <cell r="BK93"/>
          <cell r="BL93"/>
          <cell r="BM93">
            <v>0</v>
          </cell>
          <cell r="BN93"/>
          <cell r="BO93">
            <v>0</v>
          </cell>
          <cell r="BP93"/>
          <cell r="BQ93">
            <v>0</v>
          </cell>
          <cell r="BR93">
            <v>0</v>
          </cell>
          <cell r="BS93">
            <v>0</v>
          </cell>
          <cell r="BT93"/>
          <cell r="BU93">
            <v>0</v>
          </cell>
          <cell r="BV93">
            <v>0</v>
          </cell>
          <cell r="BW93">
            <v>0</v>
          </cell>
          <cell r="BX93">
            <v>0</v>
          </cell>
          <cell r="BY93">
            <v>0</v>
          </cell>
          <cell r="BZ93">
            <v>0</v>
          </cell>
          <cell r="CA93">
            <v>0</v>
          </cell>
          <cell r="CB93"/>
          <cell r="CC93" t="b">
            <v>0</v>
          </cell>
          <cell r="CD93">
            <v>0</v>
          </cell>
          <cell r="CE93">
            <v>0</v>
          </cell>
          <cell r="CF93">
            <v>0</v>
          </cell>
          <cell r="CG93">
            <v>0</v>
          </cell>
          <cell r="CH93">
            <v>0</v>
          </cell>
          <cell r="CI93">
            <v>0</v>
          </cell>
          <cell r="CJ93" t="str">
            <v>Pas information</v>
          </cell>
          <cell r="CK93">
            <v>0</v>
          </cell>
          <cell r="CL93">
            <v>0</v>
          </cell>
          <cell r="CM93" t="str">
            <v>Multicyclones + Electrofiltre</v>
          </cell>
          <cell r="CN93">
            <v>0</v>
          </cell>
          <cell r="CO93">
            <v>30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23542</v>
          </cell>
          <cell r="DJ93">
            <v>0</v>
          </cell>
          <cell r="DK93"/>
          <cell r="DL93">
            <v>0</v>
          </cell>
          <cell r="DM93"/>
          <cell r="DN93">
            <v>37496</v>
          </cell>
          <cell r="DO93">
            <v>0</v>
          </cell>
          <cell r="DP93"/>
          <cell r="DQ93">
            <v>0</v>
          </cell>
          <cell r="DR93"/>
          <cell r="DS93">
            <v>49255</v>
          </cell>
          <cell r="DT93">
            <v>0</v>
          </cell>
          <cell r="DU93">
            <v>0</v>
          </cell>
          <cell r="DV93">
            <v>0</v>
          </cell>
          <cell r="DW93">
            <v>0</v>
          </cell>
          <cell r="DX93">
            <v>71536</v>
          </cell>
          <cell r="DY93">
            <v>0</v>
          </cell>
          <cell r="DZ93">
            <v>0</v>
          </cell>
          <cell r="EA93">
            <v>0</v>
          </cell>
          <cell r="EB93">
            <v>0</v>
          </cell>
          <cell r="EC93">
            <v>85230</v>
          </cell>
          <cell r="ED93">
            <v>0</v>
          </cell>
          <cell r="EE93">
            <v>0</v>
          </cell>
          <cell r="EF93">
            <v>0</v>
          </cell>
          <cell r="EG93">
            <v>0</v>
          </cell>
          <cell r="EH93">
            <v>0</v>
          </cell>
          <cell r="EI93">
            <v>0</v>
          </cell>
          <cell r="EJ93">
            <v>0</v>
          </cell>
          <cell r="EK93" t="str">
            <v>---</v>
          </cell>
        </row>
        <row r="94">
          <cell r="A94" t="str">
            <v>1101C0005</v>
          </cell>
          <cell r="B94" t="str">
            <v>EDF - BONILAIT - CHASSENEUIL-DU-POITOU</v>
          </cell>
          <cell r="C94">
            <v>2011</v>
          </cell>
          <cell r="D94" t="str">
            <v>retenu</v>
          </cell>
          <cell r="E94" t="str">
            <v>POITOU CHARENTES</v>
          </cell>
          <cell r="F94">
            <v>86</v>
          </cell>
          <cell r="G94" t="str">
            <v>CHASSENEUIL-DU-POITOU</v>
          </cell>
          <cell r="H94" t="str">
            <v>86062</v>
          </cell>
          <cell r="I94" t="str">
            <v>EDF Optimal Solutions</v>
          </cell>
          <cell r="J94" t="str">
            <v>Bonilait</v>
          </cell>
          <cell r="K94">
            <v>40692</v>
          </cell>
          <cell r="L94">
            <v>0</v>
          </cell>
          <cell r="M94" t="str">
            <v>Gaz</v>
          </cell>
          <cell r="N94">
            <v>14098</v>
          </cell>
          <cell r="O94" t="str">
            <v>j-pierre.guerin@edfoptimalsolutions.fr</v>
          </cell>
          <cell r="P94">
            <v>0</v>
          </cell>
          <cell r="Q94" t="str">
            <v>Anh Tuan HENRY
06 68 93 45 65
anh-tuan.henry@edfoptimalsolutions.fr</v>
          </cell>
          <cell r="R94">
            <v>0</v>
          </cell>
          <cell r="S94" t="str">
            <v>Frédéric QUIDEAU</v>
          </cell>
          <cell r="T94" t="str">
            <v>frederic.quideau@edfoptimalsolutions.fr</v>
          </cell>
          <cell r="U94" t="str">
            <v>06 87 88 59 99</v>
          </cell>
          <cell r="V94" t="str">
            <v>01 Laiteries</v>
          </cell>
          <cell r="W94">
            <v>7434501</v>
          </cell>
          <cell r="X94">
            <v>2602510</v>
          </cell>
          <cell r="Y94">
            <v>0</v>
          </cell>
          <cell r="Z94">
            <v>0</v>
          </cell>
          <cell r="AA94">
            <v>5300</v>
          </cell>
          <cell r="AB94">
            <v>61639.000000000007</v>
          </cell>
          <cell r="AC94">
            <v>8.61</v>
          </cell>
          <cell r="AD94" t="str">
            <v>En cours</v>
          </cell>
          <cell r="AE94" t="str">
            <v>En fonctionnement</v>
          </cell>
          <cell r="AF94" t="str">
            <v>oui</v>
          </cell>
          <cell r="AG94" t="str">
            <v>IB54862014002</v>
          </cell>
          <cell r="AH94">
            <v>41671</v>
          </cell>
          <cell r="AI94">
            <v>41671</v>
          </cell>
          <cell r="AJ94">
            <v>41852</v>
          </cell>
          <cell r="AK94">
            <v>43798</v>
          </cell>
          <cell r="AL94" t="e">
            <v>#N/A</v>
          </cell>
          <cell r="AM94">
            <v>0</v>
          </cell>
          <cell r="AN94" t="str">
            <v>13/01/2015 : courrier décalage date officielle au 01/08/2014</v>
          </cell>
          <cell r="AO94">
            <v>0</v>
          </cell>
          <cell r="AP94" t="str">
            <v>avenant au cours 13/02/2015 date comptage et répartition financière</v>
          </cell>
          <cell r="AQ94" t="str">
            <v>Pb comptage rien sur cyriséa mail du 18/02/2015 - retour 23/03</v>
          </cell>
          <cell r="AR94">
            <v>0</v>
          </cell>
          <cell r="AS94" t="str">
            <v>Officialiser le comptage au 01/08/2014</v>
          </cell>
          <cell r="AT94"/>
          <cell r="AU94"/>
          <cell r="AV94" t="str">
            <v>Reçue</v>
          </cell>
          <cell r="AW94" t="str">
            <v>Reçue</v>
          </cell>
          <cell r="AX94"/>
          <cell r="AY94"/>
          <cell r="AZ94" t="str">
            <v>août</v>
          </cell>
          <cell r="BA94">
            <v>42217</v>
          </cell>
          <cell r="BB94"/>
          <cell r="BC94">
            <v>0</v>
          </cell>
          <cell r="BD94"/>
          <cell r="BE94">
            <v>0</v>
          </cell>
          <cell r="BF94">
            <v>42583</v>
          </cell>
          <cell r="BG94"/>
          <cell r="BH94">
            <v>0</v>
          </cell>
          <cell r="BI94"/>
          <cell r="BJ94">
            <v>0</v>
          </cell>
          <cell r="BK94">
            <v>42948</v>
          </cell>
          <cell r="BL94"/>
          <cell r="BM94">
            <v>0</v>
          </cell>
          <cell r="BN94"/>
          <cell r="BO94">
            <v>0</v>
          </cell>
          <cell r="BP94">
            <v>43313</v>
          </cell>
          <cell r="BQ94">
            <v>0</v>
          </cell>
          <cell r="BR94">
            <v>0</v>
          </cell>
          <cell r="BS94">
            <v>0</v>
          </cell>
          <cell r="BT94">
            <v>43678</v>
          </cell>
          <cell r="BU94">
            <v>0</v>
          </cell>
          <cell r="BV94">
            <v>0</v>
          </cell>
          <cell r="BW94">
            <v>0</v>
          </cell>
          <cell r="BX94">
            <v>0</v>
          </cell>
          <cell r="BY94">
            <v>0</v>
          </cell>
          <cell r="BZ94">
            <v>0</v>
          </cell>
          <cell r="CA94" t="str">
            <v>Publiée</v>
          </cell>
          <cell r="CB94">
            <v>1</v>
          </cell>
          <cell r="CC94" t="b">
            <v>0</v>
          </cell>
          <cell r="CD94">
            <v>0</v>
          </cell>
          <cell r="CE94">
            <v>0</v>
          </cell>
          <cell r="CF94">
            <v>0</v>
          </cell>
          <cell r="CG94">
            <v>0</v>
          </cell>
          <cell r="CH94">
            <v>0</v>
          </cell>
          <cell r="CI94">
            <v>0</v>
          </cell>
          <cell r="CJ94" t="str">
            <v>Compte R</v>
          </cell>
          <cell r="CK94" t="str">
            <v>France</v>
          </cell>
          <cell r="CL94">
            <v>0</v>
          </cell>
          <cell r="CM94">
            <v>0</v>
          </cell>
          <cell r="CN94">
            <v>0</v>
          </cell>
          <cell r="CO94">
            <v>45</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61639.000000000007</v>
          </cell>
          <cell r="DJ94">
            <v>0</v>
          </cell>
          <cell r="DK94"/>
          <cell r="DL94">
            <v>0</v>
          </cell>
          <cell r="DM94"/>
          <cell r="DN94">
            <v>61639.000000000007</v>
          </cell>
          <cell r="DO94">
            <v>0</v>
          </cell>
          <cell r="DP94"/>
          <cell r="DQ94">
            <v>0</v>
          </cell>
          <cell r="DR94"/>
          <cell r="DS94">
            <v>61639.000000000007</v>
          </cell>
          <cell r="DT94">
            <v>0</v>
          </cell>
          <cell r="DU94">
            <v>0</v>
          </cell>
          <cell r="DV94">
            <v>0</v>
          </cell>
          <cell r="DW94">
            <v>0</v>
          </cell>
          <cell r="DX94">
            <v>61639.000000000007</v>
          </cell>
          <cell r="DY94">
            <v>0</v>
          </cell>
          <cell r="DZ94">
            <v>0</v>
          </cell>
          <cell r="EA94">
            <v>0</v>
          </cell>
          <cell r="EB94">
            <v>0</v>
          </cell>
          <cell r="EC94">
            <v>61639.000000000007</v>
          </cell>
          <cell r="ED94">
            <v>0</v>
          </cell>
          <cell r="EE94">
            <v>0</v>
          </cell>
          <cell r="EF94">
            <v>0</v>
          </cell>
          <cell r="EG94">
            <v>0</v>
          </cell>
          <cell r="EH94">
            <v>0</v>
          </cell>
          <cell r="EI94">
            <v>0</v>
          </cell>
          <cell r="EJ94">
            <v>0</v>
          </cell>
          <cell r="EK94" t="str">
            <v>---</v>
          </cell>
        </row>
        <row r="95">
          <cell r="A95" t="str">
            <v>1101C0006</v>
          </cell>
          <cell r="B95" t="str">
            <v>Munksjo Arches SAS</v>
          </cell>
          <cell r="C95">
            <v>2011</v>
          </cell>
          <cell r="D95" t="str">
            <v>retenu</v>
          </cell>
          <cell r="E95" t="str">
            <v>LORRAINE</v>
          </cell>
          <cell r="F95">
            <v>88</v>
          </cell>
          <cell r="G95" t="str">
            <v>ARCHES</v>
          </cell>
          <cell r="H95">
            <v>0</v>
          </cell>
          <cell r="I95">
            <v>0</v>
          </cell>
          <cell r="J95" t="str">
            <v>MUNKSJO</v>
          </cell>
          <cell r="K95">
            <v>0</v>
          </cell>
          <cell r="L95">
            <v>0</v>
          </cell>
          <cell r="M95">
            <v>0</v>
          </cell>
          <cell r="N95">
            <v>26751.640584694753</v>
          </cell>
          <cell r="O95" t="str">
            <v>yann.henriette@arjowiggins.com</v>
          </cell>
          <cell r="P95">
            <v>0</v>
          </cell>
          <cell r="Q95">
            <v>0</v>
          </cell>
          <cell r="R95">
            <v>0</v>
          </cell>
          <cell r="S95">
            <v>0</v>
          </cell>
          <cell r="T95">
            <v>0</v>
          </cell>
          <cell r="U95">
            <v>0</v>
          </cell>
          <cell r="V95" t="str">
            <v>10 Papier/Carton</v>
          </cell>
          <cell r="W95">
            <v>10840000</v>
          </cell>
          <cell r="X95">
            <v>2996988</v>
          </cell>
          <cell r="Y95">
            <v>0</v>
          </cell>
          <cell r="Z95">
            <v>0</v>
          </cell>
          <cell r="AA95">
            <v>10057.00773860705</v>
          </cell>
          <cell r="AB95">
            <v>116963</v>
          </cell>
          <cell r="AC95">
            <v>16.7</v>
          </cell>
          <cell r="AD95" t="str">
            <v>Abandonné</v>
          </cell>
          <cell r="AE95" t="str">
            <v>Abandonné</v>
          </cell>
          <cell r="AF95">
            <v>0</v>
          </cell>
          <cell r="AG95">
            <v>0</v>
          </cell>
          <cell r="AH95">
            <v>41671</v>
          </cell>
          <cell r="AI95">
            <v>41671</v>
          </cell>
          <cell r="AJ95">
            <v>0</v>
          </cell>
          <cell r="AK95">
            <v>0</v>
          </cell>
          <cell r="AL95"/>
          <cell r="AM95">
            <v>0</v>
          </cell>
          <cell r="AN95" t="str">
            <v>Nombreuses difficultés (prix gaz &amp; bois …), redéfinition du projet probable. Voir pour prolongation longue durée (2 ans) du comptage au 2nd semestre 2013</v>
          </cell>
          <cell r="AO95">
            <v>0</v>
          </cell>
          <cell r="AP95">
            <v>0</v>
          </cell>
          <cell r="AQ95">
            <v>0</v>
          </cell>
          <cell r="AR95">
            <v>0</v>
          </cell>
          <cell r="AS95">
            <v>0</v>
          </cell>
          <cell r="AT95"/>
          <cell r="AU95" t="str">
            <v>Date maxi de comptage dépassée</v>
          </cell>
          <cell r="AV95">
            <v>335</v>
          </cell>
          <cell r="AW95">
            <v>700</v>
          </cell>
          <cell r="AX95">
            <v>1065</v>
          </cell>
          <cell r="AY95">
            <v>1430</v>
          </cell>
          <cell r="AZ95" t="str">
            <v>février</v>
          </cell>
          <cell r="BA95"/>
          <cell r="BB95"/>
          <cell r="BC95">
            <v>0</v>
          </cell>
          <cell r="BD95">
            <v>0</v>
          </cell>
          <cell r="BE95">
            <v>0</v>
          </cell>
          <cell r="BF95"/>
          <cell r="BG95"/>
          <cell r="BH95">
            <v>0</v>
          </cell>
          <cell r="BI95">
            <v>0</v>
          </cell>
          <cell r="BJ95">
            <v>0</v>
          </cell>
          <cell r="BK95"/>
          <cell r="BL95"/>
          <cell r="BM95">
            <v>0</v>
          </cell>
          <cell r="BN95">
            <v>0</v>
          </cell>
          <cell r="BO95">
            <v>0</v>
          </cell>
          <cell r="BP95"/>
          <cell r="BQ95">
            <v>0</v>
          </cell>
          <cell r="BR95">
            <v>0</v>
          </cell>
          <cell r="BS95">
            <v>0</v>
          </cell>
          <cell r="BT95"/>
          <cell r="BU95">
            <v>0</v>
          </cell>
          <cell r="BV95">
            <v>0</v>
          </cell>
          <cell r="BW95">
            <v>0</v>
          </cell>
          <cell r="BX95">
            <v>0</v>
          </cell>
          <cell r="BY95">
            <v>0</v>
          </cell>
          <cell r="BZ95">
            <v>0</v>
          </cell>
          <cell r="CA95">
            <v>0</v>
          </cell>
          <cell r="CB95"/>
          <cell r="CC95" t="b">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116963</v>
          </cell>
          <cell r="DJ95">
            <v>0</v>
          </cell>
          <cell r="DK95"/>
          <cell r="DL95">
            <v>0</v>
          </cell>
          <cell r="DM95"/>
          <cell r="DN95">
            <v>116963</v>
          </cell>
          <cell r="DO95">
            <v>0</v>
          </cell>
          <cell r="DP95"/>
          <cell r="DQ95">
            <v>0</v>
          </cell>
          <cell r="DR95"/>
          <cell r="DS95">
            <v>116963</v>
          </cell>
          <cell r="DT95">
            <v>0</v>
          </cell>
          <cell r="DU95">
            <v>0</v>
          </cell>
          <cell r="DV95">
            <v>0</v>
          </cell>
          <cell r="DW95">
            <v>0</v>
          </cell>
          <cell r="DX95">
            <v>116963</v>
          </cell>
          <cell r="DY95">
            <v>0</v>
          </cell>
          <cell r="DZ95">
            <v>0</v>
          </cell>
          <cell r="EA95">
            <v>0</v>
          </cell>
          <cell r="EB95">
            <v>0</v>
          </cell>
          <cell r="EC95">
            <v>116963</v>
          </cell>
          <cell r="ED95">
            <v>0</v>
          </cell>
          <cell r="EE95">
            <v>0</v>
          </cell>
          <cell r="EF95">
            <v>0</v>
          </cell>
          <cell r="EG95">
            <v>0</v>
          </cell>
          <cell r="EH95">
            <v>0</v>
          </cell>
          <cell r="EI95">
            <v>0</v>
          </cell>
          <cell r="EJ95">
            <v>0</v>
          </cell>
        </row>
        <row r="96">
          <cell r="A96" t="str">
            <v>1101C0008</v>
          </cell>
          <cell r="B96" t="str">
            <v>BOIS FACTORY 36 - BUZANCAIS</v>
          </cell>
          <cell r="C96">
            <v>2011</v>
          </cell>
          <cell r="D96" t="str">
            <v>retenu</v>
          </cell>
          <cell r="E96" t="str">
            <v>CENTRE</v>
          </cell>
          <cell r="F96">
            <v>36</v>
          </cell>
          <cell r="G96" t="str">
            <v>BUZANÇAIS</v>
          </cell>
          <cell r="H96">
            <v>36031</v>
          </cell>
          <cell r="I96" t="str">
            <v>BOIS FACTORY 36</v>
          </cell>
          <cell r="J96" t="str">
            <v>BOIS FACTORY 36</v>
          </cell>
          <cell r="K96">
            <v>40716</v>
          </cell>
          <cell r="L96">
            <v>0</v>
          </cell>
          <cell r="M96" t="str">
            <v>Gaz</v>
          </cell>
          <cell r="N96">
            <v>3721.6858000000007</v>
          </cell>
          <cell r="O96" t="str">
            <v>h.pouthier@euro-energies.fr</v>
          </cell>
          <cell r="P96" t="str">
            <v>Cyril Moreau</v>
          </cell>
          <cell r="Q96" t="str">
            <v xml:space="preserve">c.moreau@poujoulat.fr 
</v>
          </cell>
          <cell r="R96" t="str">
            <v xml:space="preserve">tel:  05 49 04 16 74 </v>
          </cell>
          <cell r="S96">
            <v>0</v>
          </cell>
          <cell r="T96">
            <v>0</v>
          </cell>
          <cell r="U96">
            <v>0</v>
          </cell>
          <cell r="V96" t="str">
            <v>08 Industrie Bois</v>
          </cell>
          <cell r="W96">
            <v>2150070</v>
          </cell>
          <cell r="X96">
            <v>638820</v>
          </cell>
          <cell r="Y96" t="str">
            <v>Validé</v>
          </cell>
          <cell r="Z96" t="str">
            <v xml:space="preserve">Vérifier dossier reçu:
attestation CAC
Liste facture   </v>
          </cell>
          <cell r="AA96">
            <v>1399.13</v>
          </cell>
          <cell r="AB96">
            <v>16271.881900000002</v>
          </cell>
          <cell r="AC96">
            <v>5</v>
          </cell>
          <cell r="AD96" t="str">
            <v>En cours</v>
          </cell>
          <cell r="AE96" t="str">
            <v>En fonctionnement</v>
          </cell>
          <cell r="AF96" t="str">
            <v>oui</v>
          </cell>
          <cell r="AG96" t="str">
            <v>IB24362012001</v>
          </cell>
          <cell r="AH96">
            <v>41671</v>
          </cell>
          <cell r="AI96">
            <v>41671</v>
          </cell>
          <cell r="AJ96">
            <v>41579</v>
          </cell>
          <cell r="AK96">
            <v>43638</v>
          </cell>
          <cell r="AL96" t="e">
            <v>#N/A</v>
          </cell>
          <cell r="AM96">
            <v>0</v>
          </cell>
          <cell r="AN96" t="str">
            <v>12/11/2014 : En attente bilan avant 31/12/2014 
Attente retour comptage suite erreur date début C 04022015 OK reçu
redemander le rapport avec nouvelle objectif à 16272 dès validation du porteur?
Mail Mr moreau le 10/02/2015
contact télélphonique le  05/04/2015
contact el 11042015: campagne de mesure sous un mois
Campagne de mesure pas avant septembre pour des raisons de charge chaufferie</v>
          </cell>
          <cell r="AO96">
            <v>0</v>
          </cell>
          <cell r="AP96">
            <v>0</v>
          </cell>
          <cell r="AQ96">
            <v>0</v>
          </cell>
          <cell r="AR96" t="str">
            <v>Pas de mesure  - stockage directe. Du niveau du silo
estimation très grossière taux humidité plus important flux plus tendu</v>
          </cell>
          <cell r="AS96" t="str">
            <v>Demande faite du résultat test émission lors de la MSI</v>
          </cell>
          <cell r="AT96"/>
          <cell r="AU96"/>
          <cell r="AV96" t="str">
            <v>Reçue</v>
          </cell>
          <cell r="AW96"/>
          <cell r="AX96"/>
          <cell r="AY96"/>
          <cell r="AZ96" t="str">
            <v>novembre</v>
          </cell>
          <cell r="BA96">
            <v>41944</v>
          </cell>
          <cell r="BB96" t="str">
            <v>Reçu</v>
          </cell>
          <cell r="BC96" t="str">
            <v>QA : pas de rapport de mesures
Comptage : écarts entre la production communiquée à OSE et déclarée
Fiche EAS : reçu
Appro : autoapprovisionnement, mais pas de qté précisées : il nous faut ces éléments</v>
          </cell>
          <cell r="BD96"/>
          <cell r="BE96">
            <v>0</v>
          </cell>
          <cell r="BF96">
            <v>42309</v>
          </cell>
          <cell r="BG96"/>
          <cell r="BH96">
            <v>0</v>
          </cell>
          <cell r="BI96"/>
          <cell r="BJ96">
            <v>0</v>
          </cell>
          <cell r="BK96">
            <v>42675</v>
          </cell>
          <cell r="BL96"/>
          <cell r="BM96">
            <v>0</v>
          </cell>
          <cell r="BN96"/>
          <cell r="BO96">
            <v>0</v>
          </cell>
          <cell r="BP96">
            <v>43040</v>
          </cell>
          <cell r="BQ96">
            <v>0</v>
          </cell>
          <cell r="BR96">
            <v>0</v>
          </cell>
          <cell r="BS96">
            <v>0</v>
          </cell>
          <cell r="BT96">
            <v>43405</v>
          </cell>
          <cell r="BU96">
            <v>0</v>
          </cell>
          <cell r="BV96">
            <v>0</v>
          </cell>
          <cell r="BW96">
            <v>0</v>
          </cell>
          <cell r="BX96">
            <v>0</v>
          </cell>
          <cell r="BY96">
            <v>0</v>
          </cell>
          <cell r="BZ96">
            <v>1</v>
          </cell>
          <cell r="CA96" t="str">
            <v>Finalisée</v>
          </cell>
          <cell r="CB96"/>
          <cell r="CC96" t="b">
            <v>1</v>
          </cell>
          <cell r="CD96">
            <v>0</v>
          </cell>
          <cell r="CE96">
            <v>0</v>
          </cell>
          <cell r="CF96">
            <v>0</v>
          </cell>
          <cell r="CG96">
            <v>0</v>
          </cell>
          <cell r="CH96">
            <v>0</v>
          </cell>
          <cell r="CI96">
            <v>0</v>
          </cell>
          <cell r="CJ96" t="str">
            <v>Compte R</v>
          </cell>
          <cell r="CK96" t="str">
            <v>France</v>
          </cell>
          <cell r="CL96">
            <v>0</v>
          </cell>
          <cell r="CM96" t="str">
            <v>Multicyclones + Electrofiltre</v>
          </cell>
          <cell r="CN96">
            <v>0</v>
          </cell>
          <cell r="CO96">
            <v>45</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16272</v>
          </cell>
          <cell r="DJ96">
            <v>9997.2000000000007</v>
          </cell>
          <cell r="DK96">
            <v>-0.38561946902654864</v>
          </cell>
          <cell r="DL96">
            <v>10001</v>
          </cell>
          <cell r="DM96">
            <v>3.8010642980027128E-4</v>
          </cell>
          <cell r="DN96">
            <v>16272</v>
          </cell>
          <cell r="DO96">
            <v>0</v>
          </cell>
          <cell r="DP96"/>
          <cell r="DQ96">
            <v>0</v>
          </cell>
          <cell r="DR96"/>
          <cell r="DS96">
            <v>20899</v>
          </cell>
          <cell r="DT96">
            <v>0</v>
          </cell>
          <cell r="DU96"/>
          <cell r="DV96">
            <v>0</v>
          </cell>
          <cell r="DW96">
            <v>0</v>
          </cell>
          <cell r="DX96">
            <v>20899</v>
          </cell>
          <cell r="DY96">
            <v>0</v>
          </cell>
          <cell r="DZ96"/>
          <cell r="EA96">
            <v>0</v>
          </cell>
          <cell r="EB96">
            <v>0</v>
          </cell>
          <cell r="EC96">
            <v>20899</v>
          </cell>
          <cell r="ED96">
            <v>0</v>
          </cell>
          <cell r="EE96"/>
          <cell r="EF96">
            <v>0</v>
          </cell>
          <cell r="EG96">
            <v>0</v>
          </cell>
          <cell r="EH96">
            <v>0</v>
          </cell>
          <cell r="EI96">
            <v>0</v>
          </cell>
          <cell r="EJ96">
            <v>0</v>
          </cell>
          <cell r="EK96" t="str">
            <v>foyer biomasse--Eau chaude-</v>
          </cell>
          <cell r="FW96" t="str">
            <v>foyer biomasse</v>
          </cell>
          <cell r="FY96" t="str">
            <v>Eau chaude</v>
          </cell>
        </row>
        <row r="97">
          <cell r="A97" t="str">
            <v>1101C0009</v>
          </cell>
          <cell r="B97" t="str">
            <v>TEREOS  - ARTENAY</v>
          </cell>
          <cell r="C97">
            <v>2011</v>
          </cell>
          <cell r="D97" t="str">
            <v>retenu</v>
          </cell>
          <cell r="E97" t="str">
            <v>CENTRE</v>
          </cell>
          <cell r="F97">
            <v>45</v>
          </cell>
          <cell r="G97" t="str">
            <v>ARTENAY</v>
          </cell>
          <cell r="H97">
            <v>45008</v>
          </cell>
          <cell r="I97" t="str">
            <v>TEREOS</v>
          </cell>
          <cell r="J97" t="str">
            <v>TEREOS</v>
          </cell>
          <cell r="K97">
            <v>40751</v>
          </cell>
          <cell r="L97">
            <v>0</v>
          </cell>
          <cell r="M97" t="str">
            <v>Gaz</v>
          </cell>
          <cell r="N97">
            <v>6929.2999999999993</v>
          </cell>
          <cell r="O97" t="str">
            <v>Régis BARBIER
rbarbier@tereos.com
02 38 78 78 74</v>
          </cell>
          <cell r="P97" t="str">
            <v>NAMBOTIN Laure</v>
          </cell>
          <cell r="Q97" t="str">
            <v xml:space="preserve">
&lt;lnambotin@tereos.com&gt;</v>
          </cell>
          <cell r="R97" t="str">
            <v xml:space="preserve">mob: 06 82 67  71 91 </v>
          </cell>
          <cell r="S97" t="str">
            <v>Patrick LEHALLIER</v>
          </cell>
          <cell r="T97" t="str">
            <v>plehallier@tereos.com</v>
          </cell>
          <cell r="U97" t="str">
            <v>02 38 78 78 65</v>
          </cell>
          <cell r="V97" t="str">
            <v>02 Autres Industries alimentaires</v>
          </cell>
          <cell r="W97">
            <v>4300000</v>
          </cell>
          <cell r="X97">
            <v>1494000</v>
          </cell>
          <cell r="Y97">
            <v>0</v>
          </cell>
          <cell r="Z97">
            <v>0</v>
          </cell>
          <cell r="AA97">
            <v>2605</v>
          </cell>
          <cell r="AB97">
            <v>30296.15</v>
          </cell>
          <cell r="AC97">
            <v>8.3000000000000007</v>
          </cell>
          <cell r="AD97" t="str">
            <v>En cours</v>
          </cell>
          <cell r="AE97" t="str">
            <v>En fonctionnement</v>
          </cell>
          <cell r="AF97" t="str">
            <v>PAS DE TELETRANSMISSION DES DONNEES</v>
          </cell>
          <cell r="AG97">
            <v>0</v>
          </cell>
          <cell r="AH97">
            <v>41671</v>
          </cell>
          <cell r="AI97">
            <v>41671</v>
          </cell>
          <cell r="AJ97">
            <v>0</v>
          </cell>
          <cell r="AK97">
            <v>43673</v>
          </cell>
          <cell r="AL97" t="e">
            <v>#N/A</v>
          </cell>
          <cell r="AM97">
            <v>0</v>
          </cell>
          <cell r="AN97" t="str">
            <v xml:space="preserve">Courrier demande avenant de décalage recu (début décembre 2013)
début comptage prévu 01/07/2014
 L'installation ne fonctionne pas à son nominal (pas de comptage officiel prévu avant novembre) -&gt; avenant à prévoir une fois date off
</v>
          </cell>
          <cell r="AO97" t="str">
            <v>11/09/2014 : Echange tél avec Mme Nambotin -&gt; action corrective mener sur l'installation (plainte de riverins conernant des rejets de GN), arrêt fréquents pour effectuer des modifications.</v>
          </cell>
          <cell r="AP97" t="str">
            <v>Défaut de communicaton voir article</v>
          </cell>
          <cell r="AQ97">
            <v>0</v>
          </cell>
          <cell r="AR97">
            <v>0</v>
          </cell>
          <cell r="AS97" t="str">
            <v>Relance état suivi et date de comptage le 25022015
contact téléphone 07/042015 + demande d'info mail</v>
          </cell>
          <cell r="AT97"/>
          <cell r="AU97" t="str">
            <v>Date maxi de comptage dépassée</v>
          </cell>
          <cell r="AV97" t="str">
            <v>Reçue</v>
          </cell>
          <cell r="AW97" t="str">
            <v>Reçue</v>
          </cell>
          <cell r="AX97">
            <v>41816</v>
          </cell>
          <cell r="AY97">
            <v>42181</v>
          </cell>
          <cell r="AZ97" t="str">
            <v>février</v>
          </cell>
          <cell r="BA97"/>
          <cell r="BB97"/>
          <cell r="BC97">
            <v>0</v>
          </cell>
          <cell r="BD97"/>
          <cell r="BE97">
            <v>0</v>
          </cell>
          <cell r="BF97"/>
          <cell r="BG97"/>
          <cell r="BH97">
            <v>0</v>
          </cell>
          <cell r="BI97"/>
          <cell r="BJ97">
            <v>0</v>
          </cell>
          <cell r="BK97"/>
          <cell r="BL97"/>
          <cell r="BM97">
            <v>0</v>
          </cell>
          <cell r="BN97"/>
          <cell r="BO97">
            <v>0</v>
          </cell>
          <cell r="BP97"/>
          <cell r="BQ97">
            <v>0</v>
          </cell>
          <cell r="BR97">
            <v>0</v>
          </cell>
          <cell r="BS97">
            <v>0</v>
          </cell>
          <cell r="BT97"/>
          <cell r="BU97">
            <v>0</v>
          </cell>
          <cell r="BV97">
            <v>0</v>
          </cell>
          <cell r="BW97">
            <v>0</v>
          </cell>
          <cell r="BX97">
            <v>0</v>
          </cell>
          <cell r="BY97">
            <v>0</v>
          </cell>
          <cell r="BZ97">
            <v>0</v>
          </cell>
          <cell r="CA97">
            <v>0</v>
          </cell>
          <cell r="CB97"/>
          <cell r="CC97" t="b">
            <v>0</v>
          </cell>
          <cell r="CD97">
            <v>0</v>
          </cell>
          <cell r="CE97">
            <v>0</v>
          </cell>
          <cell r="CF97">
            <v>0</v>
          </cell>
          <cell r="CG97">
            <v>0</v>
          </cell>
          <cell r="CH97">
            <v>0</v>
          </cell>
          <cell r="CI97">
            <v>0</v>
          </cell>
          <cell r="CJ97" t="str">
            <v>Installation Biogaz</v>
          </cell>
          <cell r="CK97">
            <v>0</v>
          </cell>
          <cell r="CL97">
            <v>0</v>
          </cell>
          <cell r="CM97">
            <v>0</v>
          </cell>
          <cell r="CN97">
            <v>0</v>
          </cell>
          <cell r="CO97">
            <v>19.95</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30296.15</v>
          </cell>
          <cell r="DJ97">
            <v>0</v>
          </cell>
          <cell r="DK97"/>
          <cell r="DL97">
            <v>0</v>
          </cell>
          <cell r="DM97"/>
          <cell r="DN97">
            <v>30296.15</v>
          </cell>
          <cell r="DO97">
            <v>0</v>
          </cell>
          <cell r="DP97"/>
          <cell r="DQ97">
            <v>0</v>
          </cell>
          <cell r="DR97"/>
          <cell r="DS97">
            <v>30296.15</v>
          </cell>
          <cell r="DT97">
            <v>0</v>
          </cell>
          <cell r="DU97">
            <v>0</v>
          </cell>
          <cell r="DV97">
            <v>0</v>
          </cell>
          <cell r="DW97">
            <v>0</v>
          </cell>
          <cell r="DX97">
            <v>30296.15</v>
          </cell>
          <cell r="DY97">
            <v>0</v>
          </cell>
          <cell r="DZ97">
            <v>0</v>
          </cell>
          <cell r="EA97">
            <v>0</v>
          </cell>
          <cell r="EB97">
            <v>0</v>
          </cell>
          <cell r="EC97">
            <v>30296.15</v>
          </cell>
          <cell r="ED97">
            <v>0</v>
          </cell>
          <cell r="EE97">
            <v>0</v>
          </cell>
          <cell r="EF97">
            <v>0</v>
          </cell>
          <cell r="EG97">
            <v>0</v>
          </cell>
          <cell r="EH97">
            <v>0</v>
          </cell>
          <cell r="EI97">
            <v>0</v>
          </cell>
          <cell r="EJ97">
            <v>0</v>
          </cell>
          <cell r="EK97" t="str">
            <v>Biogaz--Vapeur-</v>
          </cell>
          <cell r="FW97" t="str">
            <v>Biogaz</v>
          </cell>
          <cell r="FY97" t="str">
            <v>Vapeur</v>
          </cell>
        </row>
        <row r="98">
          <cell r="A98" t="str">
            <v>1101C0010</v>
          </cell>
          <cell r="B98" t="str">
            <v>Chaufferie biomasse NOVATISSUE</v>
          </cell>
          <cell r="C98">
            <v>2011</v>
          </cell>
          <cell r="D98" t="str">
            <v>non retenu</v>
          </cell>
          <cell r="E98" t="str">
            <v>LORRAINE</v>
          </cell>
          <cell r="F98">
            <v>88</v>
          </cell>
          <cell r="G98" t="str">
            <v>LAVAL-SUR-VOLOGNE</v>
          </cell>
          <cell r="H98">
            <v>0</v>
          </cell>
          <cell r="I98">
            <v>0</v>
          </cell>
          <cell r="J98" t="str">
            <v>NOVATISSUE SAS</v>
          </cell>
          <cell r="K98">
            <v>0</v>
          </cell>
          <cell r="L98">
            <v>0</v>
          </cell>
          <cell r="M98">
            <v>0</v>
          </cell>
          <cell r="N98">
            <v>10292.347377472055</v>
          </cell>
          <cell r="O98" t="str">
            <v>laurent.villaume@lucartgroup.com</v>
          </cell>
          <cell r="P98">
            <v>0</v>
          </cell>
          <cell r="Q98">
            <v>0</v>
          </cell>
          <cell r="R98" t="str">
            <v>02 38 78 78 80</v>
          </cell>
          <cell r="S98">
            <v>0</v>
          </cell>
          <cell r="T98">
            <v>0</v>
          </cell>
          <cell r="U98">
            <v>0</v>
          </cell>
          <cell r="V98" t="str">
            <v>10 Papier/Carton</v>
          </cell>
          <cell r="W98">
            <v>3640000</v>
          </cell>
          <cell r="X98">
            <v>1741050</v>
          </cell>
          <cell r="Y98">
            <v>0</v>
          </cell>
          <cell r="Z98">
            <v>0</v>
          </cell>
          <cell r="AA98">
            <v>3869.3035253654339</v>
          </cell>
          <cell r="AB98">
            <v>45000</v>
          </cell>
          <cell r="AC98">
            <v>9.4</v>
          </cell>
          <cell r="AD98" t="str">
            <v>Projet non retenu</v>
          </cell>
          <cell r="AE98" t="str">
            <v>Projet non retenu</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t="str">
            <v xml:space="preserve"> </v>
          </cell>
          <cell r="AW98" t="str">
            <v xml:space="preserve"> </v>
          </cell>
          <cell r="AX98" t="str">
            <v xml:space="preserve"> </v>
          </cell>
          <cell r="AY98" t="str">
            <v xml:space="preserve"> </v>
          </cell>
          <cell r="AZ98"/>
          <cell r="BA98"/>
          <cell r="BB98"/>
          <cell r="BC98">
            <v>0</v>
          </cell>
          <cell r="BD98">
            <v>0</v>
          </cell>
          <cell r="BE98">
            <v>0</v>
          </cell>
          <cell r="BF98"/>
          <cell r="BG98"/>
          <cell r="BH98">
            <v>0</v>
          </cell>
          <cell r="BI98">
            <v>0</v>
          </cell>
          <cell r="BJ98">
            <v>0</v>
          </cell>
          <cell r="BK98"/>
          <cell r="BL98"/>
          <cell r="BM98">
            <v>0</v>
          </cell>
          <cell r="BN98">
            <v>0</v>
          </cell>
          <cell r="BO98">
            <v>0</v>
          </cell>
          <cell r="BP98"/>
          <cell r="BQ98">
            <v>0</v>
          </cell>
          <cell r="BR98">
            <v>0</v>
          </cell>
          <cell r="BS98">
            <v>0</v>
          </cell>
          <cell r="BT98"/>
          <cell r="BU98">
            <v>0</v>
          </cell>
          <cell r="BV98">
            <v>0</v>
          </cell>
          <cell r="BW98">
            <v>0</v>
          </cell>
          <cell r="BX98">
            <v>0</v>
          </cell>
          <cell r="BY98">
            <v>0</v>
          </cell>
          <cell r="BZ98">
            <v>0</v>
          </cell>
          <cell r="CA98">
            <v>0</v>
          </cell>
          <cell r="CB98">
            <v>0</v>
          </cell>
          <cell r="CC98" t="b">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45000</v>
          </cell>
          <cell r="DJ98">
            <v>0</v>
          </cell>
          <cell r="DK98"/>
          <cell r="DL98">
            <v>0</v>
          </cell>
          <cell r="DM98">
            <v>0</v>
          </cell>
          <cell r="DN98">
            <v>45000</v>
          </cell>
          <cell r="DO98">
            <v>0</v>
          </cell>
          <cell r="DP98"/>
          <cell r="DQ98">
            <v>0</v>
          </cell>
          <cell r="DR98">
            <v>0</v>
          </cell>
          <cell r="DS98">
            <v>45000</v>
          </cell>
          <cell r="DT98">
            <v>0</v>
          </cell>
          <cell r="DU98">
            <v>0</v>
          </cell>
          <cell r="DV98">
            <v>0</v>
          </cell>
          <cell r="DW98">
            <v>0</v>
          </cell>
          <cell r="DX98">
            <v>45000</v>
          </cell>
          <cell r="DY98">
            <v>0</v>
          </cell>
          <cell r="DZ98">
            <v>0</v>
          </cell>
          <cell r="EA98">
            <v>0</v>
          </cell>
          <cell r="EB98">
            <v>0</v>
          </cell>
          <cell r="EC98">
            <v>45000</v>
          </cell>
          <cell r="ED98">
            <v>0</v>
          </cell>
          <cell r="EE98">
            <v>0</v>
          </cell>
          <cell r="EF98">
            <v>0</v>
          </cell>
          <cell r="EG98">
            <v>0</v>
          </cell>
          <cell r="EH98">
            <v>0</v>
          </cell>
          <cell r="EI98">
            <v>0</v>
          </cell>
          <cell r="EJ98">
            <v>0</v>
          </cell>
        </row>
        <row r="99">
          <cell r="A99" t="str">
            <v>1101C0011</v>
          </cell>
          <cell r="B99" t="str">
            <v xml:space="preserve">BOUYER LEROUX - LA BOISSIERE DU DORE </v>
          </cell>
          <cell r="C99">
            <v>2011</v>
          </cell>
          <cell r="D99" t="str">
            <v>retenu</v>
          </cell>
          <cell r="E99" t="str">
            <v>PAYS DE LA LOIRE</v>
          </cell>
          <cell r="F99">
            <v>44</v>
          </cell>
          <cell r="G99" t="str">
            <v>LA BOISSIERE DU DORE</v>
          </cell>
          <cell r="H99">
            <v>44016</v>
          </cell>
          <cell r="I99">
            <v>0</v>
          </cell>
          <cell r="J99" t="str">
            <v>IMERYS TC / BOUYER LEROUX</v>
          </cell>
          <cell r="K99">
            <v>40794</v>
          </cell>
          <cell r="L99">
            <v>0</v>
          </cell>
          <cell r="M99" t="str">
            <v>Gaz</v>
          </cell>
          <cell r="N99">
            <v>4687.1349957007733</v>
          </cell>
          <cell r="O99" t="str">
            <v>Philippe Hernandez
Directeur exploitation
02 41 63 76 16
06 80 64 28 21
phernandez@bouyer-leroux.fr</v>
          </cell>
          <cell r="P99">
            <v>0</v>
          </cell>
          <cell r="Q99" t="str">
            <v>Philippe Hernandez
Directeur exploitation
02 41 63 76 16
06 80 64 28 21
phernandez@bouyer-leroux.fr</v>
          </cell>
          <cell r="R99">
            <v>0</v>
          </cell>
          <cell r="S99">
            <v>0</v>
          </cell>
          <cell r="T99" t="str">
            <v>Philippe Hernandez
Directeur exploitation
02 41 63 76 16
06 80 64 28 21
phernandez@bouyer-leroux.fr</v>
          </cell>
          <cell r="U99">
            <v>0</v>
          </cell>
          <cell r="V99" t="str">
            <v>06 Matériaux de construction</v>
          </cell>
          <cell r="W99">
            <v>1773000</v>
          </cell>
          <cell r="X99">
            <v>700000</v>
          </cell>
          <cell r="Y99">
            <v>0</v>
          </cell>
          <cell r="Z99">
            <v>0</v>
          </cell>
          <cell r="AA99">
            <v>1762.0808254514186</v>
          </cell>
          <cell r="AB99">
            <v>20493</v>
          </cell>
          <cell r="AC99">
            <v>3</v>
          </cell>
          <cell r="AD99" t="str">
            <v>Abandonné</v>
          </cell>
          <cell r="AE99" t="str">
            <v>Abandonné</v>
          </cell>
          <cell r="AF99">
            <v>0</v>
          </cell>
          <cell r="AG99">
            <v>0</v>
          </cell>
          <cell r="AH99">
            <v>41671</v>
          </cell>
          <cell r="AI99" t="str">
            <v>2015</v>
          </cell>
          <cell r="AJ99">
            <v>0</v>
          </cell>
          <cell r="AK99">
            <v>0</v>
          </cell>
          <cell r="AL99" t="str">
            <v>LIBEREE</v>
          </cell>
          <cell r="AM99" t="str">
            <v>Projet abandonné, pour réorganisation du site, avec nette baisse de l'activité.
(Après le rachat d'IMERYS structure, Bouyer Leroux souhaite réorganisé sa production autour de 3 grands sites : La Séguinière, Colomiers et Mably)</v>
          </cell>
          <cell r="AN99" t="str">
            <v>22/05/14 :  Décision avant fin d'année 2014 sur les suites à donner au projet, avec calendrier solide pour pouvoir justifier d'un avenant de prolongation. (réorganisation du site)
22/12/2014 : Projet abandonné, restructuration global du site, avec forte baisse de la production</v>
          </cell>
          <cell r="AO99">
            <v>0</v>
          </cell>
          <cell r="AP99" t="str">
            <v>La demande d'investissment n'a pas encore été lancée, pour raison de conjoncture economique défavorable. + aquisition par Bouyer-Leroux Consultation matériels et contrat d'appro étudié en 2014</v>
          </cell>
          <cell r="AQ99">
            <v>0</v>
          </cell>
          <cell r="AR99">
            <v>0</v>
          </cell>
          <cell r="AS99" t="str">
            <v>26/02/2014
En attente retour de Bouyer Leroux sur ces projets</v>
          </cell>
          <cell r="AT99" t="str">
            <v>Retard comptage prévisionnel</v>
          </cell>
          <cell r="AU99" t="str">
            <v>Date maxi de comptage dépassée</v>
          </cell>
          <cell r="AV99" t="str">
            <v>Reçue</v>
          </cell>
          <cell r="AW99" t="str">
            <v>Reçue</v>
          </cell>
          <cell r="AX99">
            <v>41859</v>
          </cell>
          <cell r="AY99">
            <v>42224</v>
          </cell>
          <cell r="AZ99" t="str">
            <v>juillet</v>
          </cell>
          <cell r="BA99"/>
          <cell r="BB99"/>
          <cell r="BC99">
            <v>0</v>
          </cell>
          <cell r="BD99">
            <v>0</v>
          </cell>
          <cell r="BE99">
            <v>0</v>
          </cell>
          <cell r="BF99"/>
          <cell r="BG99"/>
          <cell r="BH99">
            <v>0</v>
          </cell>
          <cell r="BI99">
            <v>0</v>
          </cell>
          <cell r="BJ99">
            <v>0</v>
          </cell>
          <cell r="BK99"/>
          <cell r="BL99"/>
          <cell r="BM99">
            <v>0</v>
          </cell>
          <cell r="BN99">
            <v>0</v>
          </cell>
          <cell r="BO99">
            <v>0</v>
          </cell>
          <cell r="BP99"/>
          <cell r="BQ99">
            <v>0</v>
          </cell>
          <cell r="BR99">
            <v>0</v>
          </cell>
          <cell r="BS99">
            <v>0</v>
          </cell>
          <cell r="BT99"/>
          <cell r="BU99">
            <v>0</v>
          </cell>
          <cell r="BV99">
            <v>0</v>
          </cell>
          <cell r="BW99">
            <v>0</v>
          </cell>
          <cell r="BX99">
            <v>0</v>
          </cell>
          <cell r="BY99">
            <v>0</v>
          </cell>
          <cell r="BZ99">
            <v>0</v>
          </cell>
          <cell r="CA99">
            <v>0</v>
          </cell>
          <cell r="CB99"/>
          <cell r="CC99" t="b">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20493</v>
          </cell>
          <cell r="DJ99">
            <v>0</v>
          </cell>
          <cell r="DK99"/>
          <cell r="DL99">
            <v>0</v>
          </cell>
          <cell r="DM99"/>
          <cell r="DN99">
            <v>20493</v>
          </cell>
          <cell r="DO99">
            <v>0</v>
          </cell>
          <cell r="DP99"/>
          <cell r="DQ99">
            <v>0</v>
          </cell>
          <cell r="DR99"/>
          <cell r="DS99">
            <v>20493</v>
          </cell>
          <cell r="DT99">
            <v>0</v>
          </cell>
          <cell r="DU99">
            <v>0</v>
          </cell>
          <cell r="DV99">
            <v>0</v>
          </cell>
          <cell r="DW99">
            <v>0</v>
          </cell>
          <cell r="DX99">
            <v>20493</v>
          </cell>
          <cell r="DY99">
            <v>0</v>
          </cell>
          <cell r="DZ99">
            <v>0</v>
          </cell>
          <cell r="EA99">
            <v>0</v>
          </cell>
          <cell r="EB99">
            <v>0</v>
          </cell>
          <cell r="EC99">
            <v>20493</v>
          </cell>
          <cell r="ED99">
            <v>0</v>
          </cell>
          <cell r="EE99">
            <v>0</v>
          </cell>
          <cell r="EF99">
            <v>0</v>
          </cell>
          <cell r="EG99">
            <v>0</v>
          </cell>
          <cell r="EH99">
            <v>0</v>
          </cell>
          <cell r="EI99">
            <v>0</v>
          </cell>
          <cell r="EJ99">
            <v>0</v>
          </cell>
        </row>
        <row r="100">
          <cell r="A100" t="str">
            <v>1101C0012</v>
          </cell>
          <cell r="B100" t="str">
            <v>ASTRIUM - LES MUREAUX</v>
          </cell>
          <cell r="C100">
            <v>2011</v>
          </cell>
          <cell r="D100" t="str">
            <v>retenu</v>
          </cell>
          <cell r="E100" t="str">
            <v>ILE DE France</v>
          </cell>
          <cell r="F100">
            <v>78</v>
          </cell>
          <cell r="G100" t="str">
            <v>LES MUREAUX</v>
          </cell>
          <cell r="H100">
            <v>78440</v>
          </cell>
          <cell r="I100" t="str">
            <v>Airbus</v>
          </cell>
          <cell r="J100" t="str">
            <v>AIRBUS DEFENCE AND SPACE SAS</v>
          </cell>
          <cell r="K100">
            <v>40723</v>
          </cell>
          <cell r="L100">
            <v>10.5</v>
          </cell>
          <cell r="M100" t="str">
            <v>Gaz</v>
          </cell>
          <cell r="N100">
            <v>3678.7799999999997</v>
          </cell>
          <cell r="O100" t="str">
            <v>gael.jouanne@astrium.eads.net</v>
          </cell>
          <cell r="P100" t="str">
            <v xml:space="preserve">
Pierre Picard</v>
          </cell>
          <cell r="Q100" t="str">
            <v>pierre.picard@astrium.eads.net</v>
          </cell>
          <cell r="R100" t="str">
            <v>01,39,06,10,47</v>
          </cell>
          <cell r="S100" t="str">
            <v>Paulo DE SOUZA</v>
          </cell>
          <cell r="T100" t="str">
            <v>paulo.de-souza@astrium.eads.net</v>
          </cell>
          <cell r="U100" t="str">
            <v>01,39,06,35,96</v>
          </cell>
          <cell r="V100" t="str">
            <v>11 Industrie automobile et aéronautique</v>
          </cell>
          <cell r="W100">
            <v>2464000</v>
          </cell>
          <cell r="X100">
            <v>580000</v>
          </cell>
          <cell r="Y100" t="str">
            <v>Reçu</v>
          </cell>
          <cell r="Z100">
            <v>0</v>
          </cell>
          <cell r="AA100">
            <v>1383</v>
          </cell>
          <cell r="AB100">
            <v>16084.29</v>
          </cell>
          <cell r="AC100">
            <v>4.5</v>
          </cell>
          <cell r="AD100" t="str">
            <v>En cours</v>
          </cell>
          <cell r="AE100" t="str">
            <v>En fonctionnement</v>
          </cell>
          <cell r="AF100" t="str">
            <v>oui</v>
          </cell>
          <cell r="AG100" t="str">
            <v>IB11782014001</v>
          </cell>
          <cell r="AH100" t="str">
            <v>de souza</v>
          </cell>
          <cell r="AI100">
            <v>41671</v>
          </cell>
          <cell r="AJ100">
            <v>41699</v>
          </cell>
          <cell r="AK100">
            <v>10.5</v>
          </cell>
          <cell r="AL100" t="e">
            <v>#N/A</v>
          </cell>
          <cell r="AM100">
            <v>0</v>
          </cell>
          <cell r="AN100" t="str">
            <v>En exploitation avec Dalkia - ne sont pas trop au courant du mode de fonctionnement et de calcul de la subvention - Propose une visite en septembre</v>
          </cell>
          <cell r="AO100">
            <v>0</v>
          </cell>
          <cell r="AP100">
            <v>0</v>
          </cell>
          <cell r="AQ100" t="str">
            <v>Longue période de comptage vide année 1</v>
          </cell>
          <cell r="AR100">
            <v>0</v>
          </cell>
          <cell r="AS100" t="str">
            <v>nouvel avenant changement raison sociale fin 2015 à faire
Demander plus de détail des sources d'approvisionnement de SEVEA</v>
          </cell>
          <cell r="AT100"/>
          <cell r="AU100"/>
          <cell r="AV100" t="str">
            <v>Reçue</v>
          </cell>
          <cell r="AW100" t="str">
            <v>Reçue</v>
          </cell>
          <cell r="AX100"/>
          <cell r="AY100"/>
          <cell r="AZ100" t="str">
            <v>mars</v>
          </cell>
          <cell r="BA100">
            <v>42064</v>
          </cell>
          <cell r="BB100" t="str">
            <v>Validé</v>
          </cell>
          <cell r="BC100" t="str">
            <v xml:space="preserve">
Q air OK
Appro: ok
Comptage OK
</v>
          </cell>
          <cell r="BD100" t="str">
            <v>demandée</v>
          </cell>
          <cell r="BE100" t="str">
            <v>demandée</v>
          </cell>
          <cell r="BF100">
            <v>42430</v>
          </cell>
          <cell r="BG100"/>
          <cell r="BH100">
            <v>0</v>
          </cell>
          <cell r="BI100"/>
          <cell r="BJ100">
            <v>0</v>
          </cell>
          <cell r="BK100">
            <v>42795</v>
          </cell>
          <cell r="BL100"/>
          <cell r="BM100">
            <v>0</v>
          </cell>
          <cell r="BN100"/>
          <cell r="BO100">
            <v>0</v>
          </cell>
          <cell r="BP100">
            <v>43160</v>
          </cell>
          <cell r="BQ100">
            <v>0</v>
          </cell>
          <cell r="BR100">
            <v>0</v>
          </cell>
          <cell r="BS100">
            <v>0</v>
          </cell>
          <cell r="BT100">
            <v>43525</v>
          </cell>
          <cell r="BU100">
            <v>0</v>
          </cell>
          <cell r="BV100">
            <v>0</v>
          </cell>
          <cell r="BW100">
            <v>0</v>
          </cell>
          <cell r="BX100">
            <v>0</v>
          </cell>
          <cell r="BY100">
            <v>1</v>
          </cell>
          <cell r="BZ100">
            <v>1</v>
          </cell>
          <cell r="CA100" t="str">
            <v>Publiée</v>
          </cell>
          <cell r="CB100">
            <v>1</v>
          </cell>
          <cell r="CC100" t="b">
            <v>0</v>
          </cell>
          <cell r="CD100">
            <v>0</v>
          </cell>
          <cell r="CE100">
            <v>0</v>
          </cell>
          <cell r="CF100">
            <v>0</v>
          </cell>
          <cell r="CG100">
            <v>0</v>
          </cell>
          <cell r="CH100">
            <v>0</v>
          </cell>
          <cell r="CI100">
            <v>0</v>
          </cell>
          <cell r="CJ100" t="str">
            <v>Justsen</v>
          </cell>
          <cell r="CK100" t="str">
            <v>Danamark</v>
          </cell>
          <cell r="CL100">
            <v>0</v>
          </cell>
          <cell r="CM100" t="str">
            <v>Multi cyclones - filtre à manches</v>
          </cell>
          <cell r="CN100" t="str">
            <v>ICPE - 2910 A - déclaration</v>
          </cell>
          <cell r="CO100">
            <v>30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16084.29</v>
          </cell>
          <cell r="DJ100">
            <v>9272</v>
          </cell>
          <cell r="DK100">
            <v>-0.42353687977523413</v>
          </cell>
          <cell r="DL100">
            <v>6076</v>
          </cell>
          <cell r="DM100">
            <v>-0.34469370146678169</v>
          </cell>
          <cell r="DN100">
            <v>16084.29</v>
          </cell>
          <cell r="DO100">
            <v>0</v>
          </cell>
          <cell r="DP100"/>
          <cell r="DQ100">
            <v>0</v>
          </cell>
          <cell r="DR100"/>
          <cell r="DS100">
            <v>16084.29</v>
          </cell>
          <cell r="DT100">
            <v>0</v>
          </cell>
          <cell r="DU100">
            <v>0</v>
          </cell>
          <cell r="DV100">
            <v>0</v>
          </cell>
          <cell r="DW100">
            <v>0</v>
          </cell>
          <cell r="DX100">
            <v>16084.29</v>
          </cell>
          <cell r="DY100">
            <v>0</v>
          </cell>
          <cell r="DZ100">
            <v>0</v>
          </cell>
          <cell r="EA100">
            <v>0</v>
          </cell>
          <cell r="EB100">
            <v>0</v>
          </cell>
          <cell r="EC100">
            <v>16084.29</v>
          </cell>
          <cell r="ED100">
            <v>0</v>
          </cell>
          <cell r="EE100">
            <v>0</v>
          </cell>
          <cell r="EF100">
            <v>0</v>
          </cell>
          <cell r="EG100">
            <v>0</v>
          </cell>
          <cell r="EH100">
            <v>0</v>
          </cell>
          <cell r="EI100">
            <v>0</v>
          </cell>
          <cell r="EJ100">
            <v>0</v>
          </cell>
          <cell r="EK100" t="str">
            <v>---</v>
          </cell>
        </row>
        <row r="101">
          <cell r="A101" t="str">
            <v>1101C0013</v>
          </cell>
          <cell r="B101" t="str">
            <v>Belfort Techn'hom centre site énergie</v>
          </cell>
          <cell r="C101">
            <v>2011</v>
          </cell>
          <cell r="D101" t="str">
            <v>retenu</v>
          </cell>
          <cell r="E101" t="str">
            <v>FRANCHE COMTE</v>
          </cell>
          <cell r="F101">
            <v>90</v>
          </cell>
          <cell r="G101" t="str">
            <v>BELFORT</v>
          </cell>
          <cell r="H101">
            <v>0</v>
          </cell>
          <cell r="I101">
            <v>0</v>
          </cell>
          <cell r="J101" t="str">
            <v>EBM  THERMIQUE SAS</v>
          </cell>
          <cell r="K101">
            <v>0</v>
          </cell>
          <cell r="L101">
            <v>0</v>
          </cell>
          <cell r="M101">
            <v>0</v>
          </cell>
          <cell r="N101">
            <v>6405.2800000000007</v>
          </cell>
          <cell r="O101" t="str">
            <v>h.lamorlette@ebm-thermique.fr  et  Pierre-etienne.perol@sempat.fr</v>
          </cell>
          <cell r="P101">
            <v>0</v>
          </cell>
          <cell r="Q101">
            <v>0</v>
          </cell>
          <cell r="R101">
            <v>0</v>
          </cell>
          <cell r="S101">
            <v>0</v>
          </cell>
          <cell r="T101">
            <v>0</v>
          </cell>
          <cell r="U101">
            <v>0</v>
          </cell>
          <cell r="V101" t="str">
            <v xml:space="preserve">Parc urbain d’activités </v>
          </cell>
          <cell r="W101">
            <v>4346000</v>
          </cell>
          <cell r="X101">
            <v>1213413.5900000001</v>
          </cell>
          <cell r="Y101">
            <v>0</v>
          </cell>
          <cell r="Z101">
            <v>0</v>
          </cell>
          <cell r="AA101">
            <v>2408</v>
          </cell>
          <cell r="AB101">
            <v>28005.040000000001</v>
          </cell>
          <cell r="AC101">
            <v>6.3</v>
          </cell>
          <cell r="AD101" t="str">
            <v>Abandonné</v>
          </cell>
          <cell r="AE101" t="str">
            <v>Abandonné</v>
          </cell>
          <cell r="AF101">
            <v>0</v>
          </cell>
          <cell r="AG101">
            <v>0</v>
          </cell>
          <cell r="AH101">
            <v>0</v>
          </cell>
          <cell r="AI101">
            <v>0</v>
          </cell>
          <cell r="AJ101">
            <v>0</v>
          </cell>
          <cell r="AK101">
            <v>0</v>
          </cell>
          <cell r="AL101"/>
          <cell r="AM101">
            <v>0</v>
          </cell>
          <cell r="AN101">
            <v>0</v>
          </cell>
          <cell r="AO101">
            <v>0</v>
          </cell>
          <cell r="AP101">
            <v>0</v>
          </cell>
          <cell r="AQ101">
            <v>0</v>
          </cell>
          <cell r="AR101">
            <v>0</v>
          </cell>
          <cell r="AS101">
            <v>0</v>
          </cell>
          <cell r="AT101"/>
          <cell r="AU101">
            <v>0</v>
          </cell>
          <cell r="AV101">
            <v>0</v>
          </cell>
          <cell r="AW101">
            <v>0</v>
          </cell>
          <cell r="AX101">
            <v>0</v>
          </cell>
          <cell r="AY101">
            <v>0</v>
          </cell>
          <cell r="AZ101"/>
          <cell r="BA101"/>
          <cell r="BB101"/>
          <cell r="BC101">
            <v>0</v>
          </cell>
          <cell r="BD101">
            <v>0</v>
          </cell>
          <cell r="BE101">
            <v>0</v>
          </cell>
          <cell r="BF101"/>
          <cell r="BG101"/>
          <cell r="BH101">
            <v>0</v>
          </cell>
          <cell r="BI101">
            <v>0</v>
          </cell>
          <cell r="BJ101">
            <v>0</v>
          </cell>
          <cell r="BK101"/>
          <cell r="BL101"/>
          <cell r="BM101">
            <v>0</v>
          </cell>
          <cell r="BN101">
            <v>0</v>
          </cell>
          <cell r="BO101">
            <v>0</v>
          </cell>
          <cell r="BP101"/>
          <cell r="BQ101">
            <v>0</v>
          </cell>
          <cell r="BR101">
            <v>0</v>
          </cell>
          <cell r="BS101">
            <v>0</v>
          </cell>
          <cell r="BT101"/>
          <cell r="BU101">
            <v>0</v>
          </cell>
          <cell r="BV101">
            <v>0</v>
          </cell>
          <cell r="BW101">
            <v>0</v>
          </cell>
          <cell r="BX101">
            <v>0</v>
          </cell>
          <cell r="BY101">
            <v>0</v>
          </cell>
          <cell r="BZ101">
            <v>0</v>
          </cell>
          <cell r="CA101">
            <v>0</v>
          </cell>
          <cell r="CB101"/>
          <cell r="CC101" t="b">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28005.040000000001</v>
          </cell>
          <cell r="DJ101">
            <v>0</v>
          </cell>
          <cell r="DK101"/>
          <cell r="DL101">
            <v>0</v>
          </cell>
          <cell r="DM101">
            <v>0</v>
          </cell>
          <cell r="DN101">
            <v>28005.040000000001</v>
          </cell>
          <cell r="DO101">
            <v>0</v>
          </cell>
          <cell r="DP101"/>
          <cell r="DQ101">
            <v>0</v>
          </cell>
          <cell r="DR101">
            <v>0</v>
          </cell>
          <cell r="DS101">
            <v>28005.040000000001</v>
          </cell>
          <cell r="DT101">
            <v>0</v>
          </cell>
          <cell r="DU101">
            <v>0</v>
          </cell>
          <cell r="DV101">
            <v>0</v>
          </cell>
          <cell r="DW101">
            <v>0</v>
          </cell>
          <cell r="DX101">
            <v>28005.040000000001</v>
          </cell>
          <cell r="DY101">
            <v>0</v>
          </cell>
          <cell r="DZ101">
            <v>0</v>
          </cell>
          <cell r="EA101">
            <v>0</v>
          </cell>
          <cell r="EB101">
            <v>0</v>
          </cell>
          <cell r="EC101">
            <v>28005.040000000001</v>
          </cell>
          <cell r="ED101">
            <v>0</v>
          </cell>
          <cell r="EE101">
            <v>0</v>
          </cell>
          <cell r="EF101">
            <v>0</v>
          </cell>
          <cell r="EG101">
            <v>0</v>
          </cell>
          <cell r="EH101">
            <v>0</v>
          </cell>
          <cell r="EI101">
            <v>0</v>
          </cell>
          <cell r="EJ101">
            <v>0</v>
          </cell>
        </row>
        <row r="102">
          <cell r="A102" t="str">
            <v>1101C0014</v>
          </cell>
          <cell r="B102" t="str">
            <v>COFELY -EUROSERUM - PORT S/ SAONE</v>
          </cell>
          <cell r="C102">
            <v>2011</v>
          </cell>
          <cell r="D102" t="str">
            <v>retenu</v>
          </cell>
          <cell r="E102" t="str">
            <v>FRANCHE COMTE</v>
          </cell>
          <cell r="F102">
            <v>70</v>
          </cell>
          <cell r="G102" t="str">
            <v>PORT-SUR-SAONE</v>
          </cell>
          <cell r="H102" t="str">
            <v>70421</v>
          </cell>
          <cell r="I102" t="str">
            <v>COFELY</v>
          </cell>
          <cell r="J102" t="str">
            <v>Euroserum</v>
          </cell>
          <cell r="K102">
            <v>40730</v>
          </cell>
          <cell r="L102">
            <v>0</v>
          </cell>
          <cell r="M102" t="str">
            <v>Gaz</v>
          </cell>
          <cell r="N102">
            <v>15039.635425623386</v>
          </cell>
          <cell r="O102" t="str">
            <v>florence.lemehaute@cofely-gdfsuez.com</v>
          </cell>
          <cell r="P102" t="str">
            <v>Denis Mailler</v>
          </cell>
          <cell r="Q102" t="str">
            <v xml:space="preserve">denis.mailler@cofely-gdfsuez.com
</v>
          </cell>
          <cell r="R102" t="str">
            <v>03 80 60 13 75</v>
          </cell>
          <cell r="S102" t="str">
            <v>Olivier BALLAND
Sébastien ROCHEFORT</v>
          </cell>
          <cell r="T102" t="str">
            <v>olivier.balland@cofely-gdfsuez.com
sebastien.rochefort@cofely-gdfsuez.com</v>
          </cell>
          <cell r="U102" t="str">
            <v>06 75 21 35 75-
03 81 41 96 00</v>
          </cell>
          <cell r="V102" t="str">
            <v>01 Laiteries</v>
          </cell>
          <cell r="W102">
            <v>4218786.8600000003</v>
          </cell>
          <cell r="X102">
            <v>2419852</v>
          </cell>
          <cell r="Y102">
            <v>0</v>
          </cell>
          <cell r="Z102">
            <v>0</v>
          </cell>
          <cell r="AA102">
            <v>5653.9982803095436</v>
          </cell>
          <cell r="AB102">
            <v>65756</v>
          </cell>
          <cell r="AC102">
            <v>8.1999999999999993</v>
          </cell>
          <cell r="AD102" t="str">
            <v>En cours</v>
          </cell>
          <cell r="AE102" t="str">
            <v>En fonctionnement</v>
          </cell>
          <cell r="AF102" t="str">
            <v>Oui</v>
          </cell>
          <cell r="AG102" t="str">
            <v xml:space="preserve">IB43702013001
</v>
          </cell>
          <cell r="AH102" t="str">
            <v>01/08/2014 ?</v>
          </cell>
          <cell r="AI102">
            <v>42192</v>
          </cell>
          <cell r="AJ102">
            <v>42186</v>
          </cell>
          <cell r="AK102">
            <v>44202</v>
          </cell>
          <cell r="AL102" t="e">
            <v>#N/A</v>
          </cell>
          <cell r="AM102">
            <v>0</v>
          </cell>
          <cell r="AN102" t="str">
            <v xml:space="preserve">début de comptage prévu pour 01/02/2015
En attente courrier off de prolongation
MSI  faite déverminage en cours a  fin mars </v>
          </cell>
          <cell r="AO102">
            <v>0</v>
          </cell>
          <cell r="AP102" t="str">
            <v>Plans du projets réalisés et les dossiers de déclarations et PC sont prêt.
Attente de signature avec EUROSERUM.
Retard d'un an pour cause délais administratifs (retard signature contrat avec EUROSERUM, canalisation GRT Gaz sur terrain intervention de la DREAL... -&gt; demande report de 1 an pour démarrage installation</v>
          </cell>
          <cell r="AQ102" t="str">
            <v xml:space="preserve">test plateforme comptage semaine  25 </v>
          </cell>
          <cell r="AR102">
            <v>0</v>
          </cell>
          <cell r="AS102" t="str">
            <v>Repondre à la demande par courrier d'un report de 1 an
Avenant nécessaire (fait)
demande de fiche de suivi le 24/02/2015</v>
          </cell>
          <cell r="AT102"/>
          <cell r="AU102"/>
          <cell r="AV102" t="str">
            <v>Reçue</v>
          </cell>
          <cell r="AW102" t="str">
            <v>Reçue</v>
          </cell>
          <cell r="AX102"/>
          <cell r="AY102"/>
          <cell r="AZ102" t="str">
            <v>juillet</v>
          </cell>
          <cell r="BA102">
            <v>42552</v>
          </cell>
          <cell r="BB102"/>
          <cell r="BC102">
            <v>0</v>
          </cell>
          <cell r="BD102">
            <v>0</v>
          </cell>
          <cell r="BE102">
            <v>0</v>
          </cell>
          <cell r="BF102">
            <v>42917</v>
          </cell>
          <cell r="BG102"/>
          <cell r="BH102">
            <v>0</v>
          </cell>
          <cell r="BI102">
            <v>0</v>
          </cell>
          <cell r="BJ102">
            <v>0</v>
          </cell>
          <cell r="BK102">
            <v>43282</v>
          </cell>
          <cell r="BL102"/>
          <cell r="BM102">
            <v>0</v>
          </cell>
          <cell r="BN102">
            <v>0</v>
          </cell>
          <cell r="BO102">
            <v>0</v>
          </cell>
          <cell r="BP102">
            <v>43647</v>
          </cell>
          <cell r="BQ102">
            <v>0</v>
          </cell>
          <cell r="BR102">
            <v>0</v>
          </cell>
          <cell r="BS102">
            <v>0</v>
          </cell>
          <cell r="BT102">
            <v>44013</v>
          </cell>
          <cell r="BU102">
            <v>0</v>
          </cell>
          <cell r="BV102">
            <v>0</v>
          </cell>
          <cell r="BW102">
            <v>0</v>
          </cell>
          <cell r="BX102">
            <v>0</v>
          </cell>
          <cell r="BY102">
            <v>0</v>
          </cell>
          <cell r="BZ102">
            <v>0</v>
          </cell>
          <cell r="CA102">
            <v>0</v>
          </cell>
          <cell r="CB102"/>
          <cell r="CC102" t="b">
            <v>0</v>
          </cell>
          <cell r="CD102">
            <v>0</v>
          </cell>
          <cell r="CE102">
            <v>0</v>
          </cell>
          <cell r="CF102">
            <v>0</v>
          </cell>
          <cell r="CG102">
            <v>0</v>
          </cell>
          <cell r="CH102">
            <v>0</v>
          </cell>
          <cell r="CI102">
            <v>0</v>
          </cell>
          <cell r="CJ102" t="str">
            <v>Compte R</v>
          </cell>
          <cell r="CK102" t="str">
            <v>France</v>
          </cell>
          <cell r="CL102">
            <v>0</v>
          </cell>
          <cell r="CM102">
            <v>0</v>
          </cell>
          <cell r="CN102">
            <v>0</v>
          </cell>
          <cell r="CO102">
            <v>30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65756</v>
          </cell>
          <cell r="DJ102">
            <v>0</v>
          </cell>
          <cell r="DK102"/>
          <cell r="DL102">
            <v>0</v>
          </cell>
          <cell r="DM102"/>
          <cell r="DN102">
            <v>65756</v>
          </cell>
          <cell r="DO102">
            <v>0</v>
          </cell>
          <cell r="DP102"/>
          <cell r="DQ102">
            <v>0</v>
          </cell>
          <cell r="DR102"/>
          <cell r="DS102">
            <v>65756</v>
          </cell>
          <cell r="DT102">
            <v>0</v>
          </cell>
          <cell r="DU102">
            <v>0</v>
          </cell>
          <cell r="DV102">
            <v>0</v>
          </cell>
          <cell r="DW102">
            <v>0</v>
          </cell>
          <cell r="DX102">
            <v>65756</v>
          </cell>
          <cell r="DY102">
            <v>0</v>
          </cell>
          <cell r="DZ102">
            <v>0</v>
          </cell>
          <cell r="EA102">
            <v>0</v>
          </cell>
          <cell r="EB102">
            <v>0</v>
          </cell>
          <cell r="EC102">
            <v>65756</v>
          </cell>
          <cell r="ED102">
            <v>0</v>
          </cell>
          <cell r="EE102">
            <v>0</v>
          </cell>
          <cell r="EF102">
            <v>0</v>
          </cell>
          <cell r="EG102">
            <v>0</v>
          </cell>
          <cell r="EH102">
            <v>0</v>
          </cell>
          <cell r="EI102">
            <v>0</v>
          </cell>
          <cell r="EJ102">
            <v>0</v>
          </cell>
          <cell r="EK102" t="str">
            <v>---</v>
          </cell>
        </row>
        <row r="103">
          <cell r="A103" t="str">
            <v>1101C0015</v>
          </cell>
          <cell r="B103" t="str">
            <v>Chaufferie pour alimenter un séchoir de contreplaqué de pin maritime</v>
          </cell>
          <cell r="C103">
            <v>2011</v>
          </cell>
          <cell r="D103" t="str">
            <v>non retenu</v>
          </cell>
          <cell r="E103" t="str">
            <v>AQUITAINE</v>
          </cell>
          <cell r="F103">
            <v>40</v>
          </cell>
          <cell r="G103" t="str">
            <v>LABOUHEYRE</v>
          </cell>
          <cell r="H103">
            <v>0</v>
          </cell>
          <cell r="I103">
            <v>0</v>
          </cell>
          <cell r="J103" t="str">
            <v>ROLPIN</v>
          </cell>
          <cell r="K103">
            <v>0</v>
          </cell>
          <cell r="L103">
            <v>0</v>
          </cell>
          <cell r="M103">
            <v>0</v>
          </cell>
          <cell r="N103">
            <v>10270.26</v>
          </cell>
          <cell r="O103" t="str">
            <v xml:space="preserve">marc.vincent@rolpin.fr </v>
          </cell>
          <cell r="P103">
            <v>0</v>
          </cell>
          <cell r="Q103">
            <v>0</v>
          </cell>
          <cell r="R103">
            <v>0</v>
          </cell>
          <cell r="S103">
            <v>0</v>
          </cell>
          <cell r="T103">
            <v>0</v>
          </cell>
          <cell r="U103">
            <v>0</v>
          </cell>
          <cell r="V103" t="str">
            <v>08 Industrie Bois</v>
          </cell>
          <cell r="W103">
            <v>6070000</v>
          </cell>
          <cell r="X103">
            <v>1864000</v>
          </cell>
          <cell r="Y103">
            <v>0</v>
          </cell>
          <cell r="Z103">
            <v>0</v>
          </cell>
          <cell r="AA103">
            <v>3861</v>
          </cell>
          <cell r="AB103">
            <v>44903.43</v>
          </cell>
          <cell r="AC103">
            <v>17</v>
          </cell>
          <cell r="AD103" t="str">
            <v>Projet non retenu</v>
          </cell>
          <cell r="AE103" t="str">
            <v>Projet non retenu</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cell r="BA103"/>
          <cell r="BB103"/>
          <cell r="BC103">
            <v>0</v>
          </cell>
          <cell r="BD103">
            <v>0</v>
          </cell>
          <cell r="BE103">
            <v>0</v>
          </cell>
          <cell r="BF103"/>
          <cell r="BG103"/>
          <cell r="BH103">
            <v>0</v>
          </cell>
          <cell r="BI103">
            <v>0</v>
          </cell>
          <cell r="BJ103">
            <v>0</v>
          </cell>
          <cell r="BK103"/>
          <cell r="BL103"/>
          <cell r="BM103">
            <v>0</v>
          </cell>
          <cell r="BN103">
            <v>0</v>
          </cell>
          <cell r="BO103">
            <v>0</v>
          </cell>
          <cell r="BP103"/>
          <cell r="BQ103">
            <v>0</v>
          </cell>
          <cell r="BR103">
            <v>0</v>
          </cell>
          <cell r="BS103">
            <v>0</v>
          </cell>
          <cell r="BT103"/>
          <cell r="BU103">
            <v>0</v>
          </cell>
          <cell r="BV103">
            <v>0</v>
          </cell>
          <cell r="BW103">
            <v>0</v>
          </cell>
          <cell r="BX103">
            <v>0</v>
          </cell>
          <cell r="BY103">
            <v>0</v>
          </cell>
          <cell r="BZ103">
            <v>0</v>
          </cell>
          <cell r="CA103">
            <v>0</v>
          </cell>
          <cell r="CB103">
            <v>0</v>
          </cell>
          <cell r="CC103" t="b">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44903.43</v>
          </cell>
          <cell r="DJ103">
            <v>0</v>
          </cell>
          <cell r="DK103"/>
          <cell r="DL103">
            <v>0</v>
          </cell>
          <cell r="DM103">
            <v>0</v>
          </cell>
          <cell r="DN103">
            <v>44903.43</v>
          </cell>
          <cell r="DO103">
            <v>0</v>
          </cell>
          <cell r="DP103"/>
          <cell r="DQ103">
            <v>0</v>
          </cell>
          <cell r="DR103">
            <v>0</v>
          </cell>
          <cell r="DS103">
            <v>44903.43</v>
          </cell>
          <cell r="DT103">
            <v>0</v>
          </cell>
          <cell r="DU103">
            <v>0</v>
          </cell>
          <cell r="DV103">
            <v>0</v>
          </cell>
          <cell r="DW103">
            <v>0</v>
          </cell>
          <cell r="DX103">
            <v>44903.43</v>
          </cell>
          <cell r="DY103">
            <v>0</v>
          </cell>
          <cell r="DZ103">
            <v>0</v>
          </cell>
          <cell r="EA103">
            <v>0</v>
          </cell>
          <cell r="EB103">
            <v>0</v>
          </cell>
          <cell r="EC103">
            <v>44903.43</v>
          </cell>
          <cell r="ED103">
            <v>0</v>
          </cell>
          <cell r="EE103">
            <v>0</v>
          </cell>
          <cell r="EF103">
            <v>0</v>
          </cell>
          <cell r="EG103">
            <v>0</v>
          </cell>
          <cell r="EH103">
            <v>0</v>
          </cell>
          <cell r="EI103">
            <v>0</v>
          </cell>
          <cell r="EJ103">
            <v>0</v>
          </cell>
        </row>
        <row r="104">
          <cell r="A104" t="str">
            <v>1101C0016</v>
          </cell>
          <cell r="B104" t="str">
            <v>COFELY - AHLSTROM - PONT AUDEMER</v>
          </cell>
          <cell r="C104">
            <v>2011</v>
          </cell>
          <cell r="D104" t="str">
            <v>retenu</v>
          </cell>
          <cell r="E104" t="str">
            <v>HAUTE NORMANDIE</v>
          </cell>
          <cell r="F104">
            <v>27</v>
          </cell>
          <cell r="G104" t="str">
            <v>PONT AUDEMER</v>
          </cell>
          <cell r="H104">
            <v>27467</v>
          </cell>
          <cell r="I104">
            <v>0</v>
          </cell>
          <cell r="J104" t="str">
            <v>COFELY</v>
          </cell>
          <cell r="K104">
            <v>40751</v>
          </cell>
          <cell r="L104">
            <v>0</v>
          </cell>
          <cell r="M104" t="str">
            <v>Gaz</v>
          </cell>
          <cell r="N104">
            <v>15930.740000000002</v>
          </cell>
          <cell r="O104" t="str">
            <v>florence.lemehaute@gdfsuez-cofely.com</v>
          </cell>
          <cell r="P104">
            <v>0</v>
          </cell>
          <cell r="Q104" t="str">
            <v>Pierrick BRUGALLE
02 99 27 65 56
pierrick.brugalle@cofely-gdfsuez.com</v>
          </cell>
          <cell r="R104">
            <v>0</v>
          </cell>
          <cell r="S104">
            <v>0</v>
          </cell>
          <cell r="T104" t="str">
            <v xml:space="preserve">JEANNOT Patrick
patrick.jeannot@cofely-gdfsuez.com
02 99 27 65 65 </v>
          </cell>
          <cell r="U104">
            <v>0</v>
          </cell>
          <cell r="V104" t="str">
            <v>10 Papier/Carton</v>
          </cell>
          <cell r="W104">
            <v>4605000</v>
          </cell>
          <cell r="X104">
            <v>2623182</v>
          </cell>
          <cell r="Y104">
            <v>0</v>
          </cell>
          <cell r="Z104">
            <v>0</v>
          </cell>
          <cell r="AA104">
            <v>5989</v>
          </cell>
          <cell r="AB104">
            <v>69652.070000000007</v>
          </cell>
          <cell r="AC104">
            <v>8</v>
          </cell>
          <cell r="AD104" t="str">
            <v>En cours</v>
          </cell>
          <cell r="AE104" t="str">
            <v>En cours avec difficultés</v>
          </cell>
          <cell r="AF104" t="str">
            <v>non</v>
          </cell>
          <cell r="AG104">
            <v>0</v>
          </cell>
          <cell r="AH104">
            <v>41671</v>
          </cell>
          <cell r="AI104">
            <v>41671</v>
          </cell>
          <cell r="AJ104">
            <v>0</v>
          </cell>
          <cell r="AK104">
            <v>43673</v>
          </cell>
          <cell r="AL104" t="e">
            <v>#N/A</v>
          </cell>
          <cell r="AM104">
            <v>0</v>
          </cell>
          <cell r="AN104" t="str">
            <v>Echange téléphonique  SB avec l'industriel (15/05/2014): 
Investissements moins stratégiques (qu'à St Severin) pour l'industriel. Néanmoins toujours volonté de faire le projet pour l'industriel. Plus d'info pour début juillet 2014
SB : voir pour transfert de la convention directement auprès AHLSTROM</v>
          </cell>
          <cell r="AO104">
            <v>0</v>
          </cell>
          <cell r="AP104" t="str">
            <v>En attente de décision de la part du client sur les choix stratégiques des investissement en France</v>
          </cell>
          <cell r="AQ104">
            <v>0</v>
          </cell>
          <cell r="AR104">
            <v>0</v>
          </cell>
          <cell r="AS104">
            <v>0</v>
          </cell>
          <cell r="AT104"/>
          <cell r="AU104" t="str">
            <v>Date maxi de comptage dépassée</v>
          </cell>
          <cell r="AV104" t="str">
            <v>Reçue</v>
          </cell>
          <cell r="AW104" t="str">
            <v>Reçue</v>
          </cell>
          <cell r="AX104">
            <v>41816</v>
          </cell>
          <cell r="AY104">
            <v>42181</v>
          </cell>
          <cell r="AZ104" t="str">
            <v>février</v>
          </cell>
          <cell r="BA104"/>
          <cell r="BB104"/>
          <cell r="BC104">
            <v>0</v>
          </cell>
          <cell r="BD104">
            <v>0</v>
          </cell>
          <cell r="BE104">
            <v>0</v>
          </cell>
          <cell r="BF104"/>
          <cell r="BG104"/>
          <cell r="BH104">
            <v>0</v>
          </cell>
          <cell r="BI104">
            <v>0</v>
          </cell>
          <cell r="BJ104">
            <v>0</v>
          </cell>
          <cell r="BK104"/>
          <cell r="BL104"/>
          <cell r="BM104">
            <v>0</v>
          </cell>
          <cell r="BN104">
            <v>0</v>
          </cell>
          <cell r="BO104">
            <v>0</v>
          </cell>
          <cell r="BP104"/>
          <cell r="BQ104">
            <v>0</v>
          </cell>
          <cell r="BR104">
            <v>0</v>
          </cell>
          <cell r="BS104">
            <v>0</v>
          </cell>
          <cell r="BT104"/>
          <cell r="BU104">
            <v>0</v>
          </cell>
          <cell r="BV104">
            <v>0</v>
          </cell>
          <cell r="BW104">
            <v>0</v>
          </cell>
          <cell r="BX104">
            <v>0</v>
          </cell>
          <cell r="BY104">
            <v>0</v>
          </cell>
          <cell r="BZ104">
            <v>0</v>
          </cell>
          <cell r="CA104">
            <v>0</v>
          </cell>
          <cell r="CB104"/>
          <cell r="CC104" t="b">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69652.070000000007</v>
          </cell>
          <cell r="DJ104">
            <v>0</v>
          </cell>
          <cell r="DK104"/>
          <cell r="DL104">
            <v>0</v>
          </cell>
          <cell r="DM104"/>
          <cell r="DN104">
            <v>69652.070000000007</v>
          </cell>
          <cell r="DO104">
            <v>0</v>
          </cell>
          <cell r="DP104"/>
          <cell r="DQ104">
            <v>0</v>
          </cell>
          <cell r="DR104"/>
          <cell r="DS104">
            <v>69652.070000000007</v>
          </cell>
          <cell r="DT104">
            <v>0</v>
          </cell>
          <cell r="DU104">
            <v>0</v>
          </cell>
          <cell r="DV104">
            <v>0</v>
          </cell>
          <cell r="DW104">
            <v>0</v>
          </cell>
          <cell r="DX104">
            <v>69652.070000000007</v>
          </cell>
          <cell r="DY104">
            <v>0</v>
          </cell>
          <cell r="DZ104">
            <v>0</v>
          </cell>
          <cell r="EA104">
            <v>0</v>
          </cell>
          <cell r="EB104">
            <v>0</v>
          </cell>
          <cell r="EC104">
            <v>69652.070000000007</v>
          </cell>
          <cell r="ED104">
            <v>0</v>
          </cell>
          <cell r="EE104">
            <v>0</v>
          </cell>
          <cell r="EF104">
            <v>0</v>
          </cell>
          <cell r="EG104">
            <v>0</v>
          </cell>
          <cell r="EH104">
            <v>0</v>
          </cell>
          <cell r="EI104">
            <v>0</v>
          </cell>
          <cell r="EJ104">
            <v>0</v>
          </cell>
        </row>
        <row r="105">
          <cell r="A105" t="str">
            <v>1101C0017</v>
          </cell>
          <cell r="B105" t="str">
            <v>COFELY - ERAMET - SANDOUVILLE</v>
          </cell>
          <cell r="C105">
            <v>2011</v>
          </cell>
          <cell r="D105" t="str">
            <v>retenu</v>
          </cell>
          <cell r="E105" t="str">
            <v>HAUTE NORMANDIE</v>
          </cell>
          <cell r="F105">
            <v>76</v>
          </cell>
          <cell r="G105" t="str">
            <v>SANDOUVILLE</v>
          </cell>
          <cell r="H105">
            <v>76660</v>
          </cell>
          <cell r="I105" t="str">
            <v>COFELY</v>
          </cell>
          <cell r="J105" t="str">
            <v>ERAMET</v>
          </cell>
          <cell r="K105">
            <v>40751</v>
          </cell>
          <cell r="L105">
            <v>10.5</v>
          </cell>
          <cell r="M105" t="str">
            <v>Gaz</v>
          </cell>
          <cell r="N105">
            <v>6147.26</v>
          </cell>
          <cell r="O105" t="str">
            <v>Pierrick BRUGALLE</v>
          </cell>
          <cell r="P105" t="str">
            <v>Catherine BARBE</v>
          </cell>
          <cell r="Q105" t="str">
            <v>catherine.barbe@cofely-gdfsuez.com</v>
          </cell>
          <cell r="R105" t="str">
            <v>02 99 27 65 84</v>
          </cell>
          <cell r="S105" t="str">
            <v>Clément MARCHAND</v>
          </cell>
          <cell r="T105" t="str">
            <v>clement.marchand@cofely-gdfsuez.com</v>
          </cell>
          <cell r="U105" t="str">
            <v>02 35 18 32 91</v>
          </cell>
          <cell r="V105" t="str">
            <v>07 Métallurgie</v>
          </cell>
          <cell r="W105">
            <v>2838000</v>
          </cell>
          <cell r="X105">
            <v>808850</v>
          </cell>
          <cell r="Y105" t="str">
            <v>Validé</v>
          </cell>
          <cell r="Z105" t="str">
            <v>Attention chaufferie gaz + biomasse</v>
          </cell>
          <cell r="AA105">
            <v>2311</v>
          </cell>
          <cell r="AB105">
            <v>26876.93</v>
          </cell>
          <cell r="AC105">
            <v>3.5</v>
          </cell>
          <cell r="AD105" t="str">
            <v>En cours</v>
          </cell>
          <cell r="AE105" t="str">
            <v>En fonctionnement</v>
          </cell>
          <cell r="AF105" t="str">
            <v>oui</v>
          </cell>
          <cell r="AG105" t="str">
            <v>IB23762014001</v>
          </cell>
          <cell r="AH105">
            <v>41671</v>
          </cell>
          <cell r="AI105">
            <v>41730</v>
          </cell>
          <cell r="AJ105">
            <v>41760</v>
          </cell>
          <cell r="AK105">
            <v>10.5</v>
          </cell>
          <cell r="AL105" t="e">
            <v>#N/A</v>
          </cell>
          <cell r="AM105">
            <v>0</v>
          </cell>
          <cell r="AN105">
            <v>0</v>
          </cell>
          <cell r="AO105">
            <v>0</v>
          </cell>
          <cell r="AP105">
            <v>0</v>
          </cell>
          <cell r="AQ105">
            <v>0</v>
          </cell>
          <cell r="AR105">
            <v>0</v>
          </cell>
          <cell r="AS105" t="str">
            <v>Avenant nécessaire
date comptage prévisionnel antérieur date maxi (en attente courrier off expliquant les raisons)</v>
          </cell>
          <cell r="AT105" t="str">
            <v>Retard comptage prévisionnel</v>
          </cell>
          <cell r="AU105"/>
          <cell r="AV105" t="str">
            <v>Reçue</v>
          </cell>
          <cell r="AW105" t="str">
            <v>Reçue</v>
          </cell>
          <cell r="AX105"/>
          <cell r="AY105"/>
          <cell r="AZ105" t="str">
            <v>mai</v>
          </cell>
          <cell r="BA105">
            <v>42125</v>
          </cell>
          <cell r="BB105" t="str">
            <v>Validé</v>
          </cell>
          <cell r="BC105" t="str">
            <v>Qair ok
Comptage: correction faie appro OK
pas de fiche EAS</v>
          </cell>
          <cell r="BD105" t="str">
            <v>demandée</v>
          </cell>
          <cell r="BE105" t="str">
            <v>demandée</v>
          </cell>
          <cell r="BF105">
            <v>42491</v>
          </cell>
          <cell r="BG105"/>
          <cell r="BH105" t="str">
            <v>Attention fiche EAS à demandée</v>
          </cell>
          <cell r="BI105"/>
          <cell r="BJ105">
            <v>0</v>
          </cell>
          <cell r="BK105">
            <v>42856</v>
          </cell>
          <cell r="BL105"/>
          <cell r="BM105">
            <v>0</v>
          </cell>
          <cell r="BN105"/>
          <cell r="BO105">
            <v>0</v>
          </cell>
          <cell r="BP105">
            <v>43221</v>
          </cell>
          <cell r="BQ105">
            <v>0</v>
          </cell>
          <cell r="BR105">
            <v>0</v>
          </cell>
          <cell r="BS105">
            <v>0</v>
          </cell>
          <cell r="BT105">
            <v>43586</v>
          </cell>
          <cell r="BU105">
            <v>0</v>
          </cell>
          <cell r="BV105">
            <v>0</v>
          </cell>
          <cell r="BW105">
            <v>0</v>
          </cell>
          <cell r="BX105">
            <v>0</v>
          </cell>
          <cell r="BY105">
            <v>1</v>
          </cell>
          <cell r="BZ105">
            <v>1</v>
          </cell>
          <cell r="CA105" t="str">
            <v>demandée</v>
          </cell>
          <cell r="CB105"/>
          <cell r="CC105" t="b">
            <v>0</v>
          </cell>
          <cell r="CD105">
            <v>0</v>
          </cell>
          <cell r="CE105">
            <v>0</v>
          </cell>
          <cell r="CF105">
            <v>0</v>
          </cell>
          <cell r="CG105">
            <v>0</v>
          </cell>
          <cell r="CH105">
            <v>0</v>
          </cell>
          <cell r="CI105">
            <v>0</v>
          </cell>
          <cell r="CJ105" t="str">
            <v>Compte R</v>
          </cell>
          <cell r="CK105" t="str">
            <v>France</v>
          </cell>
          <cell r="CL105">
            <v>0</v>
          </cell>
          <cell r="CM105" t="str">
            <v>Multicyclones + Electrofiltre</v>
          </cell>
          <cell r="CN105" t="str">
            <v>ICPE 2910A Déclaration</v>
          </cell>
          <cell r="CO105">
            <v>45</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26876.93</v>
          </cell>
          <cell r="DJ105">
            <v>14280</v>
          </cell>
          <cell r="DK105">
            <v>-0.46868931831128036</v>
          </cell>
          <cell r="DL105">
            <v>0</v>
          </cell>
          <cell r="DM105"/>
          <cell r="DN105">
            <v>26876.93</v>
          </cell>
          <cell r="DO105">
            <v>0</v>
          </cell>
          <cell r="DP105"/>
          <cell r="DQ105">
            <v>0</v>
          </cell>
          <cell r="DR105"/>
          <cell r="DS105">
            <v>26876.93</v>
          </cell>
          <cell r="DT105">
            <v>0</v>
          </cell>
          <cell r="DU105">
            <v>0</v>
          </cell>
          <cell r="DV105">
            <v>0</v>
          </cell>
          <cell r="DW105">
            <v>0</v>
          </cell>
          <cell r="DX105">
            <v>26876.93</v>
          </cell>
          <cell r="DY105">
            <v>0</v>
          </cell>
          <cell r="DZ105">
            <v>0</v>
          </cell>
          <cell r="EA105">
            <v>0</v>
          </cell>
          <cell r="EB105">
            <v>0</v>
          </cell>
          <cell r="EC105">
            <v>26876.93</v>
          </cell>
          <cell r="ED105">
            <v>0</v>
          </cell>
          <cell r="EE105">
            <v>0</v>
          </cell>
          <cell r="EF105">
            <v>0</v>
          </cell>
          <cell r="EG105">
            <v>0</v>
          </cell>
          <cell r="EH105">
            <v>0</v>
          </cell>
          <cell r="EI105">
            <v>0</v>
          </cell>
          <cell r="EJ105">
            <v>0</v>
          </cell>
          <cell r="EK105" t="str">
            <v>foyer biomasse--Vapeur-</v>
          </cell>
          <cell r="EL105" t="str">
            <v>Plaquettes forestières (référentiel 2008 - 1A - PF)</v>
          </cell>
          <cell r="EM105">
            <v>0.65</v>
          </cell>
          <cell r="EO105" t="str">
            <v>Haute-Normandie</v>
          </cell>
          <cell r="EP105">
            <v>0.78</v>
          </cell>
          <cell r="EQ105" t="str">
            <v>Picardie</v>
          </cell>
          <cell r="ER105">
            <v>0.13</v>
          </cell>
          <cell r="ES105" t="str">
            <v>Basse-Normandie</v>
          </cell>
          <cell r="ET105">
            <v>0.09</v>
          </cell>
          <cell r="EU105" t="str">
            <v>Produits bois en fin de vie (référentiel 2008 - 3A - PBFV)</v>
          </cell>
          <cell r="EV105">
            <v>0.27</v>
          </cell>
          <cell r="EX105" t="str">
            <v>Basse-Normandie</v>
          </cell>
          <cell r="EY105">
            <v>1</v>
          </cell>
          <cell r="FD105" t="str">
            <v>Connexes des Industries du Bois (référentiel 2008 - 2 - CIB)</v>
          </cell>
          <cell r="FE105">
            <v>0.08</v>
          </cell>
          <cell r="FG105" t="str">
            <v>Ile-de-France</v>
          </cell>
          <cell r="FH105">
            <v>0.435</v>
          </cell>
          <cell r="FI105" t="str">
            <v>Centre</v>
          </cell>
          <cell r="FJ105">
            <v>0.56299999999999994</v>
          </cell>
          <cell r="FW105" t="str">
            <v>foyer biomasse</v>
          </cell>
          <cell r="FY105" t="str">
            <v>Vapeur</v>
          </cell>
        </row>
        <row r="106">
          <cell r="A106" t="str">
            <v>1101C0018</v>
          </cell>
          <cell r="B106" t="str">
            <v>PSA PEUGEOT CITROEN</v>
          </cell>
          <cell r="C106">
            <v>2011</v>
          </cell>
          <cell r="D106" t="str">
            <v>retenu</v>
          </cell>
          <cell r="E106" t="str">
            <v>BRETAGNE</v>
          </cell>
          <cell r="F106">
            <v>35</v>
          </cell>
          <cell r="G106" t="str">
            <v>CHARTRES DE BRETAGNE</v>
          </cell>
          <cell r="H106">
            <v>0</v>
          </cell>
          <cell r="I106">
            <v>0</v>
          </cell>
          <cell r="J106" t="str">
            <v>COFELY</v>
          </cell>
          <cell r="K106">
            <v>0</v>
          </cell>
          <cell r="L106">
            <v>0</v>
          </cell>
          <cell r="M106">
            <v>0</v>
          </cell>
          <cell r="N106">
            <v>5039.8194325021495</v>
          </cell>
          <cell r="O106" t="str">
            <v>florence.lemehaute@gdfsuez-cofely.com</v>
          </cell>
          <cell r="P106">
            <v>0</v>
          </cell>
          <cell r="Q106">
            <v>0</v>
          </cell>
          <cell r="R106">
            <v>0</v>
          </cell>
          <cell r="S106">
            <v>0</v>
          </cell>
          <cell r="T106">
            <v>0</v>
          </cell>
          <cell r="U106">
            <v>0</v>
          </cell>
          <cell r="V106" t="str">
            <v>11 Industrie automobile et aéronautique</v>
          </cell>
          <cell r="W106">
            <v>3182000</v>
          </cell>
          <cell r="X106">
            <v>867910</v>
          </cell>
          <cell r="Y106">
            <v>0</v>
          </cell>
          <cell r="Z106">
            <v>0</v>
          </cell>
          <cell r="AA106">
            <v>1894.6689595872742</v>
          </cell>
          <cell r="AB106">
            <v>22035</v>
          </cell>
          <cell r="AC106">
            <v>3.5</v>
          </cell>
          <cell r="AD106" t="str">
            <v>Abandonné</v>
          </cell>
          <cell r="AE106" t="str">
            <v>Abandonné</v>
          </cell>
          <cell r="AF106">
            <v>0</v>
          </cell>
          <cell r="AG106">
            <v>0</v>
          </cell>
          <cell r="AH106">
            <v>41671</v>
          </cell>
          <cell r="AI106">
            <v>41671</v>
          </cell>
          <cell r="AJ106">
            <v>0</v>
          </cell>
          <cell r="AK106">
            <v>0</v>
          </cell>
          <cell r="AL106"/>
          <cell r="AM106">
            <v>0</v>
          </cell>
          <cell r="AN106" t="str">
            <v>appel G. Ferrand début décembre 2012 : Difficulté sur le site; projet à surveiller pour éventuel avenant de prolongation</v>
          </cell>
          <cell r="AO106">
            <v>0</v>
          </cell>
          <cell r="AP106">
            <v>0</v>
          </cell>
          <cell r="AQ106">
            <v>0</v>
          </cell>
          <cell r="AR106">
            <v>0</v>
          </cell>
          <cell r="AS106">
            <v>0</v>
          </cell>
          <cell r="AT106"/>
          <cell r="AU106">
            <v>0</v>
          </cell>
          <cell r="AV106">
            <v>335</v>
          </cell>
          <cell r="AW106">
            <v>700</v>
          </cell>
          <cell r="AX106">
            <v>1065</v>
          </cell>
          <cell r="AY106">
            <v>1430</v>
          </cell>
          <cell r="AZ106" t="str">
            <v>février</v>
          </cell>
          <cell r="BA106"/>
          <cell r="BB106"/>
          <cell r="BC106">
            <v>0</v>
          </cell>
          <cell r="BD106">
            <v>0</v>
          </cell>
          <cell r="BE106">
            <v>0</v>
          </cell>
          <cell r="BF106"/>
          <cell r="BG106"/>
          <cell r="BH106">
            <v>0</v>
          </cell>
          <cell r="BI106">
            <v>0</v>
          </cell>
          <cell r="BJ106">
            <v>0</v>
          </cell>
          <cell r="BK106"/>
          <cell r="BL106"/>
          <cell r="BM106">
            <v>0</v>
          </cell>
          <cell r="BN106">
            <v>0</v>
          </cell>
          <cell r="BO106">
            <v>0</v>
          </cell>
          <cell r="BP106"/>
          <cell r="BQ106">
            <v>0</v>
          </cell>
          <cell r="BR106">
            <v>0</v>
          </cell>
          <cell r="BS106">
            <v>0</v>
          </cell>
          <cell r="BT106"/>
          <cell r="BU106">
            <v>0</v>
          </cell>
          <cell r="BV106">
            <v>0</v>
          </cell>
          <cell r="BW106">
            <v>0</v>
          </cell>
          <cell r="BX106">
            <v>0</v>
          </cell>
          <cell r="BY106">
            <v>0</v>
          </cell>
          <cell r="BZ106">
            <v>0</v>
          </cell>
          <cell r="CA106">
            <v>0</v>
          </cell>
          <cell r="CB106"/>
          <cell r="CC106" t="b">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22035</v>
          </cell>
          <cell r="DJ106">
            <v>0</v>
          </cell>
          <cell r="DK106"/>
          <cell r="DL106">
            <v>0</v>
          </cell>
          <cell r="DM106">
            <v>0</v>
          </cell>
          <cell r="DN106">
            <v>22035</v>
          </cell>
          <cell r="DO106">
            <v>0</v>
          </cell>
          <cell r="DP106"/>
          <cell r="DQ106">
            <v>0</v>
          </cell>
          <cell r="DR106">
            <v>0</v>
          </cell>
          <cell r="DS106">
            <v>22035</v>
          </cell>
          <cell r="DT106">
            <v>0</v>
          </cell>
          <cell r="DU106">
            <v>0</v>
          </cell>
          <cell r="DV106">
            <v>0</v>
          </cell>
          <cell r="DW106">
            <v>0</v>
          </cell>
          <cell r="DX106">
            <v>22035</v>
          </cell>
          <cell r="DY106">
            <v>0</v>
          </cell>
          <cell r="DZ106">
            <v>0</v>
          </cell>
          <cell r="EA106">
            <v>0</v>
          </cell>
          <cell r="EB106">
            <v>0</v>
          </cell>
          <cell r="EC106">
            <v>22035</v>
          </cell>
          <cell r="ED106">
            <v>0</v>
          </cell>
          <cell r="EE106">
            <v>0</v>
          </cell>
          <cell r="EF106">
            <v>0</v>
          </cell>
          <cell r="EG106">
            <v>0</v>
          </cell>
          <cell r="EH106">
            <v>0</v>
          </cell>
          <cell r="EI106">
            <v>0</v>
          </cell>
          <cell r="EJ106">
            <v>0</v>
          </cell>
        </row>
        <row r="107">
          <cell r="A107" t="str">
            <v>1101C0019</v>
          </cell>
          <cell r="B107" t="str">
            <v>Gélatines Weishardt</v>
          </cell>
          <cell r="C107">
            <v>2011</v>
          </cell>
          <cell r="D107" t="str">
            <v>non retenu</v>
          </cell>
          <cell r="E107" t="str">
            <v>MIDI PYRENEES</v>
          </cell>
          <cell r="F107">
            <v>81</v>
          </cell>
          <cell r="G107" t="str">
            <v>GRAULHET</v>
          </cell>
          <cell r="H107">
            <v>0</v>
          </cell>
          <cell r="I107">
            <v>0</v>
          </cell>
          <cell r="J107" t="str">
            <v>COFELY</v>
          </cell>
          <cell r="K107">
            <v>0</v>
          </cell>
          <cell r="L107">
            <v>0</v>
          </cell>
          <cell r="M107">
            <v>0</v>
          </cell>
          <cell r="N107">
            <v>25405.66</v>
          </cell>
          <cell r="O107" t="str">
            <v>florence.lemehaute@cofely-gdfsuez.com</v>
          </cell>
          <cell r="P107">
            <v>0</v>
          </cell>
          <cell r="Q107">
            <v>0</v>
          </cell>
          <cell r="R107">
            <v>0</v>
          </cell>
          <cell r="S107">
            <v>0</v>
          </cell>
          <cell r="T107">
            <v>0</v>
          </cell>
          <cell r="U107">
            <v>0</v>
          </cell>
          <cell r="V107" t="str">
            <v>02 Autres Industries alimentaires</v>
          </cell>
          <cell r="W107">
            <v>7848819</v>
          </cell>
          <cell r="X107">
            <v>4487000</v>
          </cell>
          <cell r="Y107">
            <v>0</v>
          </cell>
          <cell r="Z107">
            <v>0</v>
          </cell>
          <cell r="AA107">
            <v>9551</v>
          </cell>
          <cell r="AB107">
            <v>111078.13</v>
          </cell>
          <cell r="AC107">
            <v>23.255813953488371</v>
          </cell>
          <cell r="AD107" t="str">
            <v>Projet non retenu</v>
          </cell>
          <cell r="AE107" t="str">
            <v>Projet non retenu</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cell r="BA107"/>
          <cell r="BB107"/>
          <cell r="BC107">
            <v>0</v>
          </cell>
          <cell r="BD107">
            <v>0</v>
          </cell>
          <cell r="BE107">
            <v>0</v>
          </cell>
          <cell r="BF107"/>
          <cell r="BG107"/>
          <cell r="BH107">
            <v>0</v>
          </cell>
          <cell r="BI107">
            <v>0</v>
          </cell>
          <cell r="BJ107">
            <v>0</v>
          </cell>
          <cell r="BK107"/>
          <cell r="BL107"/>
          <cell r="BM107">
            <v>0</v>
          </cell>
          <cell r="BN107">
            <v>0</v>
          </cell>
          <cell r="BO107">
            <v>0</v>
          </cell>
          <cell r="BP107"/>
          <cell r="BQ107">
            <v>0</v>
          </cell>
          <cell r="BR107">
            <v>0</v>
          </cell>
          <cell r="BS107">
            <v>0</v>
          </cell>
          <cell r="BT107"/>
          <cell r="BU107">
            <v>0</v>
          </cell>
          <cell r="BV107">
            <v>0</v>
          </cell>
          <cell r="BW107">
            <v>0</v>
          </cell>
          <cell r="BX107">
            <v>0</v>
          </cell>
          <cell r="BY107">
            <v>0</v>
          </cell>
          <cell r="BZ107">
            <v>0</v>
          </cell>
          <cell r="CA107">
            <v>0</v>
          </cell>
          <cell r="CB107">
            <v>0</v>
          </cell>
          <cell r="CC107" t="b">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111078.13</v>
          </cell>
          <cell r="DJ107">
            <v>0</v>
          </cell>
          <cell r="DK107"/>
          <cell r="DL107">
            <v>0</v>
          </cell>
          <cell r="DM107">
            <v>0</v>
          </cell>
          <cell r="DN107">
            <v>111078.13</v>
          </cell>
          <cell r="DO107">
            <v>0</v>
          </cell>
          <cell r="DP107"/>
          <cell r="DQ107">
            <v>0</v>
          </cell>
          <cell r="DR107">
            <v>0</v>
          </cell>
          <cell r="DS107">
            <v>111078.13</v>
          </cell>
          <cell r="DT107">
            <v>0</v>
          </cell>
          <cell r="DU107">
            <v>0</v>
          </cell>
          <cell r="DV107">
            <v>0</v>
          </cell>
          <cell r="DW107">
            <v>0</v>
          </cell>
          <cell r="DX107">
            <v>111078.13</v>
          </cell>
          <cell r="DY107">
            <v>0</v>
          </cell>
          <cell r="DZ107">
            <v>0</v>
          </cell>
          <cell r="EA107">
            <v>0</v>
          </cell>
          <cell r="EB107">
            <v>0</v>
          </cell>
          <cell r="EC107">
            <v>111078.13</v>
          </cell>
          <cell r="ED107">
            <v>0</v>
          </cell>
          <cell r="EE107">
            <v>0</v>
          </cell>
          <cell r="EF107">
            <v>0</v>
          </cell>
          <cell r="EG107">
            <v>0</v>
          </cell>
          <cell r="EH107">
            <v>0</v>
          </cell>
          <cell r="EI107">
            <v>0</v>
          </cell>
          <cell r="EJ107">
            <v>0</v>
          </cell>
        </row>
        <row r="108">
          <cell r="A108" t="str">
            <v>1101C0020</v>
          </cell>
          <cell r="B108" t="str">
            <v>POLYREY</v>
          </cell>
          <cell r="C108">
            <v>2011</v>
          </cell>
          <cell r="D108" t="str">
            <v>retenu</v>
          </cell>
          <cell r="E108" t="str">
            <v>AQUITAINE</v>
          </cell>
          <cell r="F108">
            <v>24</v>
          </cell>
          <cell r="G108" t="str">
            <v>LALINDE</v>
          </cell>
          <cell r="H108" t="str">
            <v>24223</v>
          </cell>
          <cell r="I108">
            <v>0</v>
          </cell>
          <cell r="J108" t="str">
            <v>COFELY</v>
          </cell>
          <cell r="K108">
            <v>40728</v>
          </cell>
          <cell r="L108">
            <v>0</v>
          </cell>
          <cell r="M108" t="str">
            <v>Gaz</v>
          </cell>
          <cell r="N108">
            <v>12299.84</v>
          </cell>
          <cell r="O108" t="str">
            <v>florence.lemehaute@cofely-gdfsuez.com</v>
          </cell>
          <cell r="P108">
            <v>0</v>
          </cell>
          <cell r="Q108" t="str">
            <v>Stéphane LUNEAU, Chef de Projet
Ligne Directe : 05 57 26 08 28
stephane.luneau@cofely-gdfsuez.com</v>
          </cell>
          <cell r="R108">
            <v>0</v>
          </cell>
          <cell r="S108">
            <v>0</v>
          </cell>
          <cell r="T108" t="str">
            <v>Stéphane LUNEAU, Chef de Projet
Ligne Directe : 05 57 26 08 28
stephane.luneau@cofely-gdfsuez.com</v>
          </cell>
          <cell r="U108">
            <v>0</v>
          </cell>
          <cell r="V108" t="str">
            <v>06 Matériaux de construction</v>
          </cell>
          <cell r="W108">
            <v>5025000</v>
          </cell>
          <cell r="X108">
            <v>2460000</v>
          </cell>
          <cell r="Y108">
            <v>0</v>
          </cell>
          <cell r="Z108">
            <v>0</v>
          </cell>
          <cell r="AA108">
            <v>4624</v>
          </cell>
          <cell r="AB108">
            <v>53777.120000000003</v>
          </cell>
          <cell r="AC108">
            <v>10</v>
          </cell>
          <cell r="AD108" t="str">
            <v>Abandonné</v>
          </cell>
          <cell r="AE108" t="str">
            <v>Abandonné</v>
          </cell>
          <cell r="AF108">
            <v>0</v>
          </cell>
          <cell r="AG108">
            <v>0</v>
          </cell>
          <cell r="AH108">
            <v>41671</v>
          </cell>
          <cell r="AI108">
            <v>41671</v>
          </cell>
          <cell r="AJ108">
            <v>0</v>
          </cell>
          <cell r="AK108">
            <v>0</v>
          </cell>
          <cell r="AL108" t="str">
            <v>LIBEREE</v>
          </cell>
          <cell r="AM108">
            <v>0</v>
          </cell>
          <cell r="AN108" t="str">
            <v>Abandon du projet BCIAT (nouvelle config. Non éligible au BCIAT) pour une aide régionale.</v>
          </cell>
          <cell r="AO108">
            <v>0</v>
          </cell>
          <cell r="AP108">
            <v>0</v>
          </cell>
          <cell r="AQ108">
            <v>0</v>
          </cell>
          <cell r="AR108">
            <v>0</v>
          </cell>
          <cell r="AS108" t="str">
            <v>12/03/2014
En attente retour mail de suivi</v>
          </cell>
          <cell r="AT108"/>
          <cell r="AU108" t="str">
            <v>Date maxi de comptage dépassée</v>
          </cell>
          <cell r="AV108">
            <v>41063</v>
          </cell>
          <cell r="AW108">
            <v>41428</v>
          </cell>
          <cell r="AX108">
            <v>41793</v>
          </cell>
          <cell r="AY108">
            <v>42158</v>
          </cell>
          <cell r="AZ108" t="str">
            <v>février</v>
          </cell>
          <cell r="BA108"/>
          <cell r="BB108"/>
          <cell r="BC108">
            <v>0</v>
          </cell>
          <cell r="BD108">
            <v>0</v>
          </cell>
          <cell r="BE108">
            <v>0</v>
          </cell>
          <cell r="BF108"/>
          <cell r="BG108"/>
          <cell r="BH108">
            <v>0</v>
          </cell>
          <cell r="BI108">
            <v>0</v>
          </cell>
          <cell r="BJ108">
            <v>0</v>
          </cell>
          <cell r="BK108"/>
          <cell r="BL108"/>
          <cell r="BM108">
            <v>0</v>
          </cell>
          <cell r="BN108">
            <v>0</v>
          </cell>
          <cell r="BO108">
            <v>0</v>
          </cell>
          <cell r="BP108"/>
          <cell r="BQ108">
            <v>0</v>
          </cell>
          <cell r="BR108">
            <v>0</v>
          </cell>
          <cell r="BS108">
            <v>0</v>
          </cell>
          <cell r="BT108"/>
          <cell r="BU108">
            <v>0</v>
          </cell>
          <cell r="BV108">
            <v>0</v>
          </cell>
          <cell r="BW108">
            <v>0</v>
          </cell>
          <cell r="BX108">
            <v>0</v>
          </cell>
          <cell r="BY108">
            <v>0</v>
          </cell>
          <cell r="BZ108">
            <v>0</v>
          </cell>
          <cell r="CA108">
            <v>0</v>
          </cell>
          <cell r="CB108"/>
          <cell r="CC108" t="b">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53777.120000000003</v>
          </cell>
          <cell r="DJ108">
            <v>0</v>
          </cell>
          <cell r="DK108"/>
          <cell r="DL108">
            <v>0</v>
          </cell>
          <cell r="DM108"/>
          <cell r="DN108">
            <v>53777.120000000003</v>
          </cell>
          <cell r="DO108">
            <v>0</v>
          </cell>
          <cell r="DP108"/>
          <cell r="DQ108">
            <v>0</v>
          </cell>
          <cell r="DR108"/>
          <cell r="DS108">
            <v>53777.120000000003</v>
          </cell>
          <cell r="DT108">
            <v>0</v>
          </cell>
          <cell r="DU108">
            <v>0</v>
          </cell>
          <cell r="DV108">
            <v>0</v>
          </cell>
          <cell r="DW108">
            <v>0</v>
          </cell>
          <cell r="DX108">
            <v>53777.120000000003</v>
          </cell>
          <cell r="DY108">
            <v>0</v>
          </cell>
          <cell r="DZ108">
            <v>0</v>
          </cell>
          <cell r="EA108">
            <v>0</v>
          </cell>
          <cell r="EB108">
            <v>0</v>
          </cell>
          <cell r="EC108">
            <v>53777.120000000003</v>
          </cell>
          <cell r="ED108">
            <v>0</v>
          </cell>
          <cell r="EE108">
            <v>0</v>
          </cell>
          <cell r="EF108">
            <v>0</v>
          </cell>
          <cell r="EG108">
            <v>0</v>
          </cell>
          <cell r="EH108">
            <v>0</v>
          </cell>
          <cell r="EI108">
            <v>0</v>
          </cell>
          <cell r="EJ108">
            <v>0</v>
          </cell>
        </row>
        <row r="109">
          <cell r="A109" t="str">
            <v>1101C0021</v>
          </cell>
          <cell r="B109" t="str">
            <v xml:space="preserve">Chaufferie fluide thermique - CHEMTURA 60 Catenoy </v>
          </cell>
          <cell r="C109">
            <v>2011</v>
          </cell>
          <cell r="D109" t="str">
            <v>retenu</v>
          </cell>
          <cell r="E109" t="str">
            <v>PICARDIE</v>
          </cell>
          <cell r="F109">
            <v>60</v>
          </cell>
          <cell r="G109" t="str">
            <v>CATENOY</v>
          </cell>
          <cell r="H109">
            <v>0</v>
          </cell>
          <cell r="I109">
            <v>0</v>
          </cell>
          <cell r="J109" t="str">
            <v>COFELY</v>
          </cell>
          <cell r="K109">
            <v>0</v>
          </cell>
          <cell r="L109">
            <v>0</v>
          </cell>
          <cell r="M109">
            <v>0</v>
          </cell>
          <cell r="N109">
            <v>6916</v>
          </cell>
          <cell r="O109" t="str">
            <v>marc.barrier@cofely-gdfsuez.com</v>
          </cell>
          <cell r="P109">
            <v>0</v>
          </cell>
          <cell r="Q109">
            <v>0</v>
          </cell>
          <cell r="R109">
            <v>0</v>
          </cell>
          <cell r="S109">
            <v>0</v>
          </cell>
          <cell r="T109">
            <v>0</v>
          </cell>
          <cell r="U109">
            <v>0</v>
          </cell>
          <cell r="V109" t="str">
            <v>04 Chimie</v>
          </cell>
          <cell r="W109">
            <v>3329499</v>
          </cell>
          <cell r="X109">
            <v>1280000</v>
          </cell>
          <cell r="Y109">
            <v>0</v>
          </cell>
          <cell r="Z109">
            <v>0</v>
          </cell>
          <cell r="AA109">
            <v>2600</v>
          </cell>
          <cell r="AB109">
            <v>30238.000000000004</v>
          </cell>
          <cell r="AC109">
            <v>4.5</v>
          </cell>
          <cell r="AD109" t="str">
            <v>Abandonné</v>
          </cell>
          <cell r="AE109" t="str">
            <v>Abandonné</v>
          </cell>
          <cell r="AF109">
            <v>0</v>
          </cell>
          <cell r="AG109">
            <v>0</v>
          </cell>
          <cell r="AH109">
            <v>0</v>
          </cell>
          <cell r="AI109">
            <v>0</v>
          </cell>
          <cell r="AJ109">
            <v>0</v>
          </cell>
          <cell r="AK109">
            <v>0</v>
          </cell>
          <cell r="AL109"/>
          <cell r="AM109">
            <v>0</v>
          </cell>
          <cell r="AN109">
            <v>0</v>
          </cell>
          <cell r="AO109">
            <v>0</v>
          </cell>
          <cell r="AP109">
            <v>0</v>
          </cell>
          <cell r="AQ109">
            <v>0</v>
          </cell>
          <cell r="AR109">
            <v>0</v>
          </cell>
          <cell r="AS109">
            <v>0</v>
          </cell>
          <cell r="AT109"/>
          <cell r="AU109">
            <v>0</v>
          </cell>
          <cell r="AV109">
            <v>0</v>
          </cell>
          <cell r="AW109">
            <v>0</v>
          </cell>
          <cell r="AX109">
            <v>0</v>
          </cell>
          <cell r="AY109">
            <v>0</v>
          </cell>
          <cell r="AZ109"/>
          <cell r="BA109"/>
          <cell r="BB109"/>
          <cell r="BC109">
            <v>0</v>
          </cell>
          <cell r="BD109">
            <v>0</v>
          </cell>
          <cell r="BE109">
            <v>0</v>
          </cell>
          <cell r="BF109"/>
          <cell r="BG109"/>
          <cell r="BH109">
            <v>0</v>
          </cell>
          <cell r="BI109">
            <v>0</v>
          </cell>
          <cell r="BJ109">
            <v>0</v>
          </cell>
          <cell r="BK109"/>
          <cell r="BL109"/>
          <cell r="BM109">
            <v>0</v>
          </cell>
          <cell r="BN109">
            <v>0</v>
          </cell>
          <cell r="BO109">
            <v>0</v>
          </cell>
          <cell r="BP109"/>
          <cell r="BQ109">
            <v>0</v>
          </cell>
          <cell r="BR109">
            <v>0</v>
          </cell>
          <cell r="BS109">
            <v>0</v>
          </cell>
          <cell r="BT109"/>
          <cell r="BU109">
            <v>0</v>
          </cell>
          <cell r="BV109">
            <v>0</v>
          </cell>
          <cell r="BW109">
            <v>0</v>
          </cell>
          <cell r="BX109">
            <v>0</v>
          </cell>
          <cell r="BY109">
            <v>0</v>
          </cell>
          <cell r="BZ109">
            <v>0</v>
          </cell>
          <cell r="CA109">
            <v>0</v>
          </cell>
          <cell r="CB109"/>
          <cell r="CC109" t="b">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30238.000000000004</v>
          </cell>
          <cell r="DJ109">
            <v>0</v>
          </cell>
          <cell r="DK109"/>
          <cell r="DL109">
            <v>0</v>
          </cell>
          <cell r="DM109">
            <v>0</v>
          </cell>
          <cell r="DN109">
            <v>30238.000000000004</v>
          </cell>
          <cell r="DO109">
            <v>0</v>
          </cell>
          <cell r="DP109"/>
          <cell r="DQ109">
            <v>0</v>
          </cell>
          <cell r="DR109">
            <v>0</v>
          </cell>
          <cell r="DS109">
            <v>30238.000000000004</v>
          </cell>
          <cell r="DT109">
            <v>0</v>
          </cell>
          <cell r="DU109">
            <v>0</v>
          </cell>
          <cell r="DV109">
            <v>0</v>
          </cell>
          <cell r="DW109">
            <v>0</v>
          </cell>
          <cell r="DX109">
            <v>30238.000000000004</v>
          </cell>
          <cell r="DY109">
            <v>0</v>
          </cell>
          <cell r="DZ109">
            <v>0</v>
          </cell>
          <cell r="EA109">
            <v>0</v>
          </cell>
          <cell r="EB109">
            <v>0</v>
          </cell>
          <cell r="EC109">
            <v>30238.000000000004</v>
          </cell>
          <cell r="ED109">
            <v>0</v>
          </cell>
          <cell r="EE109">
            <v>0</v>
          </cell>
          <cell r="EF109">
            <v>0</v>
          </cell>
          <cell r="EG109">
            <v>0</v>
          </cell>
          <cell r="EH109">
            <v>0</v>
          </cell>
          <cell r="EI109">
            <v>0</v>
          </cell>
          <cell r="EJ109">
            <v>0</v>
          </cell>
        </row>
        <row r="110">
          <cell r="A110" t="str">
            <v>1101C0022</v>
          </cell>
          <cell r="B110" t="str">
            <v>BSI 54</v>
          </cell>
          <cell r="C110">
            <v>2011</v>
          </cell>
          <cell r="D110" t="str">
            <v>non retenu</v>
          </cell>
          <cell r="E110" t="str">
            <v>LORRAINE</v>
          </cell>
          <cell r="F110">
            <v>54</v>
          </cell>
          <cell r="G110" t="str">
            <v>TOUL</v>
          </cell>
          <cell r="H110">
            <v>0</v>
          </cell>
          <cell r="I110">
            <v>0</v>
          </cell>
          <cell r="J110" t="str">
            <v>COFELY</v>
          </cell>
          <cell r="K110">
            <v>0</v>
          </cell>
          <cell r="L110">
            <v>0</v>
          </cell>
          <cell r="M110">
            <v>0</v>
          </cell>
          <cell r="N110">
            <v>5603.6113499570074</v>
          </cell>
          <cell r="O110" t="str">
            <v>christian.monnier@cofely-gdfsuez.com</v>
          </cell>
          <cell r="P110">
            <v>0</v>
          </cell>
          <cell r="Q110">
            <v>0</v>
          </cell>
          <cell r="R110">
            <v>0</v>
          </cell>
          <cell r="S110">
            <v>0</v>
          </cell>
          <cell r="T110">
            <v>0</v>
          </cell>
          <cell r="U110">
            <v>0</v>
          </cell>
          <cell r="V110" t="str">
            <v>08 Industrie Bois</v>
          </cell>
          <cell r="W110">
            <v>2834000</v>
          </cell>
          <cell r="X110">
            <v>1044000</v>
          </cell>
          <cell r="Y110">
            <v>0</v>
          </cell>
          <cell r="Z110">
            <v>0</v>
          </cell>
          <cell r="AA110">
            <v>2106.620808254514</v>
          </cell>
          <cell r="AB110">
            <v>24500</v>
          </cell>
          <cell r="AC110">
            <v>4.9000000000000004</v>
          </cell>
          <cell r="AD110" t="str">
            <v>Projet non retenu</v>
          </cell>
          <cell r="AE110" t="str">
            <v>Projet non retenu</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t="str">
            <v xml:space="preserve"> </v>
          </cell>
          <cell r="AW110" t="str">
            <v xml:space="preserve"> </v>
          </cell>
          <cell r="AX110" t="str">
            <v xml:space="preserve"> </v>
          </cell>
          <cell r="AY110" t="str">
            <v xml:space="preserve"> </v>
          </cell>
          <cell r="AZ110"/>
          <cell r="BA110"/>
          <cell r="BB110"/>
          <cell r="BC110">
            <v>0</v>
          </cell>
          <cell r="BD110">
            <v>0</v>
          </cell>
          <cell r="BE110">
            <v>0</v>
          </cell>
          <cell r="BF110"/>
          <cell r="BG110"/>
          <cell r="BH110">
            <v>0</v>
          </cell>
          <cell r="BI110">
            <v>0</v>
          </cell>
          <cell r="BJ110">
            <v>0</v>
          </cell>
          <cell r="BK110"/>
          <cell r="BL110"/>
          <cell r="BM110">
            <v>0</v>
          </cell>
          <cell r="BN110">
            <v>0</v>
          </cell>
          <cell r="BO110">
            <v>0</v>
          </cell>
          <cell r="BP110"/>
          <cell r="BQ110">
            <v>0</v>
          </cell>
          <cell r="BR110">
            <v>0</v>
          </cell>
          <cell r="BS110">
            <v>0</v>
          </cell>
          <cell r="BT110"/>
          <cell r="BU110">
            <v>0</v>
          </cell>
          <cell r="BV110">
            <v>0</v>
          </cell>
          <cell r="BW110">
            <v>0</v>
          </cell>
          <cell r="BX110">
            <v>0</v>
          </cell>
          <cell r="BY110">
            <v>0</v>
          </cell>
          <cell r="BZ110">
            <v>0</v>
          </cell>
          <cell r="CA110">
            <v>0</v>
          </cell>
          <cell r="CB110">
            <v>0</v>
          </cell>
          <cell r="CC110" t="b">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24500</v>
          </cell>
          <cell r="DJ110">
            <v>0</v>
          </cell>
          <cell r="DK110"/>
          <cell r="DL110">
            <v>0</v>
          </cell>
          <cell r="DM110">
            <v>0</v>
          </cell>
          <cell r="DN110">
            <v>24500</v>
          </cell>
          <cell r="DO110">
            <v>0</v>
          </cell>
          <cell r="DP110"/>
          <cell r="DQ110">
            <v>0</v>
          </cell>
          <cell r="DR110">
            <v>0</v>
          </cell>
          <cell r="DS110">
            <v>24500</v>
          </cell>
          <cell r="DT110">
            <v>0</v>
          </cell>
          <cell r="DU110">
            <v>0</v>
          </cell>
          <cell r="DV110">
            <v>0</v>
          </cell>
          <cell r="DW110">
            <v>0</v>
          </cell>
          <cell r="DX110">
            <v>24500</v>
          </cell>
          <cell r="DY110">
            <v>0</v>
          </cell>
          <cell r="DZ110">
            <v>0</v>
          </cell>
          <cell r="EA110">
            <v>0</v>
          </cell>
          <cell r="EB110">
            <v>0</v>
          </cell>
          <cell r="EC110">
            <v>24500</v>
          </cell>
          <cell r="ED110">
            <v>0</v>
          </cell>
          <cell r="EE110">
            <v>0</v>
          </cell>
          <cell r="EF110">
            <v>0</v>
          </cell>
          <cell r="EG110">
            <v>0</v>
          </cell>
          <cell r="EH110">
            <v>0</v>
          </cell>
          <cell r="EI110">
            <v>0</v>
          </cell>
          <cell r="EJ110">
            <v>0</v>
          </cell>
        </row>
        <row r="111">
          <cell r="A111" t="str">
            <v>1101C0023</v>
          </cell>
          <cell r="B111" t="str">
            <v>Terreal-Colomiers</v>
          </cell>
          <cell r="C111">
            <v>2011</v>
          </cell>
          <cell r="D111" t="str">
            <v>retenu</v>
          </cell>
          <cell r="E111" t="str">
            <v>MIDI PYRENEES</v>
          </cell>
          <cell r="F111">
            <v>31</v>
          </cell>
          <cell r="G111" t="str">
            <v>COLOMIERS</v>
          </cell>
          <cell r="H111" t="str">
            <v>31149</v>
          </cell>
          <cell r="I111">
            <v>0</v>
          </cell>
          <cell r="J111" t="str">
            <v>COFELY</v>
          </cell>
          <cell r="K111">
            <v>40728</v>
          </cell>
          <cell r="L111">
            <v>0</v>
          </cell>
          <cell r="M111" t="str">
            <v>Gaz</v>
          </cell>
          <cell r="N111">
            <v>3647.2587248228433</v>
          </cell>
          <cell r="O111" t="str">
            <v>florence.lemehaute@cofely-gdfsuez.com</v>
          </cell>
          <cell r="P111">
            <v>0</v>
          </cell>
          <cell r="Q111">
            <v>0</v>
          </cell>
          <cell r="R111">
            <v>0</v>
          </cell>
          <cell r="S111">
            <v>0</v>
          </cell>
          <cell r="T111">
            <v>0</v>
          </cell>
          <cell r="U111">
            <v>0</v>
          </cell>
          <cell r="V111" t="str">
            <v>06 Matériaux de construction</v>
          </cell>
          <cell r="W111">
            <v>1570862.9620536964</v>
          </cell>
          <cell r="X111">
            <v>683325</v>
          </cell>
          <cell r="Y111">
            <v>0</v>
          </cell>
          <cell r="Z111">
            <v>0</v>
          </cell>
          <cell r="AA111">
            <v>1371.1498965499411</v>
          </cell>
          <cell r="AB111">
            <v>15946.473296875816</v>
          </cell>
          <cell r="AC111">
            <v>2</v>
          </cell>
          <cell r="AD111" t="str">
            <v>Abandonné</v>
          </cell>
          <cell r="AE111" t="str">
            <v>Abandonné</v>
          </cell>
          <cell r="AF111" t="str">
            <v>non</v>
          </cell>
          <cell r="AG111">
            <v>0</v>
          </cell>
          <cell r="AH111">
            <v>41671</v>
          </cell>
          <cell r="AI111">
            <v>41671</v>
          </cell>
          <cell r="AJ111">
            <v>0</v>
          </cell>
          <cell r="AK111">
            <v>0</v>
          </cell>
          <cell r="AL111" t="str">
            <v>LIBEREE</v>
          </cell>
          <cell r="AM111">
            <v>0</v>
          </cell>
          <cell r="AN111" t="str">
            <v>Mail du 15/10/2013 abandon du dossier par l'industriel
En attente courrier officiel Cofely</v>
          </cell>
          <cell r="AO111">
            <v>0</v>
          </cell>
          <cell r="AP111">
            <v>0</v>
          </cell>
          <cell r="AQ111">
            <v>0</v>
          </cell>
          <cell r="AR111">
            <v>0</v>
          </cell>
          <cell r="AS111" t="str">
            <v>En attente courrier officiel d'abandon de COFELY
12/03/2014
En attente retour mail de suivi</v>
          </cell>
          <cell r="AT111"/>
          <cell r="AU111" t="str">
            <v>Date maxi de comptage dépassée</v>
          </cell>
          <cell r="AV111">
            <v>41063</v>
          </cell>
          <cell r="AW111">
            <v>41428</v>
          </cell>
          <cell r="AX111">
            <v>41793</v>
          </cell>
          <cell r="AY111">
            <v>42158</v>
          </cell>
          <cell r="AZ111" t="str">
            <v>février</v>
          </cell>
          <cell r="BA111"/>
          <cell r="BB111"/>
          <cell r="BC111">
            <v>0</v>
          </cell>
          <cell r="BD111">
            <v>0</v>
          </cell>
          <cell r="BE111">
            <v>0</v>
          </cell>
          <cell r="BF111"/>
          <cell r="BG111"/>
          <cell r="BH111">
            <v>0</v>
          </cell>
          <cell r="BI111">
            <v>0</v>
          </cell>
          <cell r="BJ111">
            <v>0</v>
          </cell>
          <cell r="BK111"/>
          <cell r="BL111"/>
          <cell r="BM111">
            <v>0</v>
          </cell>
          <cell r="BN111">
            <v>0</v>
          </cell>
          <cell r="BO111">
            <v>0</v>
          </cell>
          <cell r="BP111"/>
          <cell r="BQ111">
            <v>0</v>
          </cell>
          <cell r="BR111">
            <v>0</v>
          </cell>
          <cell r="BS111">
            <v>0</v>
          </cell>
          <cell r="BT111"/>
          <cell r="BU111">
            <v>0</v>
          </cell>
          <cell r="BV111">
            <v>0</v>
          </cell>
          <cell r="BW111">
            <v>0</v>
          </cell>
          <cell r="BX111">
            <v>0</v>
          </cell>
          <cell r="BY111">
            <v>0</v>
          </cell>
          <cell r="BZ111">
            <v>0</v>
          </cell>
          <cell r="CA111">
            <v>0</v>
          </cell>
          <cell r="CB111"/>
          <cell r="CC111" t="b">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15946.473296875816</v>
          </cell>
          <cell r="DJ111">
            <v>0</v>
          </cell>
          <cell r="DK111"/>
          <cell r="DL111">
            <v>0</v>
          </cell>
          <cell r="DM111"/>
          <cell r="DN111">
            <v>15946.473296875816</v>
          </cell>
          <cell r="DO111">
            <v>0</v>
          </cell>
          <cell r="DP111"/>
          <cell r="DQ111">
            <v>0</v>
          </cell>
          <cell r="DR111"/>
          <cell r="DS111">
            <v>15946.473296875816</v>
          </cell>
          <cell r="DT111">
            <v>0</v>
          </cell>
          <cell r="DU111">
            <v>0</v>
          </cell>
          <cell r="DV111">
            <v>0</v>
          </cell>
          <cell r="DW111">
            <v>0</v>
          </cell>
          <cell r="DX111">
            <v>15946.473296875816</v>
          </cell>
          <cell r="DY111">
            <v>0</v>
          </cell>
          <cell r="DZ111">
            <v>0</v>
          </cell>
          <cell r="EA111">
            <v>0</v>
          </cell>
          <cell r="EB111">
            <v>0</v>
          </cell>
          <cell r="EC111">
            <v>15946.473296875816</v>
          </cell>
          <cell r="ED111">
            <v>0</v>
          </cell>
          <cell r="EE111">
            <v>0</v>
          </cell>
          <cell r="EF111">
            <v>0</v>
          </cell>
          <cell r="EG111">
            <v>0</v>
          </cell>
          <cell r="EH111">
            <v>0</v>
          </cell>
          <cell r="EI111">
            <v>0</v>
          </cell>
          <cell r="EJ111">
            <v>0</v>
          </cell>
        </row>
        <row r="112">
          <cell r="A112" t="str">
            <v>1101C0024</v>
          </cell>
          <cell r="B112" t="str">
            <v xml:space="preserve">chaudière biomasse </v>
          </cell>
          <cell r="C112">
            <v>2011</v>
          </cell>
          <cell r="D112" t="str">
            <v>retenu</v>
          </cell>
          <cell r="E112" t="str">
            <v>LANGUEDOC ROUSSILLON</v>
          </cell>
          <cell r="F112">
            <v>34</v>
          </cell>
          <cell r="G112" t="str">
            <v>BEZIERS</v>
          </cell>
          <cell r="H112">
            <v>0</v>
          </cell>
          <cell r="I112">
            <v>0</v>
          </cell>
          <cell r="J112" t="str">
            <v>GRANDES HUILERIES MEDIACO</v>
          </cell>
          <cell r="K112">
            <v>0</v>
          </cell>
          <cell r="L112">
            <v>0</v>
          </cell>
          <cell r="M112">
            <v>0</v>
          </cell>
          <cell r="N112">
            <v>4575.2</v>
          </cell>
          <cell r="O112" t="str">
            <v>m.liotta@mediacovrac.fr</v>
          </cell>
          <cell r="P112">
            <v>0</v>
          </cell>
          <cell r="Q112">
            <v>0</v>
          </cell>
          <cell r="R112">
            <v>0</v>
          </cell>
          <cell r="S112">
            <v>0</v>
          </cell>
          <cell r="T112">
            <v>0</v>
          </cell>
          <cell r="U112">
            <v>0</v>
          </cell>
          <cell r="V112" t="str">
            <v>02 Autres Industries alimentaires</v>
          </cell>
          <cell r="W112">
            <v>2289000</v>
          </cell>
          <cell r="X112">
            <v>880000</v>
          </cell>
          <cell r="Y112">
            <v>0</v>
          </cell>
          <cell r="Z112">
            <v>0</v>
          </cell>
          <cell r="AA112">
            <v>1720</v>
          </cell>
          <cell r="AB112">
            <v>20003.600000000002</v>
          </cell>
          <cell r="AC112">
            <v>4.5999999999999996</v>
          </cell>
          <cell r="AD112" t="str">
            <v>Abandonné</v>
          </cell>
          <cell r="AE112" t="str">
            <v>Abandonné</v>
          </cell>
          <cell r="AF112">
            <v>0</v>
          </cell>
          <cell r="AG112">
            <v>0</v>
          </cell>
          <cell r="AH112">
            <v>41671</v>
          </cell>
          <cell r="AI112">
            <v>41671</v>
          </cell>
          <cell r="AJ112">
            <v>0</v>
          </cell>
          <cell r="AK112">
            <v>0</v>
          </cell>
          <cell r="AL112"/>
          <cell r="AM112">
            <v>0</v>
          </cell>
          <cell r="AN112" t="str">
            <v>en difficulté, voir avenant au 2nd semestre 2013 (ils revoient les aspects financiers)</v>
          </cell>
          <cell r="AO112">
            <v>0</v>
          </cell>
          <cell r="AP112">
            <v>0</v>
          </cell>
          <cell r="AQ112">
            <v>0</v>
          </cell>
          <cell r="AR112">
            <v>0</v>
          </cell>
          <cell r="AS112">
            <v>0</v>
          </cell>
          <cell r="AT112"/>
          <cell r="AU112">
            <v>0</v>
          </cell>
          <cell r="AV112">
            <v>335</v>
          </cell>
          <cell r="AW112">
            <v>700</v>
          </cell>
          <cell r="AX112">
            <v>1065</v>
          </cell>
          <cell r="AY112">
            <v>1430</v>
          </cell>
          <cell r="AZ112" t="str">
            <v>février</v>
          </cell>
          <cell r="BA112"/>
          <cell r="BB112"/>
          <cell r="BC112">
            <v>0</v>
          </cell>
          <cell r="BD112">
            <v>0</v>
          </cell>
          <cell r="BE112">
            <v>0</v>
          </cell>
          <cell r="BF112"/>
          <cell r="BG112"/>
          <cell r="BH112">
            <v>0</v>
          </cell>
          <cell r="BI112">
            <v>0</v>
          </cell>
          <cell r="BJ112">
            <v>0</v>
          </cell>
          <cell r="BK112"/>
          <cell r="BL112"/>
          <cell r="BM112">
            <v>0</v>
          </cell>
          <cell r="BN112">
            <v>0</v>
          </cell>
          <cell r="BO112">
            <v>0</v>
          </cell>
          <cell r="BP112"/>
          <cell r="BQ112">
            <v>0</v>
          </cell>
          <cell r="BR112">
            <v>0</v>
          </cell>
          <cell r="BS112">
            <v>0</v>
          </cell>
          <cell r="BT112"/>
          <cell r="BU112">
            <v>0</v>
          </cell>
          <cell r="BV112">
            <v>0</v>
          </cell>
          <cell r="BW112">
            <v>0</v>
          </cell>
          <cell r="BX112">
            <v>0</v>
          </cell>
          <cell r="BY112">
            <v>0</v>
          </cell>
          <cell r="BZ112">
            <v>0</v>
          </cell>
          <cell r="CA112">
            <v>0</v>
          </cell>
          <cell r="CB112"/>
          <cell r="CC112" t="b">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20003.600000000002</v>
          </cell>
          <cell r="DJ112">
            <v>0</v>
          </cell>
          <cell r="DK112"/>
          <cell r="DL112">
            <v>0</v>
          </cell>
          <cell r="DM112">
            <v>0</v>
          </cell>
          <cell r="DN112">
            <v>20003.600000000002</v>
          </cell>
          <cell r="DO112">
            <v>0</v>
          </cell>
          <cell r="DP112"/>
          <cell r="DQ112">
            <v>0</v>
          </cell>
          <cell r="DR112">
            <v>0</v>
          </cell>
          <cell r="DS112">
            <v>20003.600000000002</v>
          </cell>
          <cell r="DT112">
            <v>0</v>
          </cell>
          <cell r="DU112">
            <v>0</v>
          </cell>
          <cell r="DV112">
            <v>0</v>
          </cell>
          <cell r="DW112">
            <v>0</v>
          </cell>
          <cell r="DX112">
            <v>20003.600000000002</v>
          </cell>
          <cell r="DY112">
            <v>0</v>
          </cell>
          <cell r="DZ112">
            <v>0</v>
          </cell>
          <cell r="EA112">
            <v>0</v>
          </cell>
          <cell r="EB112">
            <v>0</v>
          </cell>
          <cell r="EC112">
            <v>20003.600000000002</v>
          </cell>
          <cell r="ED112">
            <v>0</v>
          </cell>
          <cell r="EE112">
            <v>0</v>
          </cell>
          <cell r="EF112">
            <v>0</v>
          </cell>
          <cell r="EG112">
            <v>0</v>
          </cell>
          <cell r="EH112">
            <v>0</v>
          </cell>
          <cell r="EI112">
            <v>0</v>
          </cell>
          <cell r="EJ112">
            <v>0</v>
          </cell>
        </row>
        <row r="113">
          <cell r="A113" t="str">
            <v>1101C0025</v>
          </cell>
          <cell r="B113" t="str">
            <v>Terreal-Roumazières</v>
          </cell>
          <cell r="C113">
            <v>2011</v>
          </cell>
          <cell r="D113" t="str">
            <v>retenu</v>
          </cell>
          <cell r="E113" t="str">
            <v>POITOU CHARENTES</v>
          </cell>
          <cell r="F113">
            <v>16</v>
          </cell>
          <cell r="G113" t="str">
            <v>ROUMAZIERES</v>
          </cell>
          <cell r="H113" t="str">
            <v>16192</v>
          </cell>
          <cell r="I113">
            <v>0</v>
          </cell>
          <cell r="J113" t="str">
            <v>COFELY</v>
          </cell>
          <cell r="K113">
            <v>40728</v>
          </cell>
          <cell r="L113">
            <v>0</v>
          </cell>
          <cell r="M113" t="str">
            <v>Gaz</v>
          </cell>
          <cell r="N113">
            <v>5634.1959265999531</v>
          </cell>
          <cell r="O113" t="str">
            <v>florence.lemehaute@cofely-gdfsuez.com</v>
          </cell>
          <cell r="P113">
            <v>0</v>
          </cell>
          <cell r="Q113">
            <v>0</v>
          </cell>
          <cell r="R113">
            <v>0</v>
          </cell>
          <cell r="S113">
            <v>0</v>
          </cell>
          <cell r="T113">
            <v>0</v>
          </cell>
          <cell r="U113">
            <v>0</v>
          </cell>
          <cell r="V113" t="str">
            <v>06 Matériaux de construction</v>
          </cell>
          <cell r="W113">
            <v>2172905.5144420234</v>
          </cell>
          <cell r="X113">
            <v>1056032</v>
          </cell>
          <cell r="Y113">
            <v>0</v>
          </cell>
          <cell r="Z113">
            <v>0</v>
          </cell>
          <cell r="AA113">
            <v>2118.1187693984784</v>
          </cell>
          <cell r="AB113">
            <v>24633.721288104305</v>
          </cell>
          <cell r="AC113">
            <v>3</v>
          </cell>
          <cell r="AD113" t="str">
            <v>Abandonné</v>
          </cell>
          <cell r="AE113" t="str">
            <v>Abandonné</v>
          </cell>
          <cell r="AF113">
            <v>0</v>
          </cell>
          <cell r="AG113">
            <v>0</v>
          </cell>
          <cell r="AH113">
            <v>41671</v>
          </cell>
          <cell r="AI113">
            <v>41671</v>
          </cell>
          <cell r="AJ113">
            <v>0</v>
          </cell>
          <cell r="AK113">
            <v>0</v>
          </cell>
          <cell r="AL113" t="str">
            <v>LIBEREE</v>
          </cell>
          <cell r="AM113">
            <v>0</v>
          </cell>
          <cell r="AN113" t="str">
            <v>Mail du 15/10/2013 abandon du dossier par l'industriel
En attente courrier officiel Cofely</v>
          </cell>
          <cell r="AO113">
            <v>0</v>
          </cell>
          <cell r="AP113">
            <v>0</v>
          </cell>
          <cell r="AQ113">
            <v>0</v>
          </cell>
          <cell r="AR113">
            <v>0</v>
          </cell>
          <cell r="AS113" t="str">
            <v>En attente courrier officiel d'abandon de COFELY
12/03/2014
En attente retour mail de suivi</v>
          </cell>
          <cell r="AT113"/>
          <cell r="AU113" t="str">
            <v>Date maxi de comptage dépassée</v>
          </cell>
          <cell r="AV113">
            <v>41063</v>
          </cell>
          <cell r="AW113">
            <v>41428</v>
          </cell>
          <cell r="AX113">
            <v>41793</v>
          </cell>
          <cell r="AY113">
            <v>42158</v>
          </cell>
          <cell r="AZ113" t="str">
            <v>février</v>
          </cell>
          <cell r="BA113"/>
          <cell r="BB113"/>
          <cell r="BC113">
            <v>0</v>
          </cell>
          <cell r="BD113">
            <v>0</v>
          </cell>
          <cell r="BE113">
            <v>0</v>
          </cell>
          <cell r="BF113"/>
          <cell r="BG113"/>
          <cell r="BH113">
            <v>0</v>
          </cell>
          <cell r="BI113">
            <v>0</v>
          </cell>
          <cell r="BJ113">
            <v>0</v>
          </cell>
          <cell r="BK113"/>
          <cell r="BL113"/>
          <cell r="BM113">
            <v>0</v>
          </cell>
          <cell r="BN113">
            <v>0</v>
          </cell>
          <cell r="BO113">
            <v>0</v>
          </cell>
          <cell r="BP113"/>
          <cell r="BQ113">
            <v>0</v>
          </cell>
          <cell r="BR113">
            <v>0</v>
          </cell>
          <cell r="BS113">
            <v>0</v>
          </cell>
          <cell r="BT113"/>
          <cell r="BU113">
            <v>0</v>
          </cell>
          <cell r="BV113">
            <v>0</v>
          </cell>
          <cell r="BW113">
            <v>0</v>
          </cell>
          <cell r="BX113">
            <v>0</v>
          </cell>
          <cell r="BY113">
            <v>0</v>
          </cell>
          <cell r="BZ113">
            <v>0</v>
          </cell>
          <cell r="CA113">
            <v>0</v>
          </cell>
          <cell r="CB113"/>
          <cell r="CC113" t="b">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24633.721288104305</v>
          </cell>
          <cell r="DJ113">
            <v>0</v>
          </cell>
          <cell r="DK113"/>
          <cell r="DL113">
            <v>0</v>
          </cell>
          <cell r="DM113"/>
          <cell r="DN113">
            <v>24633.721288104305</v>
          </cell>
          <cell r="DO113">
            <v>0</v>
          </cell>
          <cell r="DP113"/>
          <cell r="DQ113">
            <v>0</v>
          </cell>
          <cell r="DR113"/>
          <cell r="DS113">
            <v>24633.721288104305</v>
          </cell>
          <cell r="DT113">
            <v>0</v>
          </cell>
          <cell r="DU113">
            <v>0</v>
          </cell>
          <cell r="DV113">
            <v>0</v>
          </cell>
          <cell r="DW113">
            <v>0</v>
          </cell>
          <cell r="DX113">
            <v>24633.721288104305</v>
          </cell>
          <cell r="DY113">
            <v>0</v>
          </cell>
          <cell r="DZ113">
            <v>0</v>
          </cell>
          <cell r="EA113">
            <v>0</v>
          </cell>
          <cell r="EB113">
            <v>0</v>
          </cell>
          <cell r="EC113">
            <v>24633.721288104305</v>
          </cell>
          <cell r="ED113">
            <v>0</v>
          </cell>
          <cell r="EE113">
            <v>0</v>
          </cell>
          <cell r="EF113">
            <v>0</v>
          </cell>
          <cell r="EG113">
            <v>0</v>
          </cell>
          <cell r="EH113">
            <v>0</v>
          </cell>
          <cell r="EI113">
            <v>0</v>
          </cell>
          <cell r="EJ113">
            <v>0</v>
          </cell>
        </row>
        <row r="114">
          <cell r="A114" t="str">
            <v>1101C0026</v>
          </cell>
          <cell r="B114" t="str">
            <v>COFELY - PAPETERIES DES VOSGES - LAVAL SUR VOLOGNE</v>
          </cell>
          <cell r="C114">
            <v>2011</v>
          </cell>
          <cell r="D114" t="str">
            <v>retenu</v>
          </cell>
          <cell r="E114" t="str">
            <v>LORRAINE</v>
          </cell>
          <cell r="F114">
            <v>88</v>
          </cell>
          <cell r="G114" t="str">
            <v>LAVAL SUR VOLOGNE</v>
          </cell>
          <cell r="H114">
            <v>88261</v>
          </cell>
          <cell r="I114" t="str">
            <v>COFELY</v>
          </cell>
          <cell r="J114" t="str">
            <v>Papeteries de vosges</v>
          </cell>
          <cell r="K114">
            <v>40723</v>
          </cell>
          <cell r="L114">
            <v>0</v>
          </cell>
          <cell r="M114" t="str">
            <v>Gaz</v>
          </cell>
          <cell r="N114">
            <v>12614.98710232158</v>
          </cell>
          <cell r="O114" t="str">
            <v>christian.monnier@cofely-gdfsuez.com</v>
          </cell>
          <cell r="P114" t="str">
            <v>Johann VIENNE</v>
          </cell>
          <cell r="Q114" t="str">
            <v xml:space="preserve">
johann.vienne@cofely-gdfsuez.com</v>
          </cell>
          <cell r="R114" t="str">
            <v>03 83 59 40 40</v>
          </cell>
          <cell r="S114" t="str">
            <v>Johann VIENNE</v>
          </cell>
          <cell r="T114" t="str">
            <v xml:space="preserve">
johann.vienne@cofely-gdfsuez.com</v>
          </cell>
          <cell r="U114" t="str">
            <v>03 83 59 40 40</v>
          </cell>
          <cell r="V114" t="str">
            <v>10 Papier/Carton</v>
          </cell>
          <cell r="W114">
            <v>4145000</v>
          </cell>
          <cell r="X114">
            <v>2365538.21</v>
          </cell>
          <cell r="Y114">
            <v>0</v>
          </cell>
          <cell r="Z114">
            <v>0</v>
          </cell>
          <cell r="AA114">
            <v>4742.4763542562332</v>
          </cell>
          <cell r="AB114">
            <v>55154.999999999993</v>
          </cell>
          <cell r="AC114">
            <v>6.7</v>
          </cell>
          <cell r="AD114" t="str">
            <v>En cours</v>
          </cell>
          <cell r="AE114" t="str">
            <v>En fonctionnement</v>
          </cell>
          <cell r="AF114" t="str">
            <v>oui</v>
          </cell>
          <cell r="AG114" t="str">
            <v>IB41882014002</v>
          </cell>
          <cell r="AH114">
            <v>41671</v>
          </cell>
          <cell r="AI114">
            <v>41852</v>
          </cell>
          <cell r="AJ114">
            <v>41852</v>
          </cell>
          <cell r="AK114">
            <v>43645</v>
          </cell>
          <cell r="AL114" t="e">
            <v>#N/A</v>
          </cell>
          <cell r="AM114">
            <v>0</v>
          </cell>
          <cell r="AN114" t="str">
            <v>08/01/2014
retard comptage off, 
prévu 01/08/2014
Courrier demande avenant décalage recu</v>
          </cell>
          <cell r="AO114">
            <v>0</v>
          </cell>
          <cell r="AP114">
            <v>0</v>
          </cell>
          <cell r="AQ114">
            <v>0</v>
          </cell>
          <cell r="AR114" t="str">
            <v>Appel du 12 mars, pb appro boyat lie SSD passe 100 % plaquette attente du courrier</v>
          </cell>
          <cell r="AS114" t="str">
            <v>08/01/2014
Avenant prolongation à réaliser
courrier recu</v>
          </cell>
          <cell r="AT114" t="str">
            <v>Retard comptage prévisionnel</v>
          </cell>
          <cell r="AU114"/>
          <cell r="AV114" t="str">
            <v>Reçue</v>
          </cell>
          <cell r="AW114" t="str">
            <v>Reçue</v>
          </cell>
          <cell r="AX114"/>
          <cell r="AY114"/>
          <cell r="AZ114" t="str">
            <v>août</v>
          </cell>
          <cell r="BA114">
            <v>42217</v>
          </cell>
          <cell r="BB114"/>
          <cell r="BC114">
            <v>0</v>
          </cell>
          <cell r="BD114"/>
          <cell r="BE114">
            <v>0</v>
          </cell>
          <cell r="BF114">
            <v>42583</v>
          </cell>
          <cell r="BG114"/>
          <cell r="BH114">
            <v>0</v>
          </cell>
          <cell r="BI114"/>
          <cell r="BJ114">
            <v>0</v>
          </cell>
          <cell r="BK114">
            <v>42948</v>
          </cell>
          <cell r="BL114"/>
          <cell r="BM114">
            <v>0</v>
          </cell>
          <cell r="BN114"/>
          <cell r="BO114">
            <v>0</v>
          </cell>
          <cell r="BP114">
            <v>43313</v>
          </cell>
          <cell r="BQ114">
            <v>0</v>
          </cell>
          <cell r="BR114">
            <v>0</v>
          </cell>
          <cell r="BS114">
            <v>0</v>
          </cell>
          <cell r="BT114">
            <v>43678</v>
          </cell>
          <cell r="BU114">
            <v>0</v>
          </cell>
          <cell r="BV114">
            <v>0</v>
          </cell>
          <cell r="BW114">
            <v>0</v>
          </cell>
          <cell r="BX114">
            <v>0</v>
          </cell>
          <cell r="BY114">
            <v>0</v>
          </cell>
          <cell r="BZ114">
            <v>0</v>
          </cell>
          <cell r="CA114">
            <v>0</v>
          </cell>
          <cell r="CB114"/>
          <cell r="CC114" t="b">
            <v>0</v>
          </cell>
          <cell r="CD114">
            <v>0</v>
          </cell>
          <cell r="CE114">
            <v>0</v>
          </cell>
          <cell r="CF114">
            <v>0</v>
          </cell>
          <cell r="CG114">
            <v>0</v>
          </cell>
          <cell r="CH114">
            <v>0</v>
          </cell>
          <cell r="CI114">
            <v>0</v>
          </cell>
          <cell r="CJ114" t="str">
            <v>Next Energies</v>
          </cell>
          <cell r="CK114">
            <v>0</v>
          </cell>
          <cell r="CL114" t="str">
            <v>Weiss</v>
          </cell>
          <cell r="CM114">
            <v>0</v>
          </cell>
          <cell r="CN114">
            <v>0</v>
          </cell>
          <cell r="CO114">
            <v>30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55154.999999999993</v>
          </cell>
          <cell r="DJ114">
            <v>0</v>
          </cell>
          <cell r="DK114"/>
          <cell r="DL114">
            <v>0</v>
          </cell>
          <cell r="DM114"/>
          <cell r="DN114">
            <v>55154.999999999993</v>
          </cell>
          <cell r="DO114">
            <v>0</v>
          </cell>
          <cell r="DP114"/>
          <cell r="DQ114">
            <v>0</v>
          </cell>
          <cell r="DR114"/>
          <cell r="DS114">
            <v>55154.999999999993</v>
          </cell>
          <cell r="DT114">
            <v>0</v>
          </cell>
          <cell r="DU114">
            <v>0</v>
          </cell>
          <cell r="DV114">
            <v>0</v>
          </cell>
          <cell r="DW114">
            <v>0</v>
          </cell>
          <cell r="DX114">
            <v>55154.999999999993</v>
          </cell>
          <cell r="DY114">
            <v>0</v>
          </cell>
          <cell r="DZ114">
            <v>0</v>
          </cell>
          <cell r="EA114">
            <v>0</v>
          </cell>
          <cell r="EB114">
            <v>0</v>
          </cell>
          <cell r="EC114">
            <v>55154.999999999993</v>
          </cell>
          <cell r="ED114">
            <v>0</v>
          </cell>
          <cell r="EE114">
            <v>0</v>
          </cell>
          <cell r="EF114">
            <v>0</v>
          </cell>
          <cell r="EG114">
            <v>0</v>
          </cell>
          <cell r="EH114">
            <v>0</v>
          </cell>
          <cell r="EI114">
            <v>0</v>
          </cell>
          <cell r="EJ114">
            <v>0</v>
          </cell>
          <cell r="EK114" t="str">
            <v>---</v>
          </cell>
        </row>
        <row r="115">
          <cell r="A115" t="str">
            <v>1101C0027</v>
          </cell>
          <cell r="B115" t="str">
            <v>Chaudière Biomasse Arcis sur Aube</v>
          </cell>
          <cell r="C115">
            <v>2011</v>
          </cell>
          <cell r="D115" t="str">
            <v>non retenu</v>
          </cell>
          <cell r="E115" t="str">
            <v>CHAMPAGNE ARDENNES</v>
          </cell>
          <cell r="F115">
            <v>10</v>
          </cell>
          <cell r="G115" t="str">
            <v>VILLETTE SUR AUBE</v>
          </cell>
          <cell r="H115">
            <v>0</v>
          </cell>
          <cell r="I115">
            <v>0</v>
          </cell>
          <cell r="J115" t="str">
            <v>CRISTAL UNION</v>
          </cell>
          <cell r="K115">
            <v>0</v>
          </cell>
          <cell r="L115">
            <v>0</v>
          </cell>
          <cell r="M115">
            <v>0</v>
          </cell>
          <cell r="N115">
            <v>29549.94</v>
          </cell>
          <cell r="O115" t="str">
            <v>mrapin@cristal-union,fr</v>
          </cell>
          <cell r="P115">
            <v>0</v>
          </cell>
          <cell r="Q115">
            <v>0</v>
          </cell>
          <cell r="R115">
            <v>0</v>
          </cell>
          <cell r="S115">
            <v>0</v>
          </cell>
          <cell r="T115">
            <v>0</v>
          </cell>
          <cell r="U115">
            <v>0</v>
          </cell>
          <cell r="V115" t="str">
            <v>02 Autres Industries alimentaires</v>
          </cell>
          <cell r="W115">
            <v>11580000</v>
          </cell>
          <cell r="X115">
            <v>6708859</v>
          </cell>
          <cell r="Y115">
            <v>0</v>
          </cell>
          <cell r="Z115">
            <v>0</v>
          </cell>
          <cell r="AA115">
            <v>11109</v>
          </cell>
          <cell r="AB115">
            <v>129197.67000000001</v>
          </cell>
          <cell r="AC115">
            <v>25</v>
          </cell>
          <cell r="AD115" t="str">
            <v>Projet non retenu</v>
          </cell>
          <cell r="AE115" t="str">
            <v>Projet non retenu</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t="str">
            <v xml:space="preserve"> </v>
          </cell>
          <cell r="AW115" t="str">
            <v xml:space="preserve"> </v>
          </cell>
          <cell r="AX115" t="str">
            <v xml:space="preserve"> </v>
          </cell>
          <cell r="AY115" t="str">
            <v xml:space="preserve"> </v>
          </cell>
          <cell r="AZ115"/>
          <cell r="BA115"/>
          <cell r="BB115"/>
          <cell r="BC115">
            <v>0</v>
          </cell>
          <cell r="BD115">
            <v>0</v>
          </cell>
          <cell r="BE115">
            <v>0</v>
          </cell>
          <cell r="BF115"/>
          <cell r="BG115"/>
          <cell r="BH115">
            <v>0</v>
          </cell>
          <cell r="BI115">
            <v>0</v>
          </cell>
          <cell r="BJ115">
            <v>0</v>
          </cell>
          <cell r="BK115"/>
          <cell r="BL115"/>
          <cell r="BM115">
            <v>0</v>
          </cell>
          <cell r="BN115">
            <v>0</v>
          </cell>
          <cell r="BO115">
            <v>0</v>
          </cell>
          <cell r="BP115"/>
          <cell r="BQ115">
            <v>0</v>
          </cell>
          <cell r="BR115">
            <v>0</v>
          </cell>
          <cell r="BS115">
            <v>0</v>
          </cell>
          <cell r="BT115"/>
          <cell r="BU115">
            <v>0</v>
          </cell>
          <cell r="BV115">
            <v>0</v>
          </cell>
          <cell r="BW115">
            <v>0</v>
          </cell>
          <cell r="BX115">
            <v>0</v>
          </cell>
          <cell r="BY115">
            <v>0</v>
          </cell>
          <cell r="BZ115">
            <v>0</v>
          </cell>
          <cell r="CA115">
            <v>0</v>
          </cell>
          <cell r="CB115">
            <v>0</v>
          </cell>
          <cell r="CC115" t="b">
            <v>0</v>
          </cell>
          <cell r="CD115">
            <v>0</v>
          </cell>
          <cell r="CE115">
            <v>0</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129197.67000000001</v>
          </cell>
          <cell r="DJ115">
            <v>0</v>
          </cell>
          <cell r="DK115"/>
          <cell r="DL115">
            <v>0</v>
          </cell>
          <cell r="DM115">
            <v>0</v>
          </cell>
          <cell r="DN115">
            <v>129197.67000000001</v>
          </cell>
          <cell r="DO115">
            <v>0</v>
          </cell>
          <cell r="DP115"/>
          <cell r="DQ115">
            <v>0</v>
          </cell>
          <cell r="DR115">
            <v>0</v>
          </cell>
          <cell r="DS115">
            <v>129197.67000000001</v>
          </cell>
          <cell r="DT115">
            <v>0</v>
          </cell>
          <cell r="DU115">
            <v>0</v>
          </cell>
          <cell r="DV115">
            <v>0</v>
          </cell>
          <cell r="DW115">
            <v>0</v>
          </cell>
          <cell r="DX115">
            <v>129197.67000000001</v>
          </cell>
          <cell r="DY115">
            <v>0</v>
          </cell>
          <cell r="DZ115">
            <v>0</v>
          </cell>
          <cell r="EA115">
            <v>0</v>
          </cell>
          <cell r="EB115">
            <v>0</v>
          </cell>
          <cell r="EC115">
            <v>129197.67000000001</v>
          </cell>
          <cell r="ED115">
            <v>0</v>
          </cell>
          <cell r="EE115">
            <v>0</v>
          </cell>
          <cell r="EF115">
            <v>0</v>
          </cell>
          <cell r="EG115">
            <v>0</v>
          </cell>
          <cell r="EH115">
            <v>0</v>
          </cell>
          <cell r="EI115">
            <v>0</v>
          </cell>
          <cell r="EJ115">
            <v>0</v>
          </cell>
        </row>
        <row r="116">
          <cell r="A116" t="str">
            <v>1101C0028</v>
          </cell>
          <cell r="B116" t="str">
            <v>SABENA Technics</v>
          </cell>
          <cell r="C116">
            <v>2011</v>
          </cell>
          <cell r="D116" t="str">
            <v>non retenu</v>
          </cell>
          <cell r="E116" t="str">
            <v>AQUITAINE</v>
          </cell>
          <cell r="F116">
            <v>33</v>
          </cell>
          <cell r="G116" t="str">
            <v>MERIGNAC</v>
          </cell>
          <cell r="H116">
            <v>0</v>
          </cell>
          <cell r="I116">
            <v>0</v>
          </cell>
          <cell r="J116" t="str">
            <v>COFELY</v>
          </cell>
          <cell r="K116">
            <v>0</v>
          </cell>
          <cell r="L116">
            <v>0</v>
          </cell>
          <cell r="M116">
            <v>0</v>
          </cell>
          <cell r="N116">
            <v>3217.8452278589853</v>
          </cell>
          <cell r="O116" t="str">
            <v>florence.lemehaute@cofely-gdfsuez.com</v>
          </cell>
          <cell r="P116">
            <v>0</v>
          </cell>
          <cell r="Q116">
            <v>0</v>
          </cell>
          <cell r="R116">
            <v>0</v>
          </cell>
          <cell r="S116">
            <v>0</v>
          </cell>
          <cell r="T116">
            <v>0</v>
          </cell>
          <cell r="U116">
            <v>0</v>
          </cell>
          <cell r="V116" t="str">
            <v>11 Industrie automobile et aéronautique</v>
          </cell>
          <cell r="W116">
            <v>1874961</v>
          </cell>
          <cell r="X116">
            <v>849420</v>
          </cell>
          <cell r="Y116">
            <v>0</v>
          </cell>
          <cell r="Z116">
            <v>0</v>
          </cell>
          <cell r="AA116">
            <v>1209.7162510748065</v>
          </cell>
          <cell r="AB116">
            <v>14069</v>
          </cell>
          <cell r="AC116">
            <v>4.3</v>
          </cell>
          <cell r="AD116" t="str">
            <v>Projet non retenu</v>
          </cell>
          <cell r="AE116" t="str">
            <v>Projet non retenu</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t="str">
            <v xml:space="preserve"> </v>
          </cell>
          <cell r="AW116" t="str">
            <v xml:space="preserve"> </v>
          </cell>
          <cell r="AX116" t="str">
            <v xml:space="preserve"> </v>
          </cell>
          <cell r="AY116" t="str">
            <v xml:space="preserve"> </v>
          </cell>
          <cell r="AZ116"/>
          <cell r="BA116"/>
          <cell r="BB116"/>
          <cell r="BC116">
            <v>0</v>
          </cell>
          <cell r="BD116">
            <v>0</v>
          </cell>
          <cell r="BE116">
            <v>0</v>
          </cell>
          <cell r="BF116"/>
          <cell r="BG116"/>
          <cell r="BH116">
            <v>0</v>
          </cell>
          <cell r="BI116">
            <v>0</v>
          </cell>
          <cell r="BJ116">
            <v>0</v>
          </cell>
          <cell r="BK116"/>
          <cell r="BL116"/>
          <cell r="BM116">
            <v>0</v>
          </cell>
          <cell r="BN116">
            <v>0</v>
          </cell>
          <cell r="BO116">
            <v>0</v>
          </cell>
          <cell r="BP116"/>
          <cell r="BQ116">
            <v>0</v>
          </cell>
          <cell r="BR116">
            <v>0</v>
          </cell>
          <cell r="BS116">
            <v>0</v>
          </cell>
          <cell r="BT116"/>
          <cell r="BU116">
            <v>0</v>
          </cell>
          <cell r="BV116">
            <v>0</v>
          </cell>
          <cell r="BW116">
            <v>0</v>
          </cell>
          <cell r="BX116">
            <v>0</v>
          </cell>
          <cell r="BY116">
            <v>0</v>
          </cell>
          <cell r="BZ116">
            <v>0</v>
          </cell>
          <cell r="CA116">
            <v>0</v>
          </cell>
          <cell r="CB116">
            <v>0</v>
          </cell>
          <cell r="CC116" t="b">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14069</v>
          </cell>
          <cell r="DJ116">
            <v>0</v>
          </cell>
          <cell r="DK116"/>
          <cell r="DL116">
            <v>0</v>
          </cell>
          <cell r="DM116">
            <v>0</v>
          </cell>
          <cell r="DN116">
            <v>14069</v>
          </cell>
          <cell r="DO116">
            <v>0</v>
          </cell>
          <cell r="DP116"/>
          <cell r="DQ116">
            <v>0</v>
          </cell>
          <cell r="DR116">
            <v>0</v>
          </cell>
          <cell r="DS116">
            <v>14069</v>
          </cell>
          <cell r="DT116">
            <v>0</v>
          </cell>
          <cell r="DU116">
            <v>0</v>
          </cell>
          <cell r="DV116">
            <v>0</v>
          </cell>
          <cell r="DW116">
            <v>0</v>
          </cell>
          <cell r="DX116">
            <v>14069</v>
          </cell>
          <cell r="DY116">
            <v>0</v>
          </cell>
          <cell r="DZ116">
            <v>0</v>
          </cell>
          <cell r="EA116">
            <v>0</v>
          </cell>
          <cell r="EB116">
            <v>0</v>
          </cell>
          <cell r="EC116">
            <v>14069</v>
          </cell>
          <cell r="ED116">
            <v>0</v>
          </cell>
          <cell r="EE116">
            <v>0</v>
          </cell>
          <cell r="EF116">
            <v>0</v>
          </cell>
          <cell r="EG116">
            <v>0</v>
          </cell>
          <cell r="EH116">
            <v>0</v>
          </cell>
          <cell r="EI116">
            <v>0</v>
          </cell>
          <cell r="EJ116">
            <v>0</v>
          </cell>
        </row>
        <row r="117">
          <cell r="A117" t="str">
            <v>1101C0032</v>
          </cell>
          <cell r="B117" t="str">
            <v xml:space="preserve">COFELY - PDV - VIZILLE </v>
          </cell>
          <cell r="C117">
            <v>2011</v>
          </cell>
          <cell r="D117" t="str">
            <v>retenu</v>
          </cell>
          <cell r="E117" t="str">
            <v>RHONE ALPES</v>
          </cell>
          <cell r="F117">
            <v>38</v>
          </cell>
          <cell r="G117" t="str">
            <v>VIZILLE</v>
          </cell>
          <cell r="H117" t="str">
            <v>38562</v>
          </cell>
          <cell r="I117" t="str">
            <v>COFELY</v>
          </cell>
          <cell r="J117" t="str">
            <v>PDV</v>
          </cell>
          <cell r="K117">
            <v>40730</v>
          </cell>
          <cell r="L117">
            <v>0</v>
          </cell>
          <cell r="M117" t="str">
            <v>Fioul</v>
          </cell>
          <cell r="N117">
            <v>16649.359999999997</v>
          </cell>
          <cell r="O117" t="str">
            <v>florence.lemehaute@cofely-gdfsuez.com</v>
          </cell>
          <cell r="P117" t="str">
            <v>Marion St-OUEN</v>
          </cell>
          <cell r="Q117" t="str">
            <v xml:space="preserve">marion.saintouen@cofely-gdfsuez.com
</v>
          </cell>
          <cell r="R117" t="str">
            <v>04 72 60 64 97</v>
          </cell>
          <cell r="S117" t="str">
            <v>Nicolas DURIEZ</v>
          </cell>
          <cell r="T117" t="str">
            <v>nicolas.duriez@cofely-gdfsuez.com</v>
          </cell>
          <cell r="U117" t="str">
            <v>04 79 96 63 86</v>
          </cell>
          <cell r="V117" t="str">
            <v>10 Papier/Carton</v>
          </cell>
          <cell r="W117">
            <v>4101184</v>
          </cell>
          <cell r="X117">
            <v>1847500</v>
          </cell>
          <cell r="Y117" t="str">
            <v>Validé</v>
          </cell>
          <cell r="Z117">
            <v>0</v>
          </cell>
          <cell r="AA117">
            <v>4574</v>
          </cell>
          <cell r="AB117">
            <v>53195.62</v>
          </cell>
          <cell r="AC117">
            <v>8.1999999999999993</v>
          </cell>
          <cell r="AD117" t="str">
            <v>En cours</v>
          </cell>
          <cell r="AE117" t="str">
            <v>En fonctionnement</v>
          </cell>
          <cell r="AF117" t="str">
            <v>oui</v>
          </cell>
          <cell r="AG117" t="str">
            <v>IB82382013002</v>
          </cell>
          <cell r="AH117">
            <v>41671</v>
          </cell>
          <cell r="AI117">
            <v>41518</v>
          </cell>
          <cell r="AJ117">
            <v>41518</v>
          </cell>
          <cell r="AK117">
            <v>14</v>
          </cell>
          <cell r="AL117" t="e">
            <v>#N/A</v>
          </cell>
          <cell r="AM117">
            <v>0</v>
          </cell>
          <cell r="AN117" t="str">
            <v>RAS Comptage fin 2013
Mars 2015 Pb économique papeterie, ils veulent passer au gaz</v>
          </cell>
          <cell r="AO117" t="str">
            <v>Problème de primage (goutelettes d'eau emportées par la vapeur, "moussage" à la surface du plan d'eau chaudière.
Le primage est du à un problème de concpetion de la chaudière par Compte R.
Des modifications de la chaudière sont en cours afin de remedier à ce problème.</v>
          </cell>
          <cell r="AP117" t="str">
            <v>Légers écarts par poste technique au niveau de la répartission. Les dépenses reste néanmoins cohérentes.</v>
          </cell>
          <cell r="AQ117">
            <v>0</v>
          </cell>
          <cell r="AR117">
            <v>0</v>
          </cell>
          <cell r="AS117" t="str">
            <v>1) 18/04/2014 En attente Retour de la fiche EAS
Voir si avenant répatission des dépenses nécessaires
(Question posé par le porteur dans fiche de suivi)</v>
          </cell>
          <cell r="AT117"/>
          <cell r="AU117"/>
          <cell r="AV117"/>
          <cell r="AW117"/>
          <cell r="AX117"/>
          <cell r="AY117"/>
          <cell r="AZ117" t="str">
            <v>septembre</v>
          </cell>
          <cell r="BA117">
            <v>41883</v>
          </cell>
          <cell r="BB117" t="str">
            <v>Validé</v>
          </cell>
          <cell r="BC117" t="str">
            <v>Comptage : ok
Appro : ok
QA : ok
Fiche EAS  : ok</v>
          </cell>
          <cell r="BD117" t="str">
            <v>oui</v>
          </cell>
          <cell r="BE117">
            <v>41978</v>
          </cell>
          <cell r="BF117">
            <v>42248</v>
          </cell>
          <cell r="BG117"/>
          <cell r="BH117">
            <v>0</v>
          </cell>
          <cell r="BI117"/>
          <cell r="BJ117">
            <v>0</v>
          </cell>
          <cell r="BK117">
            <v>42614</v>
          </cell>
          <cell r="BL117"/>
          <cell r="BM117">
            <v>0</v>
          </cell>
          <cell r="BN117"/>
          <cell r="BO117">
            <v>0</v>
          </cell>
          <cell r="BP117">
            <v>42979</v>
          </cell>
          <cell r="BQ117">
            <v>0</v>
          </cell>
          <cell r="BR117">
            <v>0</v>
          </cell>
          <cell r="BS117">
            <v>0</v>
          </cell>
          <cell r="BT117">
            <v>43344</v>
          </cell>
          <cell r="BU117">
            <v>0</v>
          </cell>
          <cell r="BV117">
            <v>0</v>
          </cell>
          <cell r="BW117">
            <v>0</v>
          </cell>
          <cell r="BX117">
            <v>0</v>
          </cell>
          <cell r="BY117">
            <v>1</v>
          </cell>
          <cell r="BZ117">
            <v>1</v>
          </cell>
          <cell r="CA117" t="str">
            <v>Publiée</v>
          </cell>
          <cell r="CB117">
            <v>1</v>
          </cell>
          <cell r="CC117" t="b">
            <v>0</v>
          </cell>
          <cell r="CD117">
            <v>0</v>
          </cell>
          <cell r="CE117">
            <v>0</v>
          </cell>
          <cell r="CF117">
            <v>0</v>
          </cell>
          <cell r="CG117">
            <v>0</v>
          </cell>
          <cell r="CH117">
            <v>0</v>
          </cell>
          <cell r="CI117">
            <v>0</v>
          </cell>
          <cell r="CJ117" t="str">
            <v>Compte R</v>
          </cell>
          <cell r="CK117" t="str">
            <v>France</v>
          </cell>
          <cell r="CL117">
            <v>0</v>
          </cell>
          <cell r="CM117" t="str">
            <v>Multicyclones + Electrofiltre</v>
          </cell>
          <cell r="CN117" t="str">
            <v>ICPE 2910A Déclaration</v>
          </cell>
          <cell r="CO117">
            <v>30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53195.62</v>
          </cell>
          <cell r="DJ117">
            <v>52618</v>
          </cell>
          <cell r="DK117">
            <v>-1.0858412779097276E-2</v>
          </cell>
          <cell r="DL117">
            <v>52863</v>
          </cell>
          <cell r="DM117">
            <v>4.6562012999353834E-3</v>
          </cell>
          <cell r="DN117">
            <v>53195.62</v>
          </cell>
          <cell r="DO117">
            <v>0</v>
          </cell>
          <cell r="DP117"/>
          <cell r="DQ117">
            <v>0</v>
          </cell>
          <cell r="DR117"/>
          <cell r="DS117">
            <v>53195.62</v>
          </cell>
          <cell r="DT117">
            <v>0</v>
          </cell>
          <cell r="DU117">
            <v>0</v>
          </cell>
          <cell r="DV117">
            <v>0</v>
          </cell>
          <cell r="DW117">
            <v>0</v>
          </cell>
          <cell r="DX117">
            <v>53195.62</v>
          </cell>
          <cell r="DY117">
            <v>0</v>
          </cell>
          <cell r="DZ117">
            <v>0</v>
          </cell>
          <cell r="EA117">
            <v>0</v>
          </cell>
          <cell r="EB117">
            <v>0</v>
          </cell>
          <cell r="EC117">
            <v>53195.62</v>
          </cell>
          <cell r="ED117">
            <v>0</v>
          </cell>
          <cell r="EE117">
            <v>0</v>
          </cell>
          <cell r="EF117">
            <v>0</v>
          </cell>
          <cell r="EG117">
            <v>0</v>
          </cell>
          <cell r="EH117">
            <v>0</v>
          </cell>
          <cell r="EI117">
            <v>0</v>
          </cell>
          <cell r="EJ117">
            <v>0</v>
          </cell>
          <cell r="EK117" t="str">
            <v>---</v>
          </cell>
        </row>
        <row r="118">
          <cell r="A118" t="str">
            <v>1101C0033</v>
          </cell>
          <cell r="B118" t="str">
            <v>NEXTENERGIES MONTAIGU</v>
          </cell>
          <cell r="C118">
            <v>2011</v>
          </cell>
          <cell r="D118" t="str">
            <v>non retenu</v>
          </cell>
          <cell r="E118" t="str">
            <v>PAYS DE LA LOIRE</v>
          </cell>
          <cell r="F118">
            <v>85</v>
          </cell>
          <cell r="G118" t="str">
            <v>SAINT-GEORGES-DE-MONTAIGU</v>
          </cell>
          <cell r="H118">
            <v>0</v>
          </cell>
          <cell r="I118">
            <v>0</v>
          </cell>
          <cell r="J118" t="str">
            <v>NEXTENERGIES</v>
          </cell>
          <cell r="K118">
            <v>0</v>
          </cell>
          <cell r="L118">
            <v>0</v>
          </cell>
          <cell r="M118">
            <v>0</v>
          </cell>
          <cell r="N118">
            <v>10546.900000000001</v>
          </cell>
          <cell r="O118" t="str">
            <v>contact@next-energies.com</v>
          </cell>
          <cell r="P118">
            <v>0</v>
          </cell>
          <cell r="Q118">
            <v>0</v>
          </cell>
          <cell r="R118">
            <v>0</v>
          </cell>
          <cell r="S118">
            <v>0</v>
          </cell>
          <cell r="T118">
            <v>0</v>
          </cell>
          <cell r="U118">
            <v>0</v>
          </cell>
          <cell r="V118" t="str">
            <v>01 Laiteries</v>
          </cell>
          <cell r="W118">
            <v>4175000</v>
          </cell>
          <cell r="X118">
            <v>1979034</v>
          </cell>
          <cell r="Y118">
            <v>0</v>
          </cell>
          <cell r="Z118">
            <v>0</v>
          </cell>
          <cell r="AA118">
            <v>3965</v>
          </cell>
          <cell r="AB118">
            <v>46112.950000000004</v>
          </cell>
          <cell r="AC118">
            <v>10.6</v>
          </cell>
          <cell r="AD118" t="str">
            <v>Projet non retenu</v>
          </cell>
          <cell r="AE118" t="str">
            <v>Projet non retenu</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t="str">
            <v xml:space="preserve"> </v>
          </cell>
          <cell r="AW118" t="str">
            <v xml:space="preserve"> </v>
          </cell>
          <cell r="AX118" t="str">
            <v xml:space="preserve"> </v>
          </cell>
          <cell r="AY118" t="str">
            <v xml:space="preserve"> </v>
          </cell>
          <cell r="AZ118"/>
          <cell r="BA118"/>
          <cell r="BB118"/>
          <cell r="BC118">
            <v>0</v>
          </cell>
          <cell r="BD118">
            <v>0</v>
          </cell>
          <cell r="BE118">
            <v>0</v>
          </cell>
          <cell r="BF118"/>
          <cell r="BG118"/>
          <cell r="BH118">
            <v>0</v>
          </cell>
          <cell r="BI118">
            <v>0</v>
          </cell>
          <cell r="BJ118">
            <v>0</v>
          </cell>
          <cell r="BK118"/>
          <cell r="BL118"/>
          <cell r="BM118">
            <v>0</v>
          </cell>
          <cell r="BN118">
            <v>0</v>
          </cell>
          <cell r="BO118">
            <v>0</v>
          </cell>
          <cell r="BP118"/>
          <cell r="BQ118">
            <v>0</v>
          </cell>
          <cell r="BR118">
            <v>0</v>
          </cell>
          <cell r="BS118">
            <v>0</v>
          </cell>
          <cell r="BT118"/>
          <cell r="BU118">
            <v>0</v>
          </cell>
          <cell r="BV118">
            <v>0</v>
          </cell>
          <cell r="BW118">
            <v>0</v>
          </cell>
          <cell r="BX118">
            <v>0</v>
          </cell>
          <cell r="BY118">
            <v>0</v>
          </cell>
          <cell r="BZ118">
            <v>0</v>
          </cell>
          <cell r="CA118">
            <v>0</v>
          </cell>
          <cell r="CB118">
            <v>0</v>
          </cell>
          <cell r="CC118" t="b">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46112.950000000004</v>
          </cell>
          <cell r="DJ118">
            <v>0</v>
          </cell>
          <cell r="DK118"/>
          <cell r="DL118">
            <v>0</v>
          </cell>
          <cell r="DM118">
            <v>0</v>
          </cell>
          <cell r="DN118">
            <v>46112.950000000004</v>
          </cell>
          <cell r="DO118">
            <v>0</v>
          </cell>
          <cell r="DP118"/>
          <cell r="DQ118">
            <v>0</v>
          </cell>
          <cell r="DR118">
            <v>0</v>
          </cell>
          <cell r="DS118">
            <v>46112.950000000004</v>
          </cell>
          <cell r="DT118">
            <v>0</v>
          </cell>
          <cell r="DU118">
            <v>0</v>
          </cell>
          <cell r="DV118">
            <v>0</v>
          </cell>
          <cell r="DW118">
            <v>0</v>
          </cell>
          <cell r="DX118">
            <v>46112.950000000004</v>
          </cell>
          <cell r="DY118">
            <v>0</v>
          </cell>
          <cell r="DZ118">
            <v>0</v>
          </cell>
          <cell r="EA118">
            <v>0</v>
          </cell>
          <cell r="EB118">
            <v>0</v>
          </cell>
          <cell r="EC118">
            <v>46112.950000000004</v>
          </cell>
          <cell r="ED118">
            <v>0</v>
          </cell>
          <cell r="EE118">
            <v>0</v>
          </cell>
          <cell r="EF118">
            <v>0</v>
          </cell>
          <cell r="EG118">
            <v>0</v>
          </cell>
          <cell r="EH118">
            <v>0</v>
          </cell>
          <cell r="EI118">
            <v>0</v>
          </cell>
          <cell r="EJ118">
            <v>0</v>
          </cell>
        </row>
        <row r="119">
          <cell r="A119" t="str">
            <v>1101C0034</v>
          </cell>
          <cell r="B119" t="str">
            <v>PAPETERIE MANDEURE - MANDEURE</v>
          </cell>
          <cell r="C119">
            <v>2011</v>
          </cell>
          <cell r="D119" t="str">
            <v>retenu</v>
          </cell>
          <cell r="E119" t="str">
            <v>FRANCHE COMTE</v>
          </cell>
          <cell r="F119">
            <v>25</v>
          </cell>
          <cell r="G119" t="str">
            <v>MANDEURE</v>
          </cell>
          <cell r="H119">
            <v>25367</v>
          </cell>
          <cell r="I119">
            <v>0</v>
          </cell>
          <cell r="J119" t="str">
            <v>PAPETERIE DE MANDEURE</v>
          </cell>
          <cell r="K119">
            <v>40723</v>
          </cell>
          <cell r="L119">
            <v>0</v>
          </cell>
          <cell r="M119" t="str">
            <v>Gaz</v>
          </cell>
          <cell r="N119">
            <v>9240.2407566638012</v>
          </cell>
          <cell r="O119" t="str">
            <v>Patrick SEIGNEUR
patrick.seigneur@mandeure.com
03 81 35 20 52</v>
          </cell>
          <cell r="P119">
            <v>0</v>
          </cell>
          <cell r="Q119">
            <v>0</v>
          </cell>
          <cell r="R119">
            <v>0</v>
          </cell>
          <cell r="S119">
            <v>0</v>
          </cell>
          <cell r="T119">
            <v>0</v>
          </cell>
          <cell r="U119">
            <v>0</v>
          </cell>
          <cell r="V119" t="str">
            <v>10 Papier/Carton</v>
          </cell>
          <cell r="W119">
            <v>6100000</v>
          </cell>
          <cell r="X119">
            <v>1700000</v>
          </cell>
          <cell r="Y119">
            <v>0</v>
          </cell>
          <cell r="Z119">
            <v>0</v>
          </cell>
          <cell r="AA119">
            <v>3473.7747205503006</v>
          </cell>
          <cell r="AB119">
            <v>40400</v>
          </cell>
          <cell r="AC119">
            <v>7.1</v>
          </cell>
          <cell r="AD119" t="str">
            <v>En cours</v>
          </cell>
          <cell r="AE119" t="str">
            <v>En cours avec difficultés</v>
          </cell>
          <cell r="AF119">
            <v>0</v>
          </cell>
          <cell r="AG119">
            <v>0</v>
          </cell>
          <cell r="AH119">
            <v>41671</v>
          </cell>
          <cell r="AI119">
            <v>41671</v>
          </cell>
          <cell r="AJ119">
            <v>0</v>
          </cell>
          <cell r="AK119">
            <v>43645</v>
          </cell>
          <cell r="AL119" t="e">
            <v>#N/A</v>
          </cell>
          <cell r="AM119">
            <v>0</v>
          </cell>
          <cell r="AN119" t="str">
            <v>19/12/2014 : Problématique de rentabilité économique (coût des énergies, baisse des quota CO2)
1. Evolution du plan d'approvisionnement avec augmentation de la part de PBFV :
Il serait intéressant d'étudier une évolution du plan d'approvisionnement, avec augmentation de la part de PBFV (Produit Bois Fin de Vie).
2. Evolution du plan d'approvisionnement avec une part de déchet de pulpeur (tout en gardant une part de 80% de biomasse au global). Cette solution nécessite une modification du projet sur le plan technique et un passage en rubrique réglementaire traitement thermique 2771.
3. En terme d'investissement : programme 5E CDC Climat :
Le programme 5E porté par la CDC Climat permettrait de faciliter le financement de l'installation.
4. Aide complémentaire :
Afin d'envisager toutes les solutions même si rien n'est acquis, merci d'étudier la rentabilité du projet avec une aide supplémentaire permettant de débloquer le projet.
Nouveau point début mars 2015, une fois les solutions étudiées afin de statuer sur les suites à donner à ce projet.</v>
          </cell>
          <cell r="AO119">
            <v>0</v>
          </cell>
          <cell r="AP119">
            <v>0</v>
          </cell>
          <cell r="AQ119">
            <v>0</v>
          </cell>
          <cell r="AR119">
            <v>0</v>
          </cell>
          <cell r="AS119">
            <v>0</v>
          </cell>
          <cell r="AT119"/>
          <cell r="AU119" t="str">
            <v>Date maxi de comptage dépassée</v>
          </cell>
          <cell r="AV119">
            <v>41058</v>
          </cell>
          <cell r="AW119">
            <v>41423</v>
          </cell>
          <cell r="AX119">
            <v>41788</v>
          </cell>
          <cell r="AY119">
            <v>42153</v>
          </cell>
          <cell r="AZ119" t="str">
            <v>février</v>
          </cell>
          <cell r="BA119"/>
          <cell r="BB119"/>
          <cell r="BC119">
            <v>0</v>
          </cell>
          <cell r="BD119">
            <v>0</v>
          </cell>
          <cell r="BE119">
            <v>0</v>
          </cell>
          <cell r="BF119"/>
          <cell r="BG119"/>
          <cell r="BH119">
            <v>0</v>
          </cell>
          <cell r="BI119">
            <v>0</v>
          </cell>
          <cell r="BJ119">
            <v>0</v>
          </cell>
          <cell r="BK119"/>
          <cell r="BL119"/>
          <cell r="BM119">
            <v>0</v>
          </cell>
          <cell r="BN119">
            <v>0</v>
          </cell>
          <cell r="BO119">
            <v>0</v>
          </cell>
          <cell r="BP119"/>
          <cell r="BQ119">
            <v>0</v>
          </cell>
          <cell r="BR119">
            <v>0</v>
          </cell>
          <cell r="BS119">
            <v>0</v>
          </cell>
          <cell r="BT119"/>
          <cell r="BU119">
            <v>0</v>
          </cell>
          <cell r="BV119">
            <v>0</v>
          </cell>
          <cell r="BW119">
            <v>0</v>
          </cell>
          <cell r="BX119">
            <v>0</v>
          </cell>
          <cell r="BY119">
            <v>0</v>
          </cell>
          <cell r="BZ119">
            <v>0</v>
          </cell>
          <cell r="CA119">
            <v>0</v>
          </cell>
          <cell r="CB119"/>
          <cell r="CC119" t="b">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40400</v>
          </cell>
          <cell r="DJ119">
            <v>0</v>
          </cell>
          <cell r="DK119"/>
          <cell r="DL119">
            <v>0</v>
          </cell>
          <cell r="DM119"/>
          <cell r="DN119">
            <v>40400</v>
          </cell>
          <cell r="DO119">
            <v>0</v>
          </cell>
          <cell r="DP119"/>
          <cell r="DQ119">
            <v>0</v>
          </cell>
          <cell r="DR119"/>
          <cell r="DS119">
            <v>40400</v>
          </cell>
          <cell r="DT119">
            <v>0</v>
          </cell>
          <cell r="DU119">
            <v>0</v>
          </cell>
          <cell r="DV119">
            <v>0</v>
          </cell>
          <cell r="DW119">
            <v>0</v>
          </cell>
          <cell r="DX119">
            <v>40400</v>
          </cell>
          <cell r="DY119">
            <v>0</v>
          </cell>
          <cell r="DZ119">
            <v>0</v>
          </cell>
          <cell r="EA119">
            <v>0</v>
          </cell>
          <cell r="EB119">
            <v>0</v>
          </cell>
          <cell r="EC119">
            <v>40400</v>
          </cell>
          <cell r="ED119">
            <v>0</v>
          </cell>
          <cell r="EE119">
            <v>0</v>
          </cell>
          <cell r="EF119">
            <v>0</v>
          </cell>
          <cell r="EG119">
            <v>0</v>
          </cell>
          <cell r="EH119">
            <v>0</v>
          </cell>
          <cell r="EI119">
            <v>0</v>
          </cell>
          <cell r="EJ119">
            <v>0</v>
          </cell>
        </row>
        <row r="120">
          <cell r="A120" t="str">
            <v>1101C0035</v>
          </cell>
          <cell r="B120" t="str">
            <v>CAMPBELL - LE PONTET</v>
          </cell>
          <cell r="C120">
            <v>2011</v>
          </cell>
          <cell r="D120" t="str">
            <v>retenu</v>
          </cell>
          <cell r="E120" t="str">
            <v>PACA</v>
          </cell>
          <cell r="F120">
            <v>84</v>
          </cell>
          <cell r="G120" t="str">
            <v>LE PONTET</v>
          </cell>
          <cell r="H120">
            <v>84092</v>
          </cell>
          <cell r="I120">
            <v>0</v>
          </cell>
          <cell r="J120" t="str">
            <v>CAMPBELL</v>
          </cell>
          <cell r="K120">
            <v>40736</v>
          </cell>
          <cell r="L120">
            <v>0</v>
          </cell>
          <cell r="M120" t="str">
            <v>Gaz</v>
          </cell>
          <cell r="N120">
            <v>7044.539982803095</v>
          </cell>
          <cell r="O120" t="str">
            <v>Olivier DURAND
olivier_durand@campbellsoup.com
04 90 31 67 00</v>
          </cell>
          <cell r="P120">
            <v>0</v>
          </cell>
          <cell r="Q120">
            <v>0</v>
          </cell>
          <cell r="R120">
            <v>0</v>
          </cell>
          <cell r="S120">
            <v>0</v>
          </cell>
          <cell r="T120">
            <v>0</v>
          </cell>
          <cell r="U120">
            <v>0</v>
          </cell>
          <cell r="V120" t="str">
            <v>02 Autres Industries alimentaires</v>
          </cell>
          <cell r="W120">
            <v>3620000</v>
          </cell>
          <cell r="X120">
            <v>993121</v>
          </cell>
          <cell r="Y120">
            <v>0</v>
          </cell>
          <cell r="Z120">
            <v>0</v>
          </cell>
          <cell r="AA120">
            <v>2648.3233018056749</v>
          </cell>
          <cell r="AB120">
            <v>30800</v>
          </cell>
          <cell r="AC120">
            <v>5</v>
          </cell>
          <cell r="AD120" t="str">
            <v>En cours</v>
          </cell>
          <cell r="AE120" t="str">
            <v>En cours avec difficultés</v>
          </cell>
          <cell r="AF120" t="str">
            <v>non</v>
          </cell>
          <cell r="AG120">
            <v>0</v>
          </cell>
          <cell r="AH120">
            <v>41671</v>
          </cell>
          <cell r="AI120">
            <v>41671</v>
          </cell>
          <cell r="AJ120">
            <v>0</v>
          </cell>
          <cell r="AK120">
            <v>43658</v>
          </cell>
          <cell r="AL120" t="e">
            <v>#N/A</v>
          </cell>
          <cell r="AM120">
            <v>0</v>
          </cell>
          <cell r="AN120" t="str">
            <v>21/05/14 : Depuis Novembre, nous avons travaillé à une nouvelle vision pour notre Entreprise, qui prévoit des investissements très lourds pour le site du Pontet au cours des deux prochaines années. 
Au cours de cette période de deux ans, il ne sera réalistement pas envisageable de mener ce projet dans de bonnes conditions, tant sur le plan financier que sur celui de la gestion des projets techniques. 
Néanmoins ce projet BCIAT reste tout à fait important à nos yeux, et notre souhait serait de pouvoir conserver cette opportunité pour pouvoir éventuellement la réaliser à compter de 2016.</v>
          </cell>
          <cell r="AO120">
            <v>0</v>
          </cell>
          <cell r="AP120">
            <v>0</v>
          </cell>
          <cell r="AQ120">
            <v>0</v>
          </cell>
          <cell r="AR120">
            <v>0</v>
          </cell>
          <cell r="AS120" t="str">
            <v>12/03/2014
En attente retour mail de suivi</v>
          </cell>
          <cell r="AT120"/>
          <cell r="AU120" t="str">
            <v>Date maxi de comptage dépassée</v>
          </cell>
          <cell r="AV120">
            <v>41071</v>
          </cell>
          <cell r="AW120">
            <v>41436</v>
          </cell>
          <cell r="AX120">
            <v>41801</v>
          </cell>
          <cell r="AY120">
            <v>42166</v>
          </cell>
          <cell r="AZ120" t="str">
            <v>février</v>
          </cell>
          <cell r="BA120"/>
          <cell r="BB120"/>
          <cell r="BC120">
            <v>0</v>
          </cell>
          <cell r="BD120">
            <v>0</v>
          </cell>
          <cell r="BE120">
            <v>0</v>
          </cell>
          <cell r="BF120"/>
          <cell r="BG120"/>
          <cell r="BH120">
            <v>0</v>
          </cell>
          <cell r="BI120">
            <v>0</v>
          </cell>
          <cell r="BJ120">
            <v>0</v>
          </cell>
          <cell r="BK120"/>
          <cell r="BL120"/>
          <cell r="BM120">
            <v>0</v>
          </cell>
          <cell r="BN120">
            <v>0</v>
          </cell>
          <cell r="BO120">
            <v>0</v>
          </cell>
          <cell r="BP120"/>
          <cell r="BQ120">
            <v>0</v>
          </cell>
          <cell r="BR120">
            <v>0</v>
          </cell>
          <cell r="BS120">
            <v>0</v>
          </cell>
          <cell r="BT120"/>
          <cell r="BU120">
            <v>0</v>
          </cell>
          <cell r="BV120">
            <v>0</v>
          </cell>
          <cell r="BW120">
            <v>0</v>
          </cell>
          <cell r="BX120">
            <v>0</v>
          </cell>
          <cell r="BY120">
            <v>0</v>
          </cell>
          <cell r="BZ120">
            <v>0</v>
          </cell>
          <cell r="CA120">
            <v>0</v>
          </cell>
          <cell r="CB120"/>
          <cell r="CC120" t="b">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30800</v>
          </cell>
          <cell r="DJ120">
            <v>0</v>
          </cell>
          <cell r="DK120"/>
          <cell r="DL120">
            <v>0</v>
          </cell>
          <cell r="DM120"/>
          <cell r="DN120">
            <v>30800</v>
          </cell>
          <cell r="DO120">
            <v>0</v>
          </cell>
          <cell r="DP120"/>
          <cell r="DQ120">
            <v>0</v>
          </cell>
          <cell r="DR120"/>
          <cell r="DS120">
            <v>30800</v>
          </cell>
          <cell r="DT120">
            <v>0</v>
          </cell>
          <cell r="DU120">
            <v>0</v>
          </cell>
          <cell r="DV120">
            <v>0</v>
          </cell>
          <cell r="DW120">
            <v>0</v>
          </cell>
          <cell r="DX120">
            <v>30800</v>
          </cell>
          <cell r="DY120">
            <v>0</v>
          </cell>
          <cell r="DZ120">
            <v>0</v>
          </cell>
          <cell r="EA120">
            <v>0</v>
          </cell>
          <cell r="EB120">
            <v>0</v>
          </cell>
          <cell r="EC120">
            <v>30800</v>
          </cell>
          <cell r="ED120">
            <v>0</v>
          </cell>
          <cell r="EE120">
            <v>0</v>
          </cell>
          <cell r="EF120">
            <v>0</v>
          </cell>
          <cell r="EG120">
            <v>0</v>
          </cell>
          <cell r="EH120">
            <v>0</v>
          </cell>
          <cell r="EI120">
            <v>0</v>
          </cell>
          <cell r="EJ120">
            <v>0</v>
          </cell>
        </row>
        <row r="121">
          <cell r="A121" t="str">
            <v>1101C0038</v>
          </cell>
          <cell r="B121" t="str">
            <v>DELIPAPIER - FROUARD</v>
          </cell>
          <cell r="C121">
            <v>2011</v>
          </cell>
          <cell r="D121" t="str">
            <v>retenu</v>
          </cell>
          <cell r="E121" t="str">
            <v>LORRAINE</v>
          </cell>
          <cell r="F121">
            <v>54</v>
          </cell>
          <cell r="G121" t="str">
            <v>FROUARD</v>
          </cell>
          <cell r="H121">
            <v>54215</v>
          </cell>
          <cell r="I121" t="str">
            <v>DELIPAPIER</v>
          </cell>
          <cell r="J121" t="str">
            <v>DELIPAPIER</v>
          </cell>
          <cell r="K121">
            <v>40730</v>
          </cell>
          <cell r="L121">
            <v>0</v>
          </cell>
          <cell r="M121" t="str">
            <v>Gaz</v>
          </cell>
          <cell r="N121">
            <v>13737.081685296645</v>
          </cell>
          <cell r="O121" t="str">
            <v>Francois LECOMTE
francois.lecomte@delipapier.fr
03 83 49 56 80
06 79 38 08 92</v>
          </cell>
          <cell r="P121" t="str">
            <v>Francois LECOMTE</v>
          </cell>
          <cell r="Q121" t="str">
            <v xml:space="preserve">
francois.lecomte@delipapier.fr
</v>
          </cell>
          <cell r="R121" t="str">
            <v>03 83 49 56 80 - 
06 79 38 08 92</v>
          </cell>
          <cell r="S121" t="str">
            <v>Francois LECOMTE</v>
          </cell>
          <cell r="T121" t="str">
            <v xml:space="preserve">
francois.lecomte@delipapier.fr
</v>
          </cell>
          <cell r="U121" t="str">
            <v>03 83 49 56 80 - 
06 79 38 08 92</v>
          </cell>
          <cell r="V121" t="str">
            <v>10 Papier/Carton</v>
          </cell>
          <cell r="W121">
            <v>6700000</v>
          </cell>
          <cell r="X121">
            <v>2350000</v>
          </cell>
          <cell r="Y121" t="str">
            <v>Reçu</v>
          </cell>
          <cell r="Z121" t="str">
            <v>Reçu CAC et état dépense 02/2015 vérification en cours</v>
          </cell>
          <cell r="AA121">
            <v>5164.3164230438515</v>
          </cell>
          <cell r="AB121">
            <v>60061</v>
          </cell>
          <cell r="AC121">
            <v>7.2223424723424721</v>
          </cell>
          <cell r="AD121" t="str">
            <v>En cours</v>
          </cell>
          <cell r="AE121" t="str">
            <v>En fonctionnement</v>
          </cell>
          <cell r="AF121" t="str">
            <v>oui</v>
          </cell>
          <cell r="AG121" t="str">
            <v>IB41542014001</v>
          </cell>
          <cell r="AH121">
            <v>41671</v>
          </cell>
          <cell r="AI121">
            <v>41913</v>
          </cell>
          <cell r="AJ121">
            <v>41944</v>
          </cell>
          <cell r="AK121">
            <v>43652</v>
          </cell>
          <cell r="AL121" t="e">
            <v>#N/A</v>
          </cell>
          <cell r="AM121">
            <v>0</v>
          </cell>
          <cell r="AN121" t="str">
            <v>Echange tél 08/01/2014 :
comptage off prévu 01/10/2014
modif appro à venir (courrier d'explication Reçu le 17/04/2014) -&gt; en attente du tableur off (accord de principe)
Attente retour date comptage 02/02/2015</v>
          </cell>
          <cell r="AO121">
            <v>0</v>
          </cell>
          <cell r="AP121">
            <v>0</v>
          </cell>
          <cell r="AQ121">
            <v>0</v>
          </cell>
          <cell r="AR121">
            <v>0</v>
          </cell>
          <cell r="AS121" t="str">
            <v>faire courrier officialiser le comptage</v>
          </cell>
          <cell r="AT121" t="str">
            <v>Retard comptage prévisionnel</v>
          </cell>
          <cell r="AU121"/>
          <cell r="AV121" t="str">
            <v>Reçue</v>
          </cell>
          <cell r="AW121" t="str">
            <v>Reçue</v>
          </cell>
          <cell r="AX121"/>
          <cell r="AY121"/>
          <cell r="AZ121" t="str">
            <v>novembre</v>
          </cell>
          <cell r="BA121">
            <v>42309</v>
          </cell>
          <cell r="BB121"/>
          <cell r="BC121">
            <v>0</v>
          </cell>
          <cell r="BD121"/>
          <cell r="BE121">
            <v>0</v>
          </cell>
          <cell r="BF121">
            <v>42675</v>
          </cell>
          <cell r="BG121"/>
          <cell r="BH121">
            <v>0</v>
          </cell>
          <cell r="BI121"/>
          <cell r="BJ121">
            <v>0</v>
          </cell>
          <cell r="BK121">
            <v>43040</v>
          </cell>
          <cell r="BL121"/>
          <cell r="BM121">
            <v>0</v>
          </cell>
          <cell r="BN121"/>
          <cell r="BO121">
            <v>0</v>
          </cell>
          <cell r="BP121">
            <v>43405</v>
          </cell>
          <cell r="BQ121">
            <v>0</v>
          </cell>
          <cell r="BR121">
            <v>0</v>
          </cell>
          <cell r="BS121">
            <v>0</v>
          </cell>
          <cell r="BT121">
            <v>43770</v>
          </cell>
          <cell r="BU121">
            <v>0</v>
          </cell>
          <cell r="BV121">
            <v>0</v>
          </cell>
          <cell r="BW121">
            <v>0</v>
          </cell>
          <cell r="BX121">
            <v>0</v>
          </cell>
          <cell r="BY121">
            <v>0</v>
          </cell>
          <cell r="BZ121">
            <v>0</v>
          </cell>
          <cell r="CA121">
            <v>0</v>
          </cell>
          <cell r="CB121"/>
          <cell r="CC121" t="b">
            <v>0</v>
          </cell>
          <cell r="CD121">
            <v>0</v>
          </cell>
          <cell r="CE121">
            <v>0</v>
          </cell>
          <cell r="CF121">
            <v>0</v>
          </cell>
          <cell r="CG121">
            <v>0</v>
          </cell>
          <cell r="CH121">
            <v>0</v>
          </cell>
          <cell r="CI121">
            <v>0</v>
          </cell>
          <cell r="CJ121" t="str">
            <v>Bono Sistemi</v>
          </cell>
          <cell r="CK121" t="str">
            <v>Italie</v>
          </cell>
          <cell r="CL121">
            <v>0</v>
          </cell>
          <cell r="CM121">
            <v>0</v>
          </cell>
          <cell r="CN121">
            <v>0</v>
          </cell>
          <cell r="CO121">
            <v>20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60061</v>
          </cell>
          <cell r="DJ121">
            <v>0</v>
          </cell>
          <cell r="DK121"/>
          <cell r="DL121">
            <v>0</v>
          </cell>
          <cell r="DM121"/>
          <cell r="DN121">
            <v>60061</v>
          </cell>
          <cell r="DO121">
            <v>0</v>
          </cell>
          <cell r="DP121"/>
          <cell r="DQ121">
            <v>0</v>
          </cell>
          <cell r="DR121"/>
          <cell r="DS121">
            <v>60061</v>
          </cell>
          <cell r="DT121">
            <v>0</v>
          </cell>
          <cell r="DU121">
            <v>0</v>
          </cell>
          <cell r="DV121">
            <v>0</v>
          </cell>
          <cell r="DW121">
            <v>0</v>
          </cell>
          <cell r="DX121">
            <v>60061</v>
          </cell>
          <cell r="DY121">
            <v>0</v>
          </cell>
          <cell r="DZ121">
            <v>0</v>
          </cell>
          <cell r="EA121">
            <v>0</v>
          </cell>
          <cell r="EB121">
            <v>0</v>
          </cell>
          <cell r="EC121">
            <v>60061</v>
          </cell>
          <cell r="ED121">
            <v>0</v>
          </cell>
          <cell r="EE121">
            <v>0</v>
          </cell>
          <cell r="EF121">
            <v>0</v>
          </cell>
          <cell r="EG121">
            <v>0</v>
          </cell>
          <cell r="EH121">
            <v>0</v>
          </cell>
          <cell r="EI121">
            <v>0</v>
          </cell>
          <cell r="EJ121">
            <v>0</v>
          </cell>
          <cell r="EK121" t="str">
            <v>---</v>
          </cell>
        </row>
        <row r="122">
          <cell r="A122" t="str">
            <v>1101C0039</v>
          </cell>
          <cell r="B122" t="str">
            <v>COFELY - INDENA - TOURS</v>
          </cell>
          <cell r="C122">
            <v>2011</v>
          </cell>
          <cell r="D122" t="str">
            <v>retenu</v>
          </cell>
          <cell r="E122" t="str">
            <v>CENTRE</v>
          </cell>
          <cell r="F122">
            <v>37</v>
          </cell>
          <cell r="G122" t="str">
            <v>TOURS</v>
          </cell>
          <cell r="H122" t="str">
            <v>37261</v>
          </cell>
          <cell r="I122">
            <v>0</v>
          </cell>
          <cell r="J122" t="str">
            <v>COFELY</v>
          </cell>
          <cell r="K122">
            <v>40751</v>
          </cell>
          <cell r="L122">
            <v>0</v>
          </cell>
          <cell r="M122" t="str">
            <v>Gaz</v>
          </cell>
          <cell r="N122">
            <v>5141.599312123818</v>
          </cell>
          <cell r="O122" t="str">
            <v>florence.lemehaute@gdfsuez-cofely.com</v>
          </cell>
          <cell r="P122">
            <v>0</v>
          </cell>
          <cell r="Q122" t="str">
            <v>Pierrick BRUGALLE
02 99 27 65 56
pierrick.brugalle@cofely-gdfsuez.com</v>
          </cell>
          <cell r="R122">
            <v>0</v>
          </cell>
          <cell r="S122">
            <v>0</v>
          </cell>
          <cell r="T122" t="str">
            <v xml:space="preserve">JEANNOT Patrick
patrick.jeannot@cofely-gdfsuez.com
02 99 27 65 65 </v>
          </cell>
          <cell r="U122">
            <v>0</v>
          </cell>
          <cell r="V122" t="str">
            <v>05 Industrie pharmaceutique et cosmétique</v>
          </cell>
          <cell r="W122">
            <v>3609014</v>
          </cell>
          <cell r="X122">
            <v>780000</v>
          </cell>
          <cell r="Y122">
            <v>0</v>
          </cell>
          <cell r="Z122">
            <v>0</v>
          </cell>
          <cell r="AA122">
            <v>1932.932072226999</v>
          </cell>
          <cell r="AB122">
            <v>22480</v>
          </cell>
          <cell r="AC122">
            <v>5</v>
          </cell>
          <cell r="AD122" t="str">
            <v>En cours</v>
          </cell>
          <cell r="AE122" t="str">
            <v>En cours avec difficultés</v>
          </cell>
          <cell r="AF122" t="str">
            <v>non</v>
          </cell>
          <cell r="AG122">
            <v>0</v>
          </cell>
          <cell r="AH122">
            <v>41671</v>
          </cell>
          <cell r="AI122">
            <v>41671</v>
          </cell>
          <cell r="AJ122">
            <v>0</v>
          </cell>
          <cell r="AK122">
            <v>43673</v>
          </cell>
          <cell r="AL122" t="e">
            <v>#N/A</v>
          </cell>
          <cell r="AM122">
            <v>0</v>
          </cell>
          <cell r="AN122" t="str">
            <v>Courrier de Cofley du 28/05/2014 : abandon du projet par l'actionnaire Italien.
19/05/14: Echange téléphonique avec responsable F. MAIREL du site qui a une réel volonté de voir aboutir le projet (intéressant appro sous produit indus pépin de raisin). Les actionnaire du groupe Italien (groupe familial) souhaite abandonné le projet pour des raisons éco prix du GN.
-&gt; Temporisation du dossier, nouveau point fin 2014 avec COFELY et INDENA</v>
          </cell>
          <cell r="AO122">
            <v>0</v>
          </cell>
          <cell r="AP122" t="str">
            <v>Le porteur du projet pressent un arrêt du projet par l'actionnaire italien</v>
          </cell>
          <cell r="AQ122">
            <v>0</v>
          </cell>
          <cell r="AR122">
            <v>0</v>
          </cell>
          <cell r="AS122" t="str">
            <v>Relancer le porteur du projet sur le futur du projet</v>
          </cell>
          <cell r="AT122"/>
          <cell r="AU122" t="str">
            <v>Date maxi de comptage dépassée</v>
          </cell>
          <cell r="AV122" t="str">
            <v>Reçue</v>
          </cell>
          <cell r="AW122" t="str">
            <v>Reçue</v>
          </cell>
          <cell r="AX122">
            <v>41816</v>
          </cell>
          <cell r="AY122">
            <v>42181</v>
          </cell>
          <cell r="AZ122" t="str">
            <v>février</v>
          </cell>
          <cell r="BA122"/>
          <cell r="BB122"/>
          <cell r="BC122">
            <v>0</v>
          </cell>
          <cell r="BD122">
            <v>0</v>
          </cell>
          <cell r="BE122">
            <v>0</v>
          </cell>
          <cell r="BF122"/>
          <cell r="BG122"/>
          <cell r="BH122">
            <v>0</v>
          </cell>
          <cell r="BI122">
            <v>0</v>
          </cell>
          <cell r="BJ122">
            <v>0</v>
          </cell>
          <cell r="BK122"/>
          <cell r="BL122"/>
          <cell r="BM122">
            <v>0</v>
          </cell>
          <cell r="BN122">
            <v>0</v>
          </cell>
          <cell r="BO122">
            <v>0</v>
          </cell>
          <cell r="BP122"/>
          <cell r="BQ122">
            <v>0</v>
          </cell>
          <cell r="BR122">
            <v>0</v>
          </cell>
          <cell r="BS122">
            <v>0</v>
          </cell>
          <cell r="BT122"/>
          <cell r="BU122">
            <v>0</v>
          </cell>
          <cell r="BV122">
            <v>0</v>
          </cell>
          <cell r="BW122">
            <v>0</v>
          </cell>
          <cell r="BX122">
            <v>0</v>
          </cell>
          <cell r="BY122">
            <v>0</v>
          </cell>
          <cell r="BZ122">
            <v>0</v>
          </cell>
          <cell r="CA122">
            <v>0</v>
          </cell>
          <cell r="CB122"/>
          <cell r="CC122" t="b">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22480</v>
          </cell>
          <cell r="DJ122">
            <v>0</v>
          </cell>
          <cell r="DK122"/>
          <cell r="DL122">
            <v>0</v>
          </cell>
          <cell r="DM122"/>
          <cell r="DN122">
            <v>22480</v>
          </cell>
          <cell r="DO122">
            <v>0</v>
          </cell>
          <cell r="DP122"/>
          <cell r="DQ122">
            <v>0</v>
          </cell>
          <cell r="DR122"/>
          <cell r="DS122">
            <v>22480</v>
          </cell>
          <cell r="DT122">
            <v>0</v>
          </cell>
          <cell r="DU122">
            <v>0</v>
          </cell>
          <cell r="DV122">
            <v>0</v>
          </cell>
          <cell r="DW122">
            <v>0</v>
          </cell>
          <cell r="DX122">
            <v>22480</v>
          </cell>
          <cell r="DY122">
            <v>0</v>
          </cell>
          <cell r="DZ122">
            <v>0</v>
          </cell>
          <cell r="EA122">
            <v>0</v>
          </cell>
          <cell r="EB122">
            <v>0</v>
          </cell>
          <cell r="EC122">
            <v>22480</v>
          </cell>
          <cell r="ED122">
            <v>0</v>
          </cell>
          <cell r="EE122">
            <v>0</v>
          </cell>
          <cell r="EF122">
            <v>0</v>
          </cell>
          <cell r="EG122">
            <v>0</v>
          </cell>
          <cell r="EH122">
            <v>0</v>
          </cell>
          <cell r="EI122">
            <v>0</v>
          </cell>
          <cell r="EJ122">
            <v>0</v>
          </cell>
        </row>
        <row r="123">
          <cell r="A123" t="str">
            <v>1201C0017</v>
          </cell>
          <cell r="B123" t="str">
            <v>SOFIPROTEOL - SETE</v>
          </cell>
          <cell r="C123">
            <v>2012</v>
          </cell>
          <cell r="D123" t="str">
            <v>retenu</v>
          </cell>
          <cell r="E123" t="str">
            <v>LANGUEDOC ROUSSILLON</v>
          </cell>
          <cell r="F123">
            <v>34</v>
          </cell>
          <cell r="G123" t="str">
            <v>SETE</v>
          </cell>
          <cell r="H123">
            <v>34301</v>
          </cell>
          <cell r="I123" t="str">
            <v>SAIPOL</v>
          </cell>
          <cell r="J123" t="str">
            <v>SOFIPROTEOL</v>
          </cell>
          <cell r="K123">
            <v>41079</v>
          </cell>
          <cell r="L123">
            <v>0</v>
          </cell>
          <cell r="M123" t="str">
            <v>Gaz</v>
          </cell>
          <cell r="N123">
            <v>32020.636285468616</v>
          </cell>
          <cell r="O123" t="str">
            <v>p.marzat@saipol.fr</v>
          </cell>
          <cell r="P123" t="str">
            <v>Patrick MARZAT</v>
          </cell>
          <cell r="Q123" t="str">
            <v>p.marzat@saipol.fr</v>
          </cell>
          <cell r="R123" t="str">
            <v>04 67 46 72 10</v>
          </cell>
          <cell r="S123" t="str">
            <v>Patrick MARZAT</v>
          </cell>
          <cell r="T123" t="str">
            <v xml:space="preserve">p.marzat@saipol.fr
</v>
          </cell>
          <cell r="U123" t="str">
            <v>04 67 46 72 10</v>
          </cell>
          <cell r="V123" t="str">
            <v>02 Autres Industries alimentaires</v>
          </cell>
          <cell r="W123">
            <v>12400000</v>
          </cell>
          <cell r="X123">
            <v>4100000</v>
          </cell>
          <cell r="Y123">
            <v>0</v>
          </cell>
          <cell r="Z123">
            <v>0</v>
          </cell>
          <cell r="AA123">
            <v>12037.833190025794</v>
          </cell>
          <cell r="AB123">
            <v>140000</v>
          </cell>
          <cell r="AC123">
            <v>25</v>
          </cell>
          <cell r="AD123" t="str">
            <v>En cours</v>
          </cell>
          <cell r="AE123" t="str">
            <v>En cours de réalisation</v>
          </cell>
          <cell r="AF123" t="str">
            <v>oui</v>
          </cell>
          <cell r="AG123" t="str">
            <v>IB91342014001</v>
          </cell>
          <cell r="AH123">
            <v>42036</v>
          </cell>
          <cell r="AI123">
            <v>42401</v>
          </cell>
          <cell r="AJ123">
            <v>0</v>
          </cell>
          <cell r="AK123">
            <v>44001</v>
          </cell>
          <cell r="AL123" t="e">
            <v>#N/A</v>
          </cell>
          <cell r="AM123">
            <v>0</v>
          </cell>
          <cell r="AN123" t="str">
            <v>18/09/2014 : les travaux de génie civil ont bien commencé depuis fin juillet  , le montage proprement dit ne commencera qu 'en Janvier 2015 
Le projet est géré par EDF optimal solution fin travaux prévus octobre 2015</v>
          </cell>
          <cell r="AO123">
            <v>0</v>
          </cell>
          <cell r="AP123" t="str">
            <v xml:space="preserve"> Autorisation 2910-A -1 RA obtenue</v>
          </cell>
          <cell r="AQ123">
            <v>0</v>
          </cell>
          <cell r="AR123">
            <v>0</v>
          </cell>
          <cell r="AS123">
            <v>0</v>
          </cell>
          <cell r="AT123" t="str">
            <v>Retard comptage prévisionnel</v>
          </cell>
          <cell r="AU123" t="str">
            <v>Date maxi de comptage dépassée</v>
          </cell>
          <cell r="AV123">
            <v>41414</v>
          </cell>
          <cell r="AW123">
            <v>42075</v>
          </cell>
          <cell r="AX123">
            <v>42441</v>
          </cell>
          <cell r="AY123">
            <v>42806</v>
          </cell>
          <cell r="AZ123" t="str">
            <v>février</v>
          </cell>
          <cell r="BA123"/>
          <cell r="BB123"/>
          <cell r="BC123">
            <v>0</v>
          </cell>
          <cell r="BD123">
            <v>0</v>
          </cell>
          <cell r="BE123">
            <v>0</v>
          </cell>
          <cell r="BF123"/>
          <cell r="BG123"/>
          <cell r="BH123">
            <v>0</v>
          </cell>
          <cell r="BI123">
            <v>0</v>
          </cell>
          <cell r="BJ123">
            <v>0</v>
          </cell>
          <cell r="BK123"/>
          <cell r="BL123"/>
          <cell r="BM123">
            <v>0</v>
          </cell>
          <cell r="BN123">
            <v>0</v>
          </cell>
          <cell r="BO123">
            <v>0</v>
          </cell>
          <cell r="BP123"/>
          <cell r="BQ123">
            <v>0</v>
          </cell>
          <cell r="BR123">
            <v>0</v>
          </cell>
          <cell r="BS123">
            <v>0</v>
          </cell>
          <cell r="BT123"/>
          <cell r="BU123">
            <v>0</v>
          </cell>
          <cell r="BV123">
            <v>0</v>
          </cell>
          <cell r="BW123">
            <v>0</v>
          </cell>
          <cell r="BX123">
            <v>0</v>
          </cell>
          <cell r="BY123">
            <v>0</v>
          </cell>
          <cell r="BZ123">
            <v>0</v>
          </cell>
          <cell r="CA123">
            <v>0</v>
          </cell>
          <cell r="CB123"/>
          <cell r="CC123" t="b">
            <v>0</v>
          </cell>
          <cell r="CD123">
            <v>0</v>
          </cell>
          <cell r="CE123">
            <v>0</v>
          </cell>
          <cell r="CF123">
            <v>0</v>
          </cell>
          <cell r="CG123">
            <v>0</v>
          </cell>
          <cell r="CH123">
            <v>0</v>
          </cell>
          <cell r="CI123">
            <v>0</v>
          </cell>
          <cell r="CJ123" t="str">
            <v>SIL</v>
          </cell>
          <cell r="CK123" t="str">
            <v>France</v>
          </cell>
          <cell r="CL123">
            <v>0</v>
          </cell>
          <cell r="CM123" t="str">
            <v>Multicyclones + Electrofiltre</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140000</v>
          </cell>
          <cell r="DJ123">
            <v>0</v>
          </cell>
          <cell r="DK123"/>
          <cell r="DL123">
            <v>0</v>
          </cell>
          <cell r="DM123"/>
          <cell r="DN123">
            <v>140000</v>
          </cell>
          <cell r="DO123">
            <v>0</v>
          </cell>
          <cell r="DP123"/>
          <cell r="DQ123">
            <v>0</v>
          </cell>
          <cell r="DR123"/>
          <cell r="DS123">
            <v>140000</v>
          </cell>
          <cell r="DT123">
            <v>0</v>
          </cell>
          <cell r="DU123">
            <v>0</v>
          </cell>
          <cell r="DV123">
            <v>0</v>
          </cell>
          <cell r="DW123">
            <v>0</v>
          </cell>
          <cell r="DX123">
            <v>140000</v>
          </cell>
          <cell r="DY123">
            <v>0</v>
          </cell>
          <cell r="DZ123">
            <v>0</v>
          </cell>
          <cell r="EA123">
            <v>0</v>
          </cell>
          <cell r="EB123">
            <v>0</v>
          </cell>
          <cell r="EC123">
            <v>140000</v>
          </cell>
          <cell r="ED123">
            <v>0</v>
          </cell>
          <cell r="EE123">
            <v>0</v>
          </cell>
          <cell r="EF123">
            <v>0</v>
          </cell>
          <cell r="EG123">
            <v>0</v>
          </cell>
          <cell r="EH123">
            <v>0</v>
          </cell>
          <cell r="EI123">
            <v>0</v>
          </cell>
          <cell r="EJ123">
            <v>0</v>
          </cell>
        </row>
        <row r="124">
          <cell r="A124" t="str">
            <v>1201C0018</v>
          </cell>
          <cell r="B124" t="str">
            <v>TDV INDUSTRIES - LAVAL</v>
          </cell>
          <cell r="C124">
            <v>2012</v>
          </cell>
          <cell r="D124" t="str">
            <v>retenu</v>
          </cell>
          <cell r="E124" t="str">
            <v>PAYS DE LA LOIRE</v>
          </cell>
          <cell r="F124">
            <v>53</v>
          </cell>
          <cell r="G124" t="str">
            <v xml:space="preserve">LAVAL </v>
          </cell>
          <cell r="H124">
            <v>53130</v>
          </cell>
          <cell r="I124">
            <v>0</v>
          </cell>
          <cell r="J124" t="str">
            <v>TDV INDUSTRIES</v>
          </cell>
          <cell r="K124">
            <v>41232</v>
          </cell>
          <cell r="L124">
            <v>0</v>
          </cell>
          <cell r="M124" t="str">
            <v>Gaz</v>
          </cell>
          <cell r="N124">
            <v>11444.175408426481</v>
          </cell>
          <cell r="O124">
            <v>0</v>
          </cell>
          <cell r="P124" t="str">
            <v>r routhiau</v>
          </cell>
          <cell r="Q124">
            <v>0</v>
          </cell>
          <cell r="R124" t="str">
            <v>"0243591414</v>
          </cell>
          <cell r="S124">
            <v>0</v>
          </cell>
          <cell r="T124">
            <v>0</v>
          </cell>
          <cell r="U124">
            <v>0</v>
          </cell>
          <cell r="V124" t="str">
            <v>12 Industrie textile</v>
          </cell>
          <cell r="W124">
            <v>5377000</v>
          </cell>
          <cell r="X124">
            <v>2116742</v>
          </cell>
          <cell r="Y124">
            <v>0</v>
          </cell>
          <cell r="Z124">
            <v>0</v>
          </cell>
          <cell r="AA124">
            <v>4302.3215821152189</v>
          </cell>
          <cell r="AB124">
            <v>50036</v>
          </cell>
          <cell r="AC124">
            <v>7</v>
          </cell>
          <cell r="AD124" t="str">
            <v>En cours</v>
          </cell>
          <cell r="AE124" t="str">
            <v>En cours avec difficultés</v>
          </cell>
          <cell r="AF124">
            <v>0</v>
          </cell>
          <cell r="AG124">
            <v>0</v>
          </cell>
          <cell r="AH124">
            <v>42036</v>
          </cell>
          <cell r="AI124">
            <v>42036</v>
          </cell>
          <cell r="AJ124">
            <v>0</v>
          </cell>
          <cell r="AK124">
            <v>44154</v>
          </cell>
          <cell r="AL124" t="e">
            <v>#N/A</v>
          </cell>
          <cell r="AM124">
            <v>0</v>
          </cell>
          <cell r="AN124" t="str">
            <v xml:space="preserve"> Projet en cours d’abandon
 Difficulté technique d’implantation de la chaufferie (complexité importante au niveau du terrain initial en raison de de son caractère inondable, pas de place sur le site de l’industriel pour implanter une chaufferie biomasse).
 Désengagement de la mairie de Laval dans le rachat d’une partie de la production afin d’alimenter un futur réseau de chaleur. Le futur réseau de chaleur de la ville sera probablement alimenté par un CET.
</v>
          </cell>
          <cell r="AO124" t="str">
            <v>définitivement abandonné
Pas de Permis de contruire zone innondable
révision chaufferie gaz - 
rrouthiau@tdvindustries.com</v>
          </cell>
          <cell r="AP124">
            <v>0</v>
          </cell>
          <cell r="AQ124">
            <v>0</v>
          </cell>
          <cell r="AR124">
            <v>0</v>
          </cell>
          <cell r="AS124" t="str">
            <v>Demande de courrier d'abandon à tdv</v>
          </cell>
          <cell r="AT124"/>
          <cell r="AU124" t="str">
            <v>Date maxi de comptage dépassée</v>
          </cell>
          <cell r="AV124">
            <v>41567</v>
          </cell>
          <cell r="AW124">
            <v>41932</v>
          </cell>
          <cell r="AX124">
            <v>42297</v>
          </cell>
          <cell r="AY124">
            <v>42662</v>
          </cell>
          <cell r="AZ124" t="str">
            <v>février</v>
          </cell>
          <cell r="BA124"/>
          <cell r="BB124"/>
          <cell r="BC124">
            <v>0</v>
          </cell>
          <cell r="BD124">
            <v>0</v>
          </cell>
          <cell r="BE124">
            <v>0</v>
          </cell>
          <cell r="BF124"/>
          <cell r="BG124"/>
          <cell r="BH124">
            <v>0</v>
          </cell>
          <cell r="BI124">
            <v>0</v>
          </cell>
          <cell r="BJ124">
            <v>0</v>
          </cell>
          <cell r="BK124"/>
          <cell r="BL124"/>
          <cell r="BM124">
            <v>0</v>
          </cell>
          <cell r="BN124">
            <v>0</v>
          </cell>
          <cell r="BO124">
            <v>0</v>
          </cell>
          <cell r="BP124"/>
          <cell r="BQ124">
            <v>0</v>
          </cell>
          <cell r="BR124">
            <v>0</v>
          </cell>
          <cell r="BS124">
            <v>0</v>
          </cell>
          <cell r="BT124"/>
          <cell r="BU124">
            <v>0</v>
          </cell>
          <cell r="BV124">
            <v>0</v>
          </cell>
          <cell r="BW124">
            <v>0</v>
          </cell>
          <cell r="BX124">
            <v>0</v>
          </cell>
          <cell r="BY124">
            <v>0</v>
          </cell>
          <cell r="BZ124">
            <v>0</v>
          </cell>
          <cell r="CA124">
            <v>0</v>
          </cell>
          <cell r="CB124"/>
          <cell r="CC124" t="b">
            <v>0</v>
          </cell>
          <cell r="CD124">
            <v>0</v>
          </cell>
          <cell r="CE124">
            <v>0</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50036</v>
          </cell>
          <cell r="DJ124">
            <v>0</v>
          </cell>
          <cell r="DK124"/>
          <cell r="DL124">
            <v>0</v>
          </cell>
          <cell r="DM124"/>
          <cell r="DN124">
            <v>50036</v>
          </cell>
          <cell r="DO124">
            <v>0</v>
          </cell>
          <cell r="DP124"/>
          <cell r="DQ124">
            <v>0</v>
          </cell>
          <cell r="DR124"/>
          <cell r="DS124">
            <v>50036</v>
          </cell>
          <cell r="DT124">
            <v>0</v>
          </cell>
          <cell r="DU124">
            <v>0</v>
          </cell>
          <cell r="DV124">
            <v>0</v>
          </cell>
          <cell r="DW124">
            <v>0</v>
          </cell>
          <cell r="DX124">
            <v>50036</v>
          </cell>
          <cell r="DY124">
            <v>0</v>
          </cell>
          <cell r="DZ124">
            <v>0</v>
          </cell>
          <cell r="EA124">
            <v>0</v>
          </cell>
          <cell r="EB124">
            <v>0</v>
          </cell>
          <cell r="EC124">
            <v>50036</v>
          </cell>
          <cell r="ED124">
            <v>0</v>
          </cell>
          <cell r="EE124">
            <v>0</v>
          </cell>
          <cell r="EF124">
            <v>0</v>
          </cell>
          <cell r="EG124">
            <v>0</v>
          </cell>
          <cell r="EH124">
            <v>0</v>
          </cell>
          <cell r="EI124">
            <v>0</v>
          </cell>
          <cell r="EJ124">
            <v>0</v>
          </cell>
        </row>
        <row r="125">
          <cell r="A125" t="str">
            <v>1201C0019</v>
          </cell>
          <cell r="B125" t="str">
            <v>BIOSYLVA - COSNE-COURS-SUR-LOIRE</v>
          </cell>
          <cell r="C125">
            <v>2012</v>
          </cell>
          <cell r="D125" t="str">
            <v>retenu</v>
          </cell>
          <cell r="E125" t="str">
            <v>BOURGOGNE</v>
          </cell>
          <cell r="F125">
            <v>58</v>
          </cell>
          <cell r="G125" t="str">
            <v>COSNE-COURS-SUR-LOIRE</v>
          </cell>
          <cell r="H125">
            <v>58086</v>
          </cell>
          <cell r="I125" t="str">
            <v>BIOSYLVA</v>
          </cell>
          <cell r="J125" t="str">
            <v>BIOSYLVA</v>
          </cell>
          <cell r="K125">
            <v>41073</v>
          </cell>
          <cell r="L125">
            <v>15</v>
          </cell>
          <cell r="M125" t="str">
            <v>Fioul</v>
          </cell>
          <cell r="N125">
            <v>23641.533963886497</v>
          </cell>
          <cell r="O125" t="str">
            <v>antoine.decockborne@biosyl.fr
01 79 97 01 50</v>
          </cell>
          <cell r="P125" t="str">
            <v>Antoine De Cockborne</v>
          </cell>
          <cell r="Q125" t="str">
            <v>antoine.decockborne@biosyl.fr</v>
          </cell>
          <cell r="R125" t="str">
            <v>01 79 97 01 50</v>
          </cell>
          <cell r="S125" t="str">
            <v>Antoine De Cockborne</v>
          </cell>
          <cell r="T125" t="str">
            <v xml:space="preserve">antoine.decockborne@biosyl.fr
</v>
          </cell>
          <cell r="U125" t="str">
            <v>01 79 97 01 50</v>
          </cell>
          <cell r="V125" t="str">
            <v>09 Granulés</v>
          </cell>
          <cell r="W125">
            <v>4158510</v>
          </cell>
          <cell r="X125">
            <v>1850000</v>
          </cell>
          <cell r="Y125" t="str">
            <v>Reçu</v>
          </cell>
          <cell r="Z125">
            <v>0</v>
          </cell>
          <cell r="AA125">
            <v>6494.9269131556312</v>
          </cell>
          <cell r="AB125">
            <v>75536</v>
          </cell>
          <cell r="AC125">
            <v>15</v>
          </cell>
          <cell r="AD125" t="str">
            <v>En cours</v>
          </cell>
          <cell r="AE125" t="str">
            <v>En fonctionnement</v>
          </cell>
          <cell r="AF125" t="str">
            <v>oui</v>
          </cell>
          <cell r="AG125" t="str">
            <v>IB26582014001</v>
          </cell>
          <cell r="AH125">
            <v>42036</v>
          </cell>
          <cell r="AI125">
            <v>42036</v>
          </cell>
          <cell r="AJ125">
            <v>41730</v>
          </cell>
          <cell r="AK125">
            <v>15</v>
          </cell>
          <cell r="AL125" t="e">
            <v>#N/A</v>
          </cell>
          <cell r="AM125">
            <v>0</v>
          </cell>
          <cell r="AN125" t="str">
            <v>attention en mars 2015 santé financière très dégradéPb conflit actionnariat suite entretien téléphonique du 17042015 - Recapitalisation en cours</v>
          </cell>
          <cell r="AO125" t="str">
            <v>non-conformité DREAL: pas de mesure en continue des poussières CF rapport inspection DREAL. Mais mesure ponctuelle ok</v>
          </cell>
          <cell r="AP125" t="str">
            <v>demande modification annexe financière etalement paiement pb juridique, attention correction dernière année</v>
          </cell>
          <cell r="AQ125" t="str">
            <v>Demande 12/2014 erreur de comptage porteur A priori OK avec cyrisée au 16/02/2015</v>
          </cell>
          <cell r="AR125">
            <v>0</v>
          </cell>
          <cell r="AS125">
            <v>0</v>
          </cell>
          <cell r="AT125"/>
          <cell r="AU125"/>
          <cell r="AV125" t="str">
            <v>Reçue</v>
          </cell>
          <cell r="AW125"/>
          <cell r="AX125"/>
          <cell r="AY125"/>
          <cell r="AZ125" t="str">
            <v>avril</v>
          </cell>
          <cell r="BA125">
            <v>42095</v>
          </cell>
          <cell r="BB125" t="str">
            <v>Validé</v>
          </cell>
          <cell r="BC125" t="str">
            <v>comptage: OK
emission: ok (meme si erreur converstion 19 et 6 % d'O2)
Appro: OK</v>
          </cell>
          <cell r="BD125">
            <v>0</v>
          </cell>
          <cell r="BE125" t="str">
            <v>Demandé</v>
          </cell>
          <cell r="BF125">
            <v>42461</v>
          </cell>
          <cell r="BG125"/>
          <cell r="BH125">
            <v>0</v>
          </cell>
          <cell r="BI125">
            <v>0</v>
          </cell>
          <cell r="BJ125">
            <v>0</v>
          </cell>
          <cell r="BK125">
            <v>42826</v>
          </cell>
          <cell r="BL125"/>
          <cell r="BM125">
            <v>0</v>
          </cell>
          <cell r="BN125">
            <v>0</v>
          </cell>
          <cell r="BO125">
            <v>0</v>
          </cell>
          <cell r="BP125">
            <v>43191</v>
          </cell>
          <cell r="BQ125">
            <v>0</v>
          </cell>
          <cell r="BR125">
            <v>0</v>
          </cell>
          <cell r="BS125">
            <v>0</v>
          </cell>
          <cell r="BT125">
            <v>43556</v>
          </cell>
          <cell r="BU125">
            <v>0</v>
          </cell>
          <cell r="BV125">
            <v>0</v>
          </cell>
          <cell r="BW125">
            <v>0</v>
          </cell>
          <cell r="BX125">
            <v>0</v>
          </cell>
          <cell r="BY125">
            <v>1</v>
          </cell>
          <cell r="BZ125">
            <v>1</v>
          </cell>
          <cell r="CA125" t="str">
            <v>Finalisée</v>
          </cell>
          <cell r="CB125"/>
          <cell r="CC125" t="b">
            <v>0</v>
          </cell>
          <cell r="CD125">
            <v>0</v>
          </cell>
          <cell r="CE125">
            <v>0</v>
          </cell>
          <cell r="CF125">
            <v>0</v>
          </cell>
          <cell r="CG125">
            <v>0</v>
          </cell>
          <cell r="CH125">
            <v>0</v>
          </cell>
          <cell r="CI125">
            <v>0</v>
          </cell>
          <cell r="CJ125" t="str">
            <v>CSC</v>
          </cell>
          <cell r="CK125" t="str">
            <v>Portugal</v>
          </cell>
          <cell r="CL125">
            <v>0</v>
          </cell>
          <cell r="CM125" t="str">
            <v>Multicyclones + Electrofiltre</v>
          </cell>
          <cell r="CN125" t="str">
            <v>ICPE - 2910 A - autorisation</v>
          </cell>
          <cell r="CO125">
            <v>45</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29703.02</v>
          </cell>
          <cell r="DJ125">
            <v>25838</v>
          </cell>
          <cell r="DK125">
            <v>-0.13012212226231543</v>
          </cell>
          <cell r="DL125">
            <v>25782</v>
          </cell>
          <cell r="DM125">
            <v>-2.1673504141187399E-3</v>
          </cell>
          <cell r="DN125">
            <v>69593.919999999998</v>
          </cell>
          <cell r="DO125">
            <v>0</v>
          </cell>
          <cell r="DP125"/>
          <cell r="DQ125">
            <v>0</v>
          </cell>
          <cell r="DR125"/>
          <cell r="DS125">
            <v>92795.77</v>
          </cell>
          <cell r="DT125">
            <v>0</v>
          </cell>
          <cell r="DU125">
            <v>0</v>
          </cell>
          <cell r="DV125">
            <v>0</v>
          </cell>
          <cell r="DW125">
            <v>0</v>
          </cell>
          <cell r="DX125">
            <v>92795.77</v>
          </cell>
          <cell r="DY125">
            <v>0</v>
          </cell>
          <cell r="DZ125">
            <v>0</v>
          </cell>
          <cell r="EA125">
            <v>0</v>
          </cell>
          <cell r="EB125">
            <v>0</v>
          </cell>
          <cell r="EC125">
            <v>92795.77</v>
          </cell>
          <cell r="ED125">
            <v>0</v>
          </cell>
          <cell r="EE125">
            <v>0</v>
          </cell>
          <cell r="EF125">
            <v>0</v>
          </cell>
          <cell r="EG125">
            <v>0</v>
          </cell>
          <cell r="EH125">
            <v>0</v>
          </cell>
          <cell r="EI125">
            <v>0</v>
          </cell>
          <cell r="EJ125">
            <v>0</v>
          </cell>
          <cell r="EK125" t="str">
            <v>foyer biomasse--GAC-</v>
          </cell>
          <cell r="EL125" t="str">
            <v>Plaquettes forestières (référentiel 2008 - 1A - PF)</v>
          </cell>
          <cell r="EM125">
            <v>0</v>
          </cell>
          <cell r="EN125">
            <v>0.2</v>
          </cell>
          <cell r="EO125" t="str">
            <v>Bourgogne</v>
          </cell>
          <cell r="EP125">
            <v>1</v>
          </cell>
          <cell r="EU125" t="str">
            <v>Connexes des Industries du Bois (référentiel 2008 - 2 - CIB)</v>
          </cell>
          <cell r="EV125">
            <v>0.8</v>
          </cell>
          <cell r="EW125">
            <v>1</v>
          </cell>
          <cell r="EX125" t="str">
            <v>Bourgogne</v>
          </cell>
          <cell r="EY125">
            <v>1</v>
          </cell>
          <cell r="FW125" t="str">
            <v>foyer biomasse</v>
          </cell>
          <cell r="FY125" t="str">
            <v>GAC</v>
          </cell>
        </row>
        <row r="126">
          <cell r="A126" t="str">
            <v>1201C0020</v>
          </cell>
          <cell r="B126" t="str">
            <v>STL - VILLERS LES POTS</v>
          </cell>
          <cell r="C126">
            <v>2012</v>
          </cell>
          <cell r="D126" t="str">
            <v>retenu</v>
          </cell>
          <cell r="E126" t="str">
            <v>BOURGOGNE</v>
          </cell>
          <cell r="F126">
            <v>21</v>
          </cell>
          <cell r="G126" t="str">
            <v>VILLERS LES POTS</v>
          </cell>
          <cell r="H126">
            <v>21699</v>
          </cell>
          <cell r="I126">
            <v>0</v>
          </cell>
          <cell r="J126" t="str">
            <v>SOCIETE DE TRANSFORMATION DE LEGUMES</v>
          </cell>
          <cell r="K126">
            <v>41073</v>
          </cell>
          <cell r="L126">
            <v>0</v>
          </cell>
          <cell r="M126" t="str">
            <v>Gaz</v>
          </cell>
          <cell r="N126">
            <v>6798.2098022355976</v>
          </cell>
          <cell r="O126" t="str">
            <v>Mme JENROCH
03 80 77 47 47</v>
          </cell>
          <cell r="P126">
            <v>0</v>
          </cell>
          <cell r="Q126" t="str">
            <v>Mme JENROCH
03 80 77 47 47</v>
          </cell>
          <cell r="R126">
            <v>0</v>
          </cell>
          <cell r="S126">
            <v>0</v>
          </cell>
          <cell r="T126" t="str">
            <v>Mme JENROCH
03 80 77 47 47</v>
          </cell>
          <cell r="U126">
            <v>0</v>
          </cell>
          <cell r="V126" t="str">
            <v>02 Autres Industries alimentaires</v>
          </cell>
          <cell r="W126">
            <v>3421000</v>
          </cell>
          <cell r="X126">
            <v>1100000</v>
          </cell>
          <cell r="Y126">
            <v>0</v>
          </cell>
          <cell r="Z126">
            <v>0</v>
          </cell>
          <cell r="AA126">
            <v>2555.7179707652622</v>
          </cell>
          <cell r="AB126">
            <v>29723</v>
          </cell>
          <cell r="AC126">
            <v>9.3000000000000007</v>
          </cell>
          <cell r="AD126" t="str">
            <v>Abandonné</v>
          </cell>
          <cell r="AE126" t="str">
            <v>Abandonné</v>
          </cell>
          <cell r="AF126">
            <v>0</v>
          </cell>
          <cell r="AG126">
            <v>0</v>
          </cell>
          <cell r="AH126">
            <v>42036</v>
          </cell>
          <cell r="AI126">
            <v>42036</v>
          </cell>
          <cell r="AJ126">
            <v>0</v>
          </cell>
          <cell r="AK126">
            <v>0</v>
          </cell>
          <cell r="AL126" t="str">
            <v>LIBEREE</v>
          </cell>
          <cell r="AM126" t="str">
            <v>Projet en difficulté,  le dossier est en attente d'un contexte économique plus favorable (prix des énergies).
Nouveau point prévu fin 2014, pour statuer sur les suites du projet</v>
          </cell>
          <cell r="AN126" t="str">
            <v>27/05/2014 : échange téléphonique, Risque d'abandon, le dossier est en attente d'évolution prix des énergies plus favorable (si pas d'évolution d'ici avril 2015 -&gt; abandon)
faire un nouveau point fin 2014
11/2014 : procédure judiciaire abandon du projet</v>
          </cell>
          <cell r="AO126">
            <v>0</v>
          </cell>
          <cell r="AP126">
            <v>0</v>
          </cell>
          <cell r="AQ126">
            <v>0</v>
          </cell>
          <cell r="AR126">
            <v>0</v>
          </cell>
          <cell r="AS126" t="str">
            <v>Appeler M. JENROCH -&gt; fin 2014 point d'avancement</v>
          </cell>
          <cell r="AT126"/>
          <cell r="AU126" t="str">
            <v>Date maxi de comptage dépassée</v>
          </cell>
          <cell r="AV126">
            <v>41408</v>
          </cell>
          <cell r="AW126">
            <v>41773</v>
          </cell>
          <cell r="AX126">
            <v>42138</v>
          </cell>
          <cell r="AY126">
            <v>42503</v>
          </cell>
          <cell r="AZ126" t="str">
            <v>février</v>
          </cell>
          <cell r="BA126"/>
          <cell r="BB126"/>
          <cell r="BC126">
            <v>0</v>
          </cell>
          <cell r="BD126">
            <v>0</v>
          </cell>
          <cell r="BE126">
            <v>0</v>
          </cell>
          <cell r="BF126"/>
          <cell r="BG126"/>
          <cell r="BH126">
            <v>0</v>
          </cell>
          <cell r="BI126">
            <v>0</v>
          </cell>
          <cell r="BJ126">
            <v>0</v>
          </cell>
          <cell r="BK126"/>
          <cell r="BL126"/>
          <cell r="BM126">
            <v>0</v>
          </cell>
          <cell r="BN126">
            <v>0</v>
          </cell>
          <cell r="BO126">
            <v>0</v>
          </cell>
          <cell r="BP126"/>
          <cell r="BQ126">
            <v>0</v>
          </cell>
          <cell r="BR126">
            <v>0</v>
          </cell>
          <cell r="BS126">
            <v>0</v>
          </cell>
          <cell r="BT126"/>
          <cell r="BU126">
            <v>0</v>
          </cell>
          <cell r="BV126">
            <v>0</v>
          </cell>
          <cell r="BW126">
            <v>0</v>
          </cell>
          <cell r="BX126">
            <v>0</v>
          </cell>
          <cell r="BY126">
            <v>0</v>
          </cell>
          <cell r="BZ126">
            <v>0</v>
          </cell>
          <cell r="CA126">
            <v>0</v>
          </cell>
          <cell r="CB126"/>
          <cell r="CC126" t="b">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29723</v>
          </cell>
          <cell r="DJ126">
            <v>0</v>
          </cell>
          <cell r="DK126"/>
          <cell r="DL126">
            <v>0</v>
          </cell>
          <cell r="DM126"/>
          <cell r="DN126">
            <v>29723</v>
          </cell>
          <cell r="DO126">
            <v>0</v>
          </cell>
          <cell r="DP126"/>
          <cell r="DQ126">
            <v>0</v>
          </cell>
          <cell r="DR126"/>
          <cell r="DS126">
            <v>29723</v>
          </cell>
          <cell r="DT126">
            <v>0</v>
          </cell>
          <cell r="DU126">
            <v>0</v>
          </cell>
          <cell r="DV126">
            <v>0</v>
          </cell>
          <cell r="DW126">
            <v>0</v>
          </cell>
          <cell r="DX126">
            <v>29723</v>
          </cell>
          <cell r="DY126">
            <v>0</v>
          </cell>
          <cell r="DZ126">
            <v>0</v>
          </cell>
          <cell r="EA126">
            <v>0</v>
          </cell>
          <cell r="EB126">
            <v>0</v>
          </cell>
          <cell r="EC126">
            <v>29723</v>
          </cell>
          <cell r="ED126">
            <v>0</v>
          </cell>
          <cell r="EE126">
            <v>0</v>
          </cell>
          <cell r="EF126">
            <v>0</v>
          </cell>
          <cell r="EG126">
            <v>0</v>
          </cell>
          <cell r="EH126">
            <v>0</v>
          </cell>
          <cell r="EI126">
            <v>0</v>
          </cell>
          <cell r="EJ126">
            <v>0</v>
          </cell>
        </row>
        <row r="127">
          <cell r="A127" t="str">
            <v>1201C0021</v>
          </cell>
          <cell r="B127" t="str">
            <v>DALIKIA - DASSAULT AVIATION - MERIGNAC</v>
          </cell>
          <cell r="C127">
            <v>2012</v>
          </cell>
          <cell r="D127" t="str">
            <v>retenu</v>
          </cell>
          <cell r="E127" t="str">
            <v>AQUITAINE</v>
          </cell>
          <cell r="F127">
            <v>33</v>
          </cell>
          <cell r="G127" t="str">
            <v>MERIGNAC</v>
          </cell>
          <cell r="H127">
            <v>33281</v>
          </cell>
          <cell r="I127">
            <v>0</v>
          </cell>
          <cell r="J127" t="str">
            <v>DALKIA</v>
          </cell>
          <cell r="K127">
            <v>41072</v>
          </cell>
          <cell r="L127">
            <v>0</v>
          </cell>
          <cell r="M127" t="str">
            <v>Gaz</v>
          </cell>
          <cell r="N127">
            <v>3476.0687876182287</v>
          </cell>
          <cell r="O127" t="str">
            <v>jtremouille@dalkia.com</v>
          </cell>
          <cell r="P127">
            <v>0</v>
          </cell>
          <cell r="Q127" t="str">
            <v>Jean-Baptiste Trémouille
jtremouille@dalkia.com
06 13 91 48 19</v>
          </cell>
          <cell r="R127">
            <v>0</v>
          </cell>
          <cell r="S127">
            <v>0</v>
          </cell>
          <cell r="T127" t="str">
            <v>Jean-Baptiste Trémouille
jtremouille@dalkia.com
06 13 91 48 19</v>
          </cell>
          <cell r="U127">
            <v>0</v>
          </cell>
          <cell r="V127" t="str">
            <v>11 Industrie automobile et aéronautique</v>
          </cell>
          <cell r="W127">
            <v>3293407</v>
          </cell>
          <cell r="X127">
            <v>633795</v>
          </cell>
          <cell r="Y127">
            <v>0</v>
          </cell>
          <cell r="Z127">
            <v>0</v>
          </cell>
          <cell r="AA127">
            <v>1306.7927773000858</v>
          </cell>
          <cell r="AB127">
            <v>15198</v>
          </cell>
          <cell r="AC127">
            <v>3.61</v>
          </cell>
          <cell r="AD127" t="str">
            <v>En cours</v>
          </cell>
          <cell r="AE127" t="str">
            <v>En cours avec difficultés</v>
          </cell>
          <cell r="AF127">
            <v>0</v>
          </cell>
          <cell r="AG127">
            <v>0</v>
          </cell>
          <cell r="AH127">
            <v>42036</v>
          </cell>
          <cell r="AI127">
            <v>42036</v>
          </cell>
          <cell r="AJ127">
            <v>0</v>
          </cell>
          <cell r="AK127">
            <v>43994</v>
          </cell>
          <cell r="AL127" t="e">
            <v>#N/A</v>
          </cell>
          <cell r="AM127">
            <v>0</v>
          </cell>
          <cell r="AN127" t="str">
            <v>Finalisation de la contractualisation, APD lancé en fin d'année 2012
17/01/2014 : difficulté
Nouveau point prévu fin 2014, pour statuer sur les suites du projet</v>
          </cell>
          <cell r="AO127">
            <v>0</v>
          </cell>
          <cell r="AP127">
            <v>0</v>
          </cell>
          <cell r="AQ127">
            <v>0</v>
          </cell>
          <cell r="AR127">
            <v>0</v>
          </cell>
          <cell r="AS127">
            <v>0</v>
          </cell>
          <cell r="AT127"/>
          <cell r="AU127" t="str">
            <v>Date maxi de comptage dépassée</v>
          </cell>
          <cell r="AV127">
            <v>41407</v>
          </cell>
          <cell r="AW127">
            <v>41772</v>
          </cell>
          <cell r="AX127">
            <v>42137</v>
          </cell>
          <cell r="AY127">
            <v>42502</v>
          </cell>
          <cell r="AZ127" t="str">
            <v>février</v>
          </cell>
          <cell r="BA127"/>
          <cell r="BB127"/>
          <cell r="BC127">
            <v>0</v>
          </cell>
          <cell r="BD127">
            <v>0</v>
          </cell>
          <cell r="BE127">
            <v>0</v>
          </cell>
          <cell r="BF127"/>
          <cell r="BG127"/>
          <cell r="BH127">
            <v>0</v>
          </cell>
          <cell r="BI127">
            <v>0</v>
          </cell>
          <cell r="BJ127">
            <v>0</v>
          </cell>
          <cell r="BK127"/>
          <cell r="BL127"/>
          <cell r="BM127">
            <v>0</v>
          </cell>
          <cell r="BN127">
            <v>0</v>
          </cell>
          <cell r="BO127">
            <v>0</v>
          </cell>
          <cell r="BP127"/>
          <cell r="BQ127">
            <v>0</v>
          </cell>
          <cell r="BR127">
            <v>0</v>
          </cell>
          <cell r="BS127">
            <v>0</v>
          </cell>
          <cell r="BT127"/>
          <cell r="BU127">
            <v>0</v>
          </cell>
          <cell r="BV127">
            <v>0</v>
          </cell>
          <cell r="BW127">
            <v>0</v>
          </cell>
          <cell r="BX127">
            <v>0</v>
          </cell>
          <cell r="BY127">
            <v>0</v>
          </cell>
          <cell r="BZ127">
            <v>0</v>
          </cell>
          <cell r="CA127">
            <v>0</v>
          </cell>
          <cell r="CB127"/>
          <cell r="CC127" t="b">
            <v>0</v>
          </cell>
          <cell r="CD127">
            <v>0</v>
          </cell>
          <cell r="CE127">
            <v>0</v>
          </cell>
          <cell r="CF127">
            <v>0</v>
          </cell>
          <cell r="CG127">
            <v>0</v>
          </cell>
          <cell r="CH127">
            <v>0</v>
          </cell>
          <cell r="CI127">
            <v>0</v>
          </cell>
          <cell r="CJ127">
            <v>0</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15198</v>
          </cell>
          <cell r="DJ127">
            <v>0</v>
          </cell>
          <cell r="DK127"/>
          <cell r="DL127">
            <v>0</v>
          </cell>
          <cell r="DM127"/>
          <cell r="DN127">
            <v>15198</v>
          </cell>
          <cell r="DO127">
            <v>0</v>
          </cell>
          <cell r="DP127"/>
          <cell r="DQ127">
            <v>0</v>
          </cell>
          <cell r="DR127"/>
          <cell r="DS127">
            <v>15198</v>
          </cell>
          <cell r="DT127">
            <v>0</v>
          </cell>
          <cell r="DU127">
            <v>0</v>
          </cell>
          <cell r="DV127">
            <v>0</v>
          </cell>
          <cell r="DW127">
            <v>0</v>
          </cell>
          <cell r="DX127">
            <v>15198</v>
          </cell>
          <cell r="DY127">
            <v>0</v>
          </cell>
          <cell r="DZ127">
            <v>0</v>
          </cell>
          <cell r="EA127">
            <v>0</v>
          </cell>
          <cell r="EB127">
            <v>0</v>
          </cell>
          <cell r="EC127">
            <v>15198</v>
          </cell>
          <cell r="ED127">
            <v>0</v>
          </cell>
          <cell r="EE127">
            <v>0</v>
          </cell>
          <cell r="EF127">
            <v>0</v>
          </cell>
          <cell r="EG127">
            <v>0</v>
          </cell>
          <cell r="EH127">
            <v>0</v>
          </cell>
          <cell r="EI127">
            <v>0</v>
          </cell>
          <cell r="EJ127">
            <v>0</v>
          </cell>
        </row>
        <row r="128">
          <cell r="A128" t="str">
            <v>1201C0022</v>
          </cell>
          <cell r="B128" t="str">
            <v>DALKIA - CORENSO - SAINT SEURIN</v>
          </cell>
          <cell r="C128">
            <v>2012</v>
          </cell>
          <cell r="D128" t="str">
            <v>retenu</v>
          </cell>
          <cell r="E128" t="str">
            <v>AQUITAINE</v>
          </cell>
          <cell r="F128">
            <v>33</v>
          </cell>
          <cell r="G128" t="str">
            <v>SAINT-SEURIN-SUR-L'ISLE</v>
          </cell>
          <cell r="H128">
            <v>33478</v>
          </cell>
          <cell r="I128">
            <v>0</v>
          </cell>
          <cell r="J128" t="str">
            <v>DALKIA</v>
          </cell>
          <cell r="K128">
            <v>41073</v>
          </cell>
          <cell r="L128">
            <v>0</v>
          </cell>
          <cell r="M128" t="str">
            <v>Gaz</v>
          </cell>
          <cell r="N128">
            <v>16467.75580395529</v>
          </cell>
          <cell r="O128" t="str">
            <v>jtremouille@dalkia.com</v>
          </cell>
          <cell r="P128">
            <v>0</v>
          </cell>
          <cell r="Q128" t="str">
            <v>Jean-Baptiste Trémouille
jtremouille@dalkia.com
06 13 91 48 19</v>
          </cell>
          <cell r="R128">
            <v>0</v>
          </cell>
          <cell r="S128">
            <v>0</v>
          </cell>
          <cell r="T128" t="str">
            <v>Jean-Baptiste Trémouille
jtremouille@dalkia.com
06 13 91 48 19</v>
          </cell>
          <cell r="U128">
            <v>0</v>
          </cell>
          <cell r="V128" t="str">
            <v>10 Papier/Carton</v>
          </cell>
          <cell r="W128">
            <v>5725803</v>
          </cell>
          <cell r="X128">
            <v>2700000</v>
          </cell>
          <cell r="Y128">
            <v>0</v>
          </cell>
          <cell r="Z128">
            <v>0</v>
          </cell>
          <cell r="AA128">
            <v>6190.8856405846946</v>
          </cell>
          <cell r="AB128">
            <v>72000</v>
          </cell>
          <cell r="AC128">
            <v>11</v>
          </cell>
          <cell r="AD128" t="str">
            <v>En cours</v>
          </cell>
          <cell r="AE128" t="str">
            <v>En cours avec difficultés</v>
          </cell>
          <cell r="AF128">
            <v>0</v>
          </cell>
          <cell r="AG128">
            <v>0</v>
          </cell>
          <cell r="AH128">
            <v>42036</v>
          </cell>
          <cell r="AI128">
            <v>42036</v>
          </cell>
          <cell r="AJ128">
            <v>0</v>
          </cell>
          <cell r="AK128">
            <v>43995</v>
          </cell>
          <cell r="AL128" t="e">
            <v>#N/A</v>
          </cell>
          <cell r="AM128">
            <v>0</v>
          </cell>
          <cell r="AN128" t="str">
            <v>Finalisation de la contractualisation, APD lancé en fin d'année 2012
Nouveau point prévu fin 2014, pour statuer sur les suites du projet</v>
          </cell>
          <cell r="AO128">
            <v>0</v>
          </cell>
          <cell r="AP128">
            <v>0</v>
          </cell>
          <cell r="AQ128">
            <v>0</v>
          </cell>
          <cell r="AR128">
            <v>0</v>
          </cell>
          <cell r="AS128">
            <v>0</v>
          </cell>
          <cell r="AT128"/>
          <cell r="AU128" t="str">
            <v>Date maxi de comptage dépassée</v>
          </cell>
          <cell r="AV128">
            <v>41408</v>
          </cell>
          <cell r="AW128">
            <v>41773</v>
          </cell>
          <cell r="AX128">
            <v>42138</v>
          </cell>
          <cell r="AY128">
            <v>42503</v>
          </cell>
          <cell r="AZ128" t="str">
            <v>février</v>
          </cell>
          <cell r="BA128"/>
          <cell r="BB128"/>
          <cell r="BC128">
            <v>0</v>
          </cell>
          <cell r="BD128">
            <v>0</v>
          </cell>
          <cell r="BE128">
            <v>0</v>
          </cell>
          <cell r="BF128"/>
          <cell r="BG128"/>
          <cell r="BH128">
            <v>0</v>
          </cell>
          <cell r="BI128">
            <v>0</v>
          </cell>
          <cell r="BJ128">
            <v>0</v>
          </cell>
          <cell r="BK128"/>
          <cell r="BL128"/>
          <cell r="BM128">
            <v>0</v>
          </cell>
          <cell r="BN128">
            <v>0</v>
          </cell>
          <cell r="BO128">
            <v>0</v>
          </cell>
          <cell r="BP128"/>
          <cell r="BQ128">
            <v>0</v>
          </cell>
          <cell r="BR128">
            <v>0</v>
          </cell>
          <cell r="BS128">
            <v>0</v>
          </cell>
          <cell r="BT128"/>
          <cell r="BU128">
            <v>0</v>
          </cell>
          <cell r="BV128">
            <v>0</v>
          </cell>
          <cell r="BW128">
            <v>0</v>
          </cell>
          <cell r="BX128">
            <v>0</v>
          </cell>
          <cell r="BY128">
            <v>0</v>
          </cell>
          <cell r="BZ128">
            <v>0</v>
          </cell>
          <cell r="CA128">
            <v>0</v>
          </cell>
          <cell r="CB128"/>
          <cell r="CC128" t="b">
            <v>0</v>
          </cell>
          <cell r="CD128">
            <v>0</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72000</v>
          </cell>
          <cell r="DJ128">
            <v>0</v>
          </cell>
          <cell r="DK128"/>
          <cell r="DL128">
            <v>0</v>
          </cell>
          <cell r="DM128"/>
          <cell r="DN128">
            <v>72000</v>
          </cell>
          <cell r="DO128">
            <v>0</v>
          </cell>
          <cell r="DP128"/>
          <cell r="DQ128">
            <v>0</v>
          </cell>
          <cell r="DR128"/>
          <cell r="DS128">
            <v>72000</v>
          </cell>
          <cell r="DT128">
            <v>0</v>
          </cell>
          <cell r="DU128">
            <v>0</v>
          </cell>
          <cell r="DV128">
            <v>0</v>
          </cell>
          <cell r="DW128">
            <v>0</v>
          </cell>
          <cell r="DX128">
            <v>72000</v>
          </cell>
          <cell r="DY128">
            <v>0</v>
          </cell>
          <cell r="DZ128">
            <v>0</v>
          </cell>
          <cell r="EA128">
            <v>0</v>
          </cell>
          <cell r="EB128">
            <v>0</v>
          </cell>
          <cell r="EC128">
            <v>72000</v>
          </cell>
          <cell r="ED128">
            <v>0</v>
          </cell>
          <cell r="EE128">
            <v>0</v>
          </cell>
          <cell r="EF128">
            <v>0</v>
          </cell>
          <cell r="EG128">
            <v>0</v>
          </cell>
          <cell r="EH128">
            <v>0</v>
          </cell>
          <cell r="EI128">
            <v>0</v>
          </cell>
          <cell r="EJ128">
            <v>0</v>
          </cell>
        </row>
        <row r="129">
          <cell r="A129" t="str">
            <v>1201C0023</v>
          </cell>
          <cell r="B129" t="str">
            <v>COFELY - BRASSERIE CHAMPIGNEULLES - CHAMPIGNEULLES</v>
          </cell>
          <cell r="C129">
            <v>2012</v>
          </cell>
          <cell r="D129" t="str">
            <v>retenu</v>
          </cell>
          <cell r="E129" t="str">
            <v>LORRAINE</v>
          </cell>
          <cell r="F129">
            <v>54</v>
          </cell>
          <cell r="G129" t="str">
            <v>CHAMPIGNEULLES</v>
          </cell>
          <cell r="H129">
            <v>54115</v>
          </cell>
          <cell r="I129">
            <v>0</v>
          </cell>
          <cell r="J129" t="str">
            <v>COFELY</v>
          </cell>
          <cell r="K129">
            <v>41073</v>
          </cell>
          <cell r="L129">
            <v>0</v>
          </cell>
          <cell r="M129" t="str">
            <v>Gaz</v>
          </cell>
          <cell r="N129">
            <v>7666.6552020636282</v>
          </cell>
          <cell r="O129" t="str">
            <v>jean-philippe.cagne@cofely-gdfsuez.com</v>
          </cell>
          <cell r="P129">
            <v>0</v>
          </cell>
          <cell r="Q129" t="str">
            <v>Xavier Hardy 
03 83 59 40 66
xavier.hardy@cofely-gdfsuez.com</v>
          </cell>
          <cell r="R129">
            <v>0</v>
          </cell>
          <cell r="S129">
            <v>0</v>
          </cell>
          <cell r="T129" t="str">
            <v>Xavier Hardy 
03 83 59 40 66
xavier.hardy@cofely-gdfsuez.com</v>
          </cell>
          <cell r="U129">
            <v>0</v>
          </cell>
          <cell r="V129" t="str">
            <v>02 Autres Industries alimentaires</v>
          </cell>
          <cell r="W129">
            <v>3690000</v>
          </cell>
          <cell r="X129">
            <v>1426700</v>
          </cell>
          <cell r="Y129">
            <v>0</v>
          </cell>
          <cell r="Z129">
            <v>0</v>
          </cell>
          <cell r="AA129">
            <v>2882.2012037833188</v>
          </cell>
          <cell r="AB129">
            <v>33520</v>
          </cell>
          <cell r="AC129">
            <v>5.2</v>
          </cell>
          <cell r="AD129" t="str">
            <v>En cours</v>
          </cell>
          <cell r="AE129" t="str">
            <v>En cours avec difficultés</v>
          </cell>
          <cell r="AF129">
            <v>0</v>
          </cell>
          <cell r="AG129">
            <v>0</v>
          </cell>
          <cell r="AH129">
            <v>42036</v>
          </cell>
          <cell r="AI129">
            <v>42036</v>
          </cell>
          <cell r="AJ129">
            <v>0</v>
          </cell>
          <cell r="AK129">
            <v>43995</v>
          </cell>
          <cell r="AL129" t="e">
            <v>#N/A</v>
          </cell>
          <cell r="AM129">
            <v>0</v>
          </cell>
          <cell r="AN129" t="str">
            <v>19/12/2014 : Problème de rentabilité économique (coût des combusitble).
Solution envisagé : augmentation de la part de PBFV pour être plus compétitifi -&gt; prise de contact avec ingénieur ADEME DR</v>
          </cell>
          <cell r="AO129">
            <v>0</v>
          </cell>
          <cell r="AP129">
            <v>0</v>
          </cell>
          <cell r="AQ129">
            <v>0</v>
          </cell>
          <cell r="AR129">
            <v>0</v>
          </cell>
          <cell r="AS129">
            <v>0</v>
          </cell>
          <cell r="AT129"/>
          <cell r="AU129" t="str">
            <v>Date maxi de comptage dépassée</v>
          </cell>
          <cell r="AV129">
            <v>41408</v>
          </cell>
          <cell r="AW129">
            <v>41773</v>
          </cell>
          <cell r="AX129">
            <v>42138</v>
          </cell>
          <cell r="AY129">
            <v>42503</v>
          </cell>
          <cell r="AZ129" t="str">
            <v>février</v>
          </cell>
          <cell r="BA129"/>
          <cell r="BB129"/>
          <cell r="BC129">
            <v>0</v>
          </cell>
          <cell r="BD129">
            <v>0</v>
          </cell>
          <cell r="BE129">
            <v>0</v>
          </cell>
          <cell r="BF129"/>
          <cell r="BG129"/>
          <cell r="BH129">
            <v>0</v>
          </cell>
          <cell r="BI129">
            <v>0</v>
          </cell>
          <cell r="BJ129">
            <v>0</v>
          </cell>
          <cell r="BK129"/>
          <cell r="BL129"/>
          <cell r="BM129">
            <v>0</v>
          </cell>
          <cell r="BN129">
            <v>0</v>
          </cell>
          <cell r="BO129">
            <v>0</v>
          </cell>
          <cell r="BP129"/>
          <cell r="BQ129">
            <v>0</v>
          </cell>
          <cell r="BR129">
            <v>0</v>
          </cell>
          <cell r="BS129">
            <v>0</v>
          </cell>
          <cell r="BT129"/>
          <cell r="BU129">
            <v>0</v>
          </cell>
          <cell r="BV129">
            <v>0</v>
          </cell>
          <cell r="BW129">
            <v>0</v>
          </cell>
          <cell r="BX129">
            <v>0</v>
          </cell>
          <cell r="BY129">
            <v>0</v>
          </cell>
          <cell r="BZ129">
            <v>0</v>
          </cell>
          <cell r="CA129">
            <v>0</v>
          </cell>
          <cell r="CB129"/>
          <cell r="CC129" t="b">
            <v>0</v>
          </cell>
          <cell r="CD129">
            <v>0</v>
          </cell>
          <cell r="CE129">
            <v>0</v>
          </cell>
          <cell r="CF129">
            <v>0</v>
          </cell>
          <cell r="CG129">
            <v>0</v>
          </cell>
          <cell r="CH129">
            <v>0</v>
          </cell>
          <cell r="CI129">
            <v>0</v>
          </cell>
          <cell r="CJ129">
            <v>0</v>
          </cell>
          <cell r="CK129">
            <v>0</v>
          </cell>
          <cell r="CL129">
            <v>0</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33520</v>
          </cell>
          <cell r="DJ129">
            <v>0</v>
          </cell>
          <cell r="DK129"/>
          <cell r="DL129">
            <v>0</v>
          </cell>
          <cell r="DM129"/>
          <cell r="DN129">
            <v>33520</v>
          </cell>
          <cell r="DO129">
            <v>0</v>
          </cell>
          <cell r="DP129"/>
          <cell r="DQ129">
            <v>0</v>
          </cell>
          <cell r="DR129"/>
          <cell r="DS129">
            <v>33520</v>
          </cell>
          <cell r="DT129">
            <v>0</v>
          </cell>
          <cell r="DU129">
            <v>0</v>
          </cell>
          <cell r="DV129">
            <v>0</v>
          </cell>
          <cell r="DW129">
            <v>0</v>
          </cell>
          <cell r="DX129">
            <v>33520</v>
          </cell>
          <cell r="DY129">
            <v>0</v>
          </cell>
          <cell r="DZ129">
            <v>0</v>
          </cell>
          <cell r="EA129">
            <v>0</v>
          </cell>
          <cell r="EB129">
            <v>0</v>
          </cell>
          <cell r="EC129">
            <v>33520</v>
          </cell>
          <cell r="ED129">
            <v>0</v>
          </cell>
          <cell r="EE129">
            <v>0</v>
          </cell>
          <cell r="EF129">
            <v>0</v>
          </cell>
          <cell r="EG129">
            <v>0</v>
          </cell>
          <cell r="EH129">
            <v>0</v>
          </cell>
          <cell r="EI129">
            <v>0</v>
          </cell>
          <cell r="EJ129">
            <v>0</v>
          </cell>
        </row>
        <row r="130">
          <cell r="A130" t="str">
            <v>1201C0024</v>
          </cell>
          <cell r="B130" t="str">
            <v>COFELY - RICHESMONTS - VIGNEULLES LES HATTONCHATEL</v>
          </cell>
          <cell r="C130">
            <v>2012</v>
          </cell>
          <cell r="D130" t="str">
            <v>retenu</v>
          </cell>
          <cell r="E130" t="str">
            <v>LORRAINE</v>
          </cell>
          <cell r="F130">
            <v>55</v>
          </cell>
          <cell r="G130" t="str">
            <v>VIGNEULLES LES HATTONCHATEL</v>
          </cell>
          <cell r="H130">
            <v>55551</v>
          </cell>
          <cell r="I130">
            <v>0</v>
          </cell>
          <cell r="J130" t="str">
            <v>COFELY</v>
          </cell>
          <cell r="K130">
            <v>41072</v>
          </cell>
          <cell r="L130">
            <v>0</v>
          </cell>
          <cell r="M130" t="str">
            <v>Gaz</v>
          </cell>
          <cell r="N130">
            <v>4298.7704213241614</v>
          </cell>
          <cell r="O130" t="str">
            <v>jean-philippe.cagne@cofely-gdfsuez.com</v>
          </cell>
          <cell r="P130">
            <v>0</v>
          </cell>
          <cell r="Q130" t="str">
            <v>Xavier Hardy 
03 83 59 40 66
xavier.hardy@cofely-gdfsuez.com</v>
          </cell>
          <cell r="R130">
            <v>0</v>
          </cell>
          <cell r="S130">
            <v>0</v>
          </cell>
          <cell r="T130" t="str">
            <v>Xavier Hardy 
03 83 59 40 66
xavier.hardy@cofely-gdfsuez.com</v>
          </cell>
          <cell r="U130">
            <v>0</v>
          </cell>
          <cell r="V130" t="str">
            <v>01 Laiteries</v>
          </cell>
          <cell r="W130">
            <v>1575000</v>
          </cell>
          <cell r="X130">
            <v>771000</v>
          </cell>
          <cell r="Y130">
            <v>0</v>
          </cell>
          <cell r="Z130">
            <v>0</v>
          </cell>
          <cell r="AA130">
            <v>1616.0791057609629</v>
          </cell>
          <cell r="AB130">
            <v>18795</v>
          </cell>
          <cell r="AC130">
            <v>3</v>
          </cell>
          <cell r="AD130" t="str">
            <v>En cours</v>
          </cell>
          <cell r="AE130" t="str">
            <v>En cours avec difficultés</v>
          </cell>
          <cell r="AF130">
            <v>0</v>
          </cell>
          <cell r="AG130">
            <v>0</v>
          </cell>
          <cell r="AH130">
            <v>42036</v>
          </cell>
          <cell r="AI130">
            <v>42036</v>
          </cell>
          <cell r="AJ130">
            <v>0</v>
          </cell>
          <cell r="AK130">
            <v>43994</v>
          </cell>
          <cell r="AL130" t="e">
            <v>#N/A</v>
          </cell>
          <cell r="AM130">
            <v>0</v>
          </cell>
          <cell r="AN130" t="str">
            <v>19/12/2014 : Problème de rentabilité économique (coût des combusitble).
Solution envisagé : augmentation de la part de PBFV pour être plus compétitifi -&gt; prise de contact avec ingénieur ADEME DR</v>
          </cell>
          <cell r="AO130">
            <v>0</v>
          </cell>
          <cell r="AP130">
            <v>0</v>
          </cell>
          <cell r="AQ130">
            <v>0</v>
          </cell>
          <cell r="AR130">
            <v>0</v>
          </cell>
          <cell r="AS130">
            <v>0</v>
          </cell>
          <cell r="AT130"/>
          <cell r="AU130" t="str">
            <v>Date maxi de comptage dépassée</v>
          </cell>
          <cell r="AV130">
            <v>41407</v>
          </cell>
          <cell r="AW130">
            <v>41772</v>
          </cell>
          <cell r="AX130">
            <v>42137</v>
          </cell>
          <cell r="AY130">
            <v>42502</v>
          </cell>
          <cell r="AZ130" t="str">
            <v>février</v>
          </cell>
          <cell r="BA130"/>
          <cell r="BB130"/>
          <cell r="BC130">
            <v>0</v>
          </cell>
          <cell r="BD130">
            <v>0</v>
          </cell>
          <cell r="BE130">
            <v>0</v>
          </cell>
          <cell r="BF130"/>
          <cell r="BG130"/>
          <cell r="BH130">
            <v>0</v>
          </cell>
          <cell r="BI130">
            <v>0</v>
          </cell>
          <cell r="BJ130">
            <v>0</v>
          </cell>
          <cell r="BK130"/>
          <cell r="BL130"/>
          <cell r="BM130">
            <v>0</v>
          </cell>
          <cell r="BN130">
            <v>0</v>
          </cell>
          <cell r="BO130">
            <v>0</v>
          </cell>
          <cell r="BP130"/>
          <cell r="BQ130">
            <v>0</v>
          </cell>
          <cell r="BR130">
            <v>0</v>
          </cell>
          <cell r="BS130">
            <v>0</v>
          </cell>
          <cell r="BT130"/>
          <cell r="BU130">
            <v>0</v>
          </cell>
          <cell r="BV130">
            <v>0</v>
          </cell>
          <cell r="BW130">
            <v>0</v>
          </cell>
          <cell r="BX130">
            <v>0</v>
          </cell>
          <cell r="BY130">
            <v>0</v>
          </cell>
          <cell r="BZ130">
            <v>0</v>
          </cell>
          <cell r="CA130">
            <v>0</v>
          </cell>
          <cell r="CB130"/>
          <cell r="CC130" t="b">
            <v>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18795</v>
          </cell>
          <cell r="DJ130">
            <v>0</v>
          </cell>
          <cell r="DK130"/>
          <cell r="DL130">
            <v>0</v>
          </cell>
          <cell r="DM130"/>
          <cell r="DN130">
            <v>18795</v>
          </cell>
          <cell r="DO130">
            <v>0</v>
          </cell>
          <cell r="DP130"/>
          <cell r="DQ130">
            <v>0</v>
          </cell>
          <cell r="DR130"/>
          <cell r="DS130">
            <v>18795</v>
          </cell>
          <cell r="DT130">
            <v>0</v>
          </cell>
          <cell r="DU130">
            <v>0</v>
          </cell>
          <cell r="DV130">
            <v>0</v>
          </cell>
          <cell r="DW130">
            <v>0</v>
          </cell>
          <cell r="DX130">
            <v>18795</v>
          </cell>
          <cell r="DY130">
            <v>0</v>
          </cell>
          <cell r="DZ130">
            <v>0</v>
          </cell>
          <cell r="EA130">
            <v>0</v>
          </cell>
          <cell r="EB130">
            <v>0</v>
          </cell>
          <cell r="EC130">
            <v>18795</v>
          </cell>
          <cell r="ED130">
            <v>0</v>
          </cell>
          <cell r="EE130">
            <v>0</v>
          </cell>
          <cell r="EF130">
            <v>0</v>
          </cell>
          <cell r="EG130">
            <v>0</v>
          </cell>
          <cell r="EH130">
            <v>0</v>
          </cell>
          <cell r="EI130">
            <v>0</v>
          </cell>
          <cell r="EJ130">
            <v>0</v>
          </cell>
        </row>
        <row r="131">
          <cell r="A131" t="str">
            <v>1201C0025</v>
          </cell>
          <cell r="B131" t="str">
            <v>LACTALIS - CHARCHIGNE</v>
          </cell>
          <cell r="C131">
            <v>2012</v>
          </cell>
          <cell r="D131" t="str">
            <v>retenu</v>
          </cell>
          <cell r="E131" t="str">
            <v>PAYS DE LA LOIRE</v>
          </cell>
          <cell r="F131">
            <v>53</v>
          </cell>
          <cell r="G131" t="str">
            <v>CHARCHIGNE</v>
          </cell>
          <cell r="H131">
            <v>53061</v>
          </cell>
          <cell r="I131" t="str">
            <v>LACTALIS INVESTISSEMENTS</v>
          </cell>
          <cell r="J131" t="str">
            <v>Société fromagère de charchigné</v>
          </cell>
          <cell r="K131">
            <v>41072</v>
          </cell>
          <cell r="L131">
            <v>0</v>
          </cell>
          <cell r="M131" t="str">
            <v>Fioul</v>
          </cell>
          <cell r="N131">
            <v>6053.3199999999988</v>
          </cell>
          <cell r="O131" t="str">
            <v>jerome.naulleau@lactalis.fr</v>
          </cell>
          <cell r="P131" t="str">
            <v>Raphaël Lemarnier - Alexandra Toutre</v>
          </cell>
          <cell r="Q131" t="str">
            <v>raphael.lemarinier@lactalis.fr - 
alexandra.tourte@lactalis.fr</v>
          </cell>
          <cell r="R131" t="str">
            <v>06 14 58 42 12 - 02,43,59,42,79</v>
          </cell>
          <cell r="S131" t="str">
            <v>Gilles Desbrandes
- Sebastien Fromentier</v>
          </cell>
          <cell r="T131" t="str">
            <v>gilles.desbrandes@lactalis.fr - sebastien.fromentier@lactalis.fr</v>
          </cell>
          <cell r="U131" t="str">
            <v>02,43,59,42,91 -
02,43,11,22,11</v>
          </cell>
          <cell r="V131" t="str">
            <v>01 Laiteries</v>
          </cell>
          <cell r="W131">
            <v>2992000</v>
          </cell>
          <cell r="X131">
            <v>656885</v>
          </cell>
          <cell r="Y131">
            <v>0</v>
          </cell>
          <cell r="Z131">
            <v>0</v>
          </cell>
          <cell r="AA131">
            <v>1663</v>
          </cell>
          <cell r="AB131">
            <v>19340.690000000002</v>
          </cell>
          <cell r="AC131">
            <v>3.25</v>
          </cell>
          <cell r="AD131" t="str">
            <v>En cours</v>
          </cell>
          <cell r="AE131" t="str">
            <v>En fonctionnement</v>
          </cell>
          <cell r="AF131" t="str">
            <v>oui</v>
          </cell>
          <cell r="AG131" t="str">
            <v>IB52532014001</v>
          </cell>
          <cell r="AH131">
            <v>42036</v>
          </cell>
          <cell r="AI131">
            <v>42339</v>
          </cell>
          <cell r="AJ131">
            <v>0</v>
          </cell>
          <cell r="AK131">
            <v>43994</v>
          </cell>
          <cell r="AL131" t="e">
            <v>#N/A</v>
          </cell>
          <cell r="AM131">
            <v>0</v>
          </cell>
          <cell r="AN131" t="str">
            <v>Consultation fournisseurs chaudières et appro en cours
Comptage prévus fin 2015 pour démarrage mi 2015</v>
          </cell>
          <cell r="AO131">
            <v>0</v>
          </cell>
          <cell r="AP131" t="str">
            <v>Demande avenant report date comptage limite</v>
          </cell>
          <cell r="AQ131">
            <v>0</v>
          </cell>
          <cell r="AR131">
            <v>0</v>
          </cell>
          <cell r="AS131">
            <v>0</v>
          </cell>
          <cell r="AT131" t="str">
            <v>Retard comptage prévisionnel</v>
          </cell>
          <cell r="AU131" t="str">
            <v>Date maxi de comptage dépassée</v>
          </cell>
          <cell r="AV131" t="str">
            <v>Reçue</v>
          </cell>
          <cell r="AW131">
            <v>42013</v>
          </cell>
          <cell r="AX131">
            <v>42378</v>
          </cell>
          <cell r="AY131">
            <v>42744</v>
          </cell>
          <cell r="AZ131" t="str">
            <v>décembre</v>
          </cell>
          <cell r="BA131"/>
          <cell r="BB131"/>
          <cell r="BC131">
            <v>0</v>
          </cell>
          <cell r="BD131">
            <v>0</v>
          </cell>
          <cell r="BE131">
            <v>0</v>
          </cell>
          <cell r="BF131"/>
          <cell r="BG131"/>
          <cell r="BH131">
            <v>0</v>
          </cell>
          <cell r="BI131">
            <v>0</v>
          </cell>
          <cell r="BJ131">
            <v>0</v>
          </cell>
          <cell r="BK131"/>
          <cell r="BL131"/>
          <cell r="BM131">
            <v>0</v>
          </cell>
          <cell r="BN131">
            <v>0</v>
          </cell>
          <cell r="BO131">
            <v>0</v>
          </cell>
          <cell r="BP131"/>
          <cell r="BQ131">
            <v>0</v>
          </cell>
          <cell r="BR131">
            <v>0</v>
          </cell>
          <cell r="BS131">
            <v>0</v>
          </cell>
          <cell r="BT131"/>
          <cell r="BU131">
            <v>0</v>
          </cell>
          <cell r="BV131">
            <v>0</v>
          </cell>
          <cell r="BW131">
            <v>0</v>
          </cell>
          <cell r="BX131">
            <v>0</v>
          </cell>
          <cell r="BY131">
            <v>0</v>
          </cell>
          <cell r="BZ131">
            <v>0</v>
          </cell>
          <cell r="CA131">
            <v>0</v>
          </cell>
          <cell r="CB131"/>
          <cell r="CC131" t="b">
            <v>0</v>
          </cell>
          <cell r="CD131">
            <v>0</v>
          </cell>
          <cell r="CE131">
            <v>0</v>
          </cell>
          <cell r="CF131">
            <v>0</v>
          </cell>
          <cell r="CG131">
            <v>0</v>
          </cell>
          <cell r="CH131">
            <v>0</v>
          </cell>
          <cell r="CI131">
            <v>0</v>
          </cell>
          <cell r="CJ131" t="str">
            <v>Vyncke</v>
          </cell>
          <cell r="CK131" t="str">
            <v>Belgique</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19340.690000000002</v>
          </cell>
          <cell r="DJ131">
            <v>0</v>
          </cell>
          <cell r="DK131"/>
          <cell r="DL131">
            <v>0</v>
          </cell>
          <cell r="DM131"/>
          <cell r="DN131">
            <v>19340.690000000002</v>
          </cell>
          <cell r="DO131">
            <v>0</v>
          </cell>
          <cell r="DP131"/>
          <cell r="DQ131">
            <v>0</v>
          </cell>
          <cell r="DR131"/>
          <cell r="DS131">
            <v>19340.690000000002</v>
          </cell>
          <cell r="DT131">
            <v>0</v>
          </cell>
          <cell r="DU131">
            <v>0</v>
          </cell>
          <cell r="DV131">
            <v>0</v>
          </cell>
          <cell r="DW131">
            <v>0</v>
          </cell>
          <cell r="DX131">
            <v>19340.690000000002</v>
          </cell>
          <cell r="DY131">
            <v>0</v>
          </cell>
          <cell r="DZ131">
            <v>0</v>
          </cell>
          <cell r="EA131">
            <v>0</v>
          </cell>
          <cell r="EB131">
            <v>0</v>
          </cell>
          <cell r="EC131">
            <v>19340.690000000002</v>
          </cell>
          <cell r="ED131">
            <v>0</v>
          </cell>
          <cell r="EE131">
            <v>0</v>
          </cell>
          <cell r="EF131">
            <v>0</v>
          </cell>
          <cell r="EG131">
            <v>0</v>
          </cell>
          <cell r="EH131">
            <v>0</v>
          </cell>
          <cell r="EI131">
            <v>0</v>
          </cell>
          <cell r="EJ131">
            <v>0</v>
          </cell>
        </row>
        <row r="132">
          <cell r="A132" t="str">
            <v>1201C0026</v>
          </cell>
          <cell r="B132" t="str">
            <v>LACTALIS - DOMFRONT</v>
          </cell>
          <cell r="C132">
            <v>2012</v>
          </cell>
          <cell r="D132" t="str">
            <v>retenu</v>
          </cell>
          <cell r="E132" t="str">
            <v>BASSE NORMANDIE</v>
          </cell>
          <cell r="F132">
            <v>61</v>
          </cell>
          <cell r="G132" t="str">
            <v>DOMFRONT</v>
          </cell>
          <cell r="H132">
            <v>61145</v>
          </cell>
          <cell r="I132" t="str">
            <v>LACTALIS INVESTISSEMENTS</v>
          </cell>
          <cell r="J132" t="str">
            <v>Société fromégère de domfront</v>
          </cell>
          <cell r="K132">
            <v>41072</v>
          </cell>
          <cell r="L132">
            <v>0</v>
          </cell>
          <cell r="M132" t="str">
            <v>Fioul</v>
          </cell>
          <cell r="N132">
            <v>9413.0399999999991</v>
          </cell>
          <cell r="O132" t="str">
            <v>jerome.naulleau@lactalis.fr</v>
          </cell>
          <cell r="P132" t="str">
            <v>Raphaël Lemarnier - Alexandra Toutre</v>
          </cell>
          <cell r="Q132" t="str">
            <v>raphael.lemarinier@lactalis.fr - 
alexandra.tourte@lactalis.fr</v>
          </cell>
          <cell r="R132" t="str">
            <v>06 14 58 42 12 - 02,43,59,42,79</v>
          </cell>
          <cell r="S132" t="str">
            <v>Gilles Desbrandes
- Alain Tortereau</v>
          </cell>
          <cell r="T132" t="str">
            <v>gilles.desbrandes@lactalis.fr - alain.tortereau@lactalis.fr</v>
          </cell>
          <cell r="U132" t="str">
            <v>02,43,59,42,91 -
02,33,39,27,80</v>
          </cell>
          <cell r="V132" t="str">
            <v>01 Laiteries</v>
          </cell>
          <cell r="W132">
            <v>4340000</v>
          </cell>
          <cell r="X132">
            <v>892515</v>
          </cell>
          <cell r="Y132">
            <v>0</v>
          </cell>
          <cell r="Z132">
            <v>0</v>
          </cell>
          <cell r="AA132">
            <v>2586</v>
          </cell>
          <cell r="AB132">
            <v>30075.18</v>
          </cell>
          <cell r="AC132">
            <v>6.5</v>
          </cell>
          <cell r="AD132" t="str">
            <v>En cours</v>
          </cell>
          <cell r="AE132" t="str">
            <v>En fonctionnement</v>
          </cell>
          <cell r="AF132" t="str">
            <v>oui</v>
          </cell>
          <cell r="AG132" t="str">
            <v>IB25612014001</v>
          </cell>
          <cell r="AH132">
            <v>42036</v>
          </cell>
          <cell r="AI132">
            <v>42309</v>
          </cell>
          <cell r="AJ132">
            <v>0</v>
          </cell>
          <cell r="AK132">
            <v>43994</v>
          </cell>
          <cell r="AL132" t="e">
            <v>#N/A</v>
          </cell>
          <cell r="AM132">
            <v>0</v>
          </cell>
          <cell r="AN132" t="str">
            <v>Projet en cours, mise en service prévu pour mars 2015 - comptage octobre 2015</v>
          </cell>
          <cell r="AO132">
            <v>0</v>
          </cell>
          <cell r="AP132">
            <v>0</v>
          </cell>
          <cell r="AQ132">
            <v>0</v>
          </cell>
          <cell r="AR132">
            <v>0</v>
          </cell>
          <cell r="AS132">
            <v>0</v>
          </cell>
          <cell r="AT132" t="str">
            <v>Retard comptage prévisionnel</v>
          </cell>
          <cell r="AU132" t="str">
            <v>Date maxi de comptage dépassée</v>
          </cell>
          <cell r="AV132" t="str">
            <v>Reçue</v>
          </cell>
          <cell r="AW132">
            <v>42013</v>
          </cell>
          <cell r="AX132">
            <v>42378</v>
          </cell>
          <cell r="AY132">
            <v>42744</v>
          </cell>
          <cell r="AZ132" t="str">
            <v>novembre</v>
          </cell>
          <cell r="BA132"/>
          <cell r="BB132"/>
          <cell r="BC132">
            <v>0</v>
          </cell>
          <cell r="BD132">
            <v>0</v>
          </cell>
          <cell r="BE132">
            <v>0</v>
          </cell>
          <cell r="BF132"/>
          <cell r="BG132"/>
          <cell r="BH132">
            <v>0</v>
          </cell>
          <cell r="BI132">
            <v>0</v>
          </cell>
          <cell r="BJ132">
            <v>0</v>
          </cell>
          <cell r="BK132"/>
          <cell r="BL132"/>
          <cell r="BM132">
            <v>0</v>
          </cell>
          <cell r="BN132">
            <v>0</v>
          </cell>
          <cell r="BO132">
            <v>0</v>
          </cell>
          <cell r="BP132"/>
          <cell r="BQ132">
            <v>0</v>
          </cell>
          <cell r="BR132">
            <v>0</v>
          </cell>
          <cell r="BS132">
            <v>0</v>
          </cell>
          <cell r="BT132"/>
          <cell r="BU132">
            <v>0</v>
          </cell>
          <cell r="BV132">
            <v>0</v>
          </cell>
          <cell r="BW132">
            <v>0</v>
          </cell>
          <cell r="BX132">
            <v>0</v>
          </cell>
          <cell r="BY132">
            <v>0</v>
          </cell>
          <cell r="BZ132">
            <v>0</v>
          </cell>
          <cell r="CA132">
            <v>0</v>
          </cell>
          <cell r="CB132"/>
          <cell r="CC132" t="b">
            <v>0</v>
          </cell>
          <cell r="CD132">
            <v>0</v>
          </cell>
          <cell r="CE132">
            <v>0</v>
          </cell>
          <cell r="CF132">
            <v>0</v>
          </cell>
          <cell r="CG132">
            <v>0</v>
          </cell>
          <cell r="CH132">
            <v>0</v>
          </cell>
          <cell r="CI132">
            <v>0</v>
          </cell>
          <cell r="CJ132" t="str">
            <v>Vyncke</v>
          </cell>
          <cell r="CK132" t="str">
            <v>Belgique</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30075.18</v>
          </cell>
          <cell r="DJ132">
            <v>0</v>
          </cell>
          <cell r="DK132"/>
          <cell r="DL132">
            <v>0</v>
          </cell>
          <cell r="DM132"/>
          <cell r="DN132">
            <v>30075.18</v>
          </cell>
          <cell r="DO132">
            <v>0</v>
          </cell>
          <cell r="DP132"/>
          <cell r="DQ132">
            <v>0</v>
          </cell>
          <cell r="DR132"/>
          <cell r="DS132">
            <v>30075.18</v>
          </cell>
          <cell r="DT132">
            <v>0</v>
          </cell>
          <cell r="DU132">
            <v>0</v>
          </cell>
          <cell r="DV132">
            <v>0</v>
          </cell>
          <cell r="DW132">
            <v>0</v>
          </cell>
          <cell r="DX132">
            <v>30075.18</v>
          </cell>
          <cell r="DY132">
            <v>0</v>
          </cell>
          <cell r="DZ132">
            <v>0</v>
          </cell>
          <cell r="EA132">
            <v>0</v>
          </cell>
          <cell r="EB132">
            <v>0</v>
          </cell>
          <cell r="EC132">
            <v>30075.18</v>
          </cell>
          <cell r="ED132">
            <v>0</v>
          </cell>
          <cell r="EE132">
            <v>0</v>
          </cell>
          <cell r="EF132">
            <v>0</v>
          </cell>
          <cell r="EG132">
            <v>0</v>
          </cell>
          <cell r="EH132">
            <v>0</v>
          </cell>
          <cell r="EI132">
            <v>0</v>
          </cell>
          <cell r="EJ132">
            <v>0</v>
          </cell>
        </row>
        <row r="133">
          <cell r="A133" t="str">
            <v>1201C0027</v>
          </cell>
          <cell r="B133" t="str">
            <v>AHLSTROM SPECIALTIES - SAINT SEVERIN</v>
          </cell>
          <cell r="C133">
            <v>2012</v>
          </cell>
          <cell r="D133" t="str">
            <v>retenu</v>
          </cell>
          <cell r="E133" t="str">
            <v>POITOU CHARENTES</v>
          </cell>
          <cell r="F133">
            <v>16</v>
          </cell>
          <cell r="G133" t="str">
            <v>SAINT SEVERIN</v>
          </cell>
          <cell r="H133">
            <v>16350</v>
          </cell>
          <cell r="I133">
            <v>0</v>
          </cell>
          <cell r="J133" t="str">
            <v>AHLSTROM SPECIALTIES</v>
          </cell>
          <cell r="K133">
            <v>41073</v>
          </cell>
          <cell r="L133">
            <v>0</v>
          </cell>
          <cell r="M133" t="str">
            <v>Gaz</v>
          </cell>
          <cell r="N133">
            <v>16010.318142734308</v>
          </cell>
          <cell r="O133" t="str">
            <v>olivier.salaun@ahlstom.com</v>
          </cell>
          <cell r="P133">
            <v>0</v>
          </cell>
          <cell r="Q133" t="str">
            <v>GERARD GIRY
gerard.giry@ahlstrom.com
05 45 98 47 54</v>
          </cell>
          <cell r="R133">
            <v>0</v>
          </cell>
          <cell r="S133">
            <v>0</v>
          </cell>
          <cell r="T133">
            <v>0</v>
          </cell>
          <cell r="U133">
            <v>0</v>
          </cell>
          <cell r="V133" t="str">
            <v>10 Papier/Carton</v>
          </cell>
          <cell r="W133">
            <v>5161000</v>
          </cell>
          <cell r="X133">
            <v>2300000</v>
          </cell>
          <cell r="Y133">
            <v>0</v>
          </cell>
          <cell r="Z133">
            <v>0</v>
          </cell>
          <cell r="AA133">
            <v>6018.9165950128972</v>
          </cell>
          <cell r="AB133">
            <v>70000</v>
          </cell>
          <cell r="AC133">
            <v>10</v>
          </cell>
          <cell r="AD133" t="str">
            <v>En cours</v>
          </cell>
          <cell r="AE133" t="str">
            <v>En cours avec difficultés</v>
          </cell>
          <cell r="AF133">
            <v>0</v>
          </cell>
          <cell r="AG133">
            <v>0</v>
          </cell>
          <cell r="AH133">
            <v>42036</v>
          </cell>
          <cell r="AI133">
            <v>42036</v>
          </cell>
          <cell r="AJ133">
            <v>0</v>
          </cell>
          <cell r="AK133">
            <v>43995</v>
          </cell>
          <cell r="AL133" t="e">
            <v>#N/A</v>
          </cell>
          <cell r="AM133">
            <v>0</v>
          </cell>
          <cell r="AN133" t="str">
            <v>Echange tél SB avec industriel (15/05/2014) :
Le projet devrait être relancer, investissement globaux prévus sur le site (site stratégique pour AHLSTROM).
Mail du 19/01/2015 -&gt; aucune décision de prises concernant le projet</v>
          </cell>
          <cell r="AO133">
            <v>0</v>
          </cell>
          <cell r="AP133">
            <v>0</v>
          </cell>
          <cell r="AQ133">
            <v>0</v>
          </cell>
          <cell r="AR133">
            <v>0</v>
          </cell>
          <cell r="AS133">
            <v>0</v>
          </cell>
          <cell r="AT133"/>
          <cell r="AU133" t="str">
            <v>Date maxi de comptage dépassée</v>
          </cell>
          <cell r="AV133">
            <v>41408</v>
          </cell>
          <cell r="AW133">
            <v>41773</v>
          </cell>
          <cell r="AX133">
            <v>42138</v>
          </cell>
          <cell r="AY133">
            <v>42503</v>
          </cell>
          <cell r="AZ133" t="str">
            <v>février</v>
          </cell>
          <cell r="BA133"/>
          <cell r="BB133"/>
          <cell r="BC133">
            <v>0</v>
          </cell>
          <cell r="BD133">
            <v>0</v>
          </cell>
          <cell r="BE133">
            <v>0</v>
          </cell>
          <cell r="BF133"/>
          <cell r="BG133"/>
          <cell r="BH133">
            <v>0</v>
          </cell>
          <cell r="BI133">
            <v>0</v>
          </cell>
          <cell r="BJ133">
            <v>0</v>
          </cell>
          <cell r="BK133"/>
          <cell r="BL133"/>
          <cell r="BM133">
            <v>0</v>
          </cell>
          <cell r="BN133">
            <v>0</v>
          </cell>
          <cell r="BO133">
            <v>0</v>
          </cell>
          <cell r="BP133"/>
          <cell r="BQ133">
            <v>0</v>
          </cell>
          <cell r="BR133">
            <v>0</v>
          </cell>
          <cell r="BS133">
            <v>0</v>
          </cell>
          <cell r="BT133"/>
          <cell r="BU133">
            <v>0</v>
          </cell>
          <cell r="BV133">
            <v>0</v>
          </cell>
          <cell r="BW133">
            <v>0</v>
          </cell>
          <cell r="BX133">
            <v>0</v>
          </cell>
          <cell r="BY133">
            <v>0</v>
          </cell>
          <cell r="BZ133">
            <v>0</v>
          </cell>
          <cell r="CA133">
            <v>0</v>
          </cell>
          <cell r="CB133"/>
          <cell r="CC133" t="b">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70000</v>
          </cell>
          <cell r="DJ133">
            <v>0</v>
          </cell>
          <cell r="DK133"/>
          <cell r="DL133">
            <v>0</v>
          </cell>
          <cell r="DM133"/>
          <cell r="DN133">
            <v>70000</v>
          </cell>
          <cell r="DO133">
            <v>0</v>
          </cell>
          <cell r="DP133"/>
          <cell r="DQ133">
            <v>0</v>
          </cell>
          <cell r="DR133"/>
          <cell r="DS133">
            <v>70000</v>
          </cell>
          <cell r="DT133">
            <v>0</v>
          </cell>
          <cell r="DU133">
            <v>0</v>
          </cell>
          <cell r="DV133">
            <v>0</v>
          </cell>
          <cell r="DW133">
            <v>0</v>
          </cell>
          <cell r="DX133">
            <v>70000</v>
          </cell>
          <cell r="DY133">
            <v>0</v>
          </cell>
          <cell r="DZ133">
            <v>0</v>
          </cell>
          <cell r="EA133">
            <v>0</v>
          </cell>
          <cell r="EB133">
            <v>0</v>
          </cell>
          <cell r="EC133">
            <v>70000</v>
          </cell>
          <cell r="ED133">
            <v>0</v>
          </cell>
          <cell r="EE133">
            <v>0</v>
          </cell>
          <cell r="EF133">
            <v>0</v>
          </cell>
          <cell r="EG133">
            <v>0</v>
          </cell>
          <cell r="EH133">
            <v>0</v>
          </cell>
          <cell r="EI133">
            <v>0</v>
          </cell>
          <cell r="EJ133">
            <v>0</v>
          </cell>
        </row>
        <row r="134">
          <cell r="A134" t="str">
            <v>1201C0028</v>
          </cell>
          <cell r="B134" t="str">
            <v>EVERBAL - EVERGNICOURT</v>
          </cell>
          <cell r="C134">
            <v>2012</v>
          </cell>
          <cell r="D134" t="str">
            <v>retenu</v>
          </cell>
          <cell r="E134" t="str">
            <v>PICARDIE</v>
          </cell>
          <cell r="F134">
            <v>2</v>
          </cell>
          <cell r="G134" t="str">
            <v>EVERGNICOURT</v>
          </cell>
          <cell r="H134" t="str">
            <v>02299</v>
          </cell>
          <cell r="I134" t="str">
            <v>EVERBAL</v>
          </cell>
          <cell r="J134" t="str">
            <v>EVERBAL</v>
          </cell>
          <cell r="K134">
            <v>41072</v>
          </cell>
          <cell r="L134">
            <v>0</v>
          </cell>
          <cell r="M134" t="str">
            <v>Fioul</v>
          </cell>
          <cell r="N134">
            <v>10407.958727429059</v>
          </cell>
          <cell r="O134" t="str">
            <v>Y.STRUB@everbal.fr</v>
          </cell>
          <cell r="P134">
            <v>0</v>
          </cell>
          <cell r="Q134">
            <v>0</v>
          </cell>
          <cell r="R134">
            <v>0</v>
          </cell>
          <cell r="S134">
            <v>0</v>
          </cell>
          <cell r="T134">
            <v>0</v>
          </cell>
          <cell r="U134">
            <v>0</v>
          </cell>
          <cell r="V134" t="str">
            <v>10 Papier/Carton</v>
          </cell>
          <cell r="W134">
            <v>4038000</v>
          </cell>
          <cell r="X134">
            <v>900000</v>
          </cell>
          <cell r="Y134" t="str">
            <v>Validé</v>
          </cell>
          <cell r="Z134">
            <v>0</v>
          </cell>
          <cell r="AA134">
            <v>2859.3293207222696</v>
          </cell>
          <cell r="AB134">
            <v>33254</v>
          </cell>
          <cell r="AC134">
            <v>7.9</v>
          </cell>
          <cell r="AD134" t="str">
            <v>En cours</v>
          </cell>
          <cell r="AE134" t="str">
            <v>En fonctionnement</v>
          </cell>
          <cell r="AF134" t="str">
            <v>oui</v>
          </cell>
          <cell r="AG134" t="str">
            <v>IB22022013001</v>
          </cell>
          <cell r="AH134">
            <v>42036</v>
          </cell>
          <cell r="AI134">
            <v>42036</v>
          </cell>
          <cell r="AJ134">
            <v>41548</v>
          </cell>
          <cell r="AK134">
            <v>13.2</v>
          </cell>
          <cell r="AL134" t="e">
            <v>#N/A</v>
          </cell>
          <cell r="AM134">
            <v>0</v>
          </cell>
          <cell r="AN134">
            <v>0</v>
          </cell>
          <cell r="AO134">
            <v>0</v>
          </cell>
          <cell r="AP134">
            <v>0</v>
          </cell>
          <cell r="AQ134">
            <v>0</v>
          </cell>
          <cell r="AR134">
            <v>0</v>
          </cell>
          <cell r="AS134">
            <v>0</v>
          </cell>
          <cell r="AT134"/>
          <cell r="AU134"/>
          <cell r="AV134"/>
          <cell r="AW134"/>
          <cell r="AX134"/>
          <cell r="AY134"/>
          <cell r="AZ134" t="str">
            <v>octobre</v>
          </cell>
          <cell r="BA134">
            <v>41913</v>
          </cell>
          <cell r="BB134" t="str">
            <v>Validé</v>
          </cell>
          <cell r="BC134" t="str">
            <v>Qualité de l'air : ok
Approvisionnement : ok
Comptage : ok
Fiche EAS : ok</v>
          </cell>
          <cell r="BD134">
            <v>0</v>
          </cell>
          <cell r="BE134">
            <v>41942</v>
          </cell>
          <cell r="BF134">
            <v>42278</v>
          </cell>
          <cell r="BG134"/>
          <cell r="BH134">
            <v>0</v>
          </cell>
          <cell r="BI134">
            <v>0</v>
          </cell>
          <cell r="BJ134">
            <v>0</v>
          </cell>
          <cell r="BK134">
            <v>42644</v>
          </cell>
          <cell r="BL134"/>
          <cell r="BM134">
            <v>0</v>
          </cell>
          <cell r="BN134">
            <v>0</v>
          </cell>
          <cell r="BO134">
            <v>0</v>
          </cell>
          <cell r="BP134">
            <v>43009</v>
          </cell>
          <cell r="BQ134">
            <v>0</v>
          </cell>
          <cell r="BR134">
            <v>0</v>
          </cell>
          <cell r="BS134">
            <v>0</v>
          </cell>
          <cell r="BT134">
            <v>43374</v>
          </cell>
          <cell r="BU134">
            <v>0</v>
          </cell>
          <cell r="BV134">
            <v>0</v>
          </cell>
          <cell r="BW134">
            <v>0</v>
          </cell>
          <cell r="BX134">
            <v>0</v>
          </cell>
          <cell r="BY134">
            <v>1</v>
          </cell>
          <cell r="BZ134">
            <v>1</v>
          </cell>
          <cell r="CA134" t="str">
            <v>Finalisée</v>
          </cell>
          <cell r="CB134"/>
          <cell r="CC134" t="b">
            <v>0</v>
          </cell>
          <cell r="CD134">
            <v>0</v>
          </cell>
          <cell r="CE134">
            <v>0</v>
          </cell>
          <cell r="CF134">
            <v>0</v>
          </cell>
          <cell r="CG134">
            <v>0</v>
          </cell>
          <cell r="CH134">
            <v>0</v>
          </cell>
          <cell r="CI134">
            <v>0</v>
          </cell>
          <cell r="CJ134" t="str">
            <v>Compte R</v>
          </cell>
          <cell r="CK134" t="str">
            <v>France</v>
          </cell>
          <cell r="CL134">
            <v>0</v>
          </cell>
          <cell r="CM134" t="str">
            <v>Multi cyclone + Electrofiltre</v>
          </cell>
          <cell r="CN134" t="str">
            <v>ICPE - 2910 A - déclaration</v>
          </cell>
          <cell r="CO134">
            <v>30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33254</v>
          </cell>
          <cell r="DJ134">
            <v>46739</v>
          </cell>
          <cell r="DK134">
            <v>0.40551512599987971</v>
          </cell>
          <cell r="DL134">
            <v>46907</v>
          </cell>
          <cell r="DM134">
            <v>3.5944286356147971E-3</v>
          </cell>
          <cell r="DN134">
            <v>33254</v>
          </cell>
          <cell r="DO134">
            <v>0</v>
          </cell>
          <cell r="DP134"/>
          <cell r="DQ134">
            <v>0</v>
          </cell>
          <cell r="DR134"/>
          <cell r="DS134">
            <v>33254</v>
          </cell>
          <cell r="DT134">
            <v>0</v>
          </cell>
          <cell r="DU134">
            <v>0</v>
          </cell>
          <cell r="DV134">
            <v>0</v>
          </cell>
          <cell r="DW134">
            <v>0</v>
          </cell>
          <cell r="DX134">
            <v>33254</v>
          </cell>
          <cell r="DY134">
            <v>0</v>
          </cell>
          <cell r="DZ134">
            <v>0</v>
          </cell>
          <cell r="EA134">
            <v>0</v>
          </cell>
          <cell r="EB134">
            <v>0</v>
          </cell>
          <cell r="EC134">
            <v>33254</v>
          </cell>
          <cell r="ED134">
            <v>0</v>
          </cell>
          <cell r="EE134">
            <v>0</v>
          </cell>
          <cell r="EF134">
            <v>0</v>
          </cell>
          <cell r="EG134">
            <v>0</v>
          </cell>
          <cell r="EH134">
            <v>0</v>
          </cell>
          <cell r="EI134">
            <v>0</v>
          </cell>
          <cell r="EJ134">
            <v>0</v>
          </cell>
          <cell r="EK134" t="str">
            <v>---</v>
          </cell>
        </row>
        <row r="135">
          <cell r="A135" t="str">
            <v>1201C0029</v>
          </cell>
          <cell r="B135" t="str">
            <v>NEXTENERGIES - MC CAIN - MATOUGUES</v>
          </cell>
          <cell r="C135">
            <v>2012</v>
          </cell>
          <cell r="D135" t="str">
            <v>retenu</v>
          </cell>
          <cell r="E135" t="str">
            <v>CHAMPAGNE ARDENNES</v>
          </cell>
          <cell r="F135">
            <v>51</v>
          </cell>
          <cell r="G135" t="str">
            <v>MATOUGUES</v>
          </cell>
          <cell r="H135">
            <v>51357</v>
          </cell>
          <cell r="I135">
            <v>0</v>
          </cell>
          <cell r="J135" t="str">
            <v>NEXTENERGIES</v>
          </cell>
          <cell r="K135">
            <v>41079</v>
          </cell>
          <cell r="L135">
            <v>0</v>
          </cell>
          <cell r="M135" t="str">
            <v>Gaz</v>
          </cell>
          <cell r="N135">
            <v>23273.513327601031</v>
          </cell>
          <cell r="O135" t="str">
            <v>contact@next-energies.com
jeandenis.prudhomme@mccain.com</v>
          </cell>
          <cell r="P135">
            <v>0</v>
          </cell>
          <cell r="Q135" t="str">
            <v>Cyril DEROUT
cderout@next-energies.com
07 60 10 81 00</v>
          </cell>
          <cell r="R135">
            <v>0</v>
          </cell>
          <cell r="S135">
            <v>0</v>
          </cell>
          <cell r="T135" t="str">
            <v>Cyril DEROUT
cderout@next-energies.com
07 60 10 81 00
Jean Denis PRUDHOMME
06 07 17 48 53
jeandenis.prudhomme@mccain.com</v>
          </cell>
          <cell r="U135">
            <v>0</v>
          </cell>
          <cell r="V135" t="str">
            <v>02 Autres Industries alimentaires</v>
          </cell>
          <cell r="W135">
            <v>7160000</v>
          </cell>
          <cell r="X135">
            <v>3500000</v>
          </cell>
          <cell r="Y135">
            <v>0</v>
          </cell>
          <cell r="Z135">
            <v>0</v>
          </cell>
          <cell r="AA135">
            <v>8749.4411006018909</v>
          </cell>
          <cell r="AB135">
            <v>101756</v>
          </cell>
          <cell r="AC135">
            <v>18.760000000000002</v>
          </cell>
          <cell r="AD135" t="str">
            <v>En cours</v>
          </cell>
          <cell r="AE135" t="str">
            <v>En cours avec difficultés</v>
          </cell>
          <cell r="AF135">
            <v>0</v>
          </cell>
          <cell r="AG135">
            <v>0</v>
          </cell>
          <cell r="AH135">
            <v>42036</v>
          </cell>
          <cell r="AI135">
            <v>42036</v>
          </cell>
          <cell r="AJ135">
            <v>0</v>
          </cell>
          <cell r="AK135">
            <v>44001</v>
          </cell>
          <cell r="AL135" t="e">
            <v>#N/A</v>
          </cell>
          <cell r="AM135">
            <v>0</v>
          </cell>
          <cell r="AN135" t="str">
            <v>En cours de négociation
31/03/2014 : Le lancement en construction du projet NEXTENERGIES-McCAIN est pour l'instant suspendu par l'utilisateur final (Usine McCain de Matougues) car il y a de sérieux doutes sur l'évolution des prix des énergies bois et gaz.
12/12/2014 : Next Energie abonne le projet, réorientation de Next Energie vers les activités de Weiss, abandon des activités de réalisation et d'exploitation de chaufferies
on doit contacter Mac cain, pour pouvoir transférer la convention de Next Energie vers Mc Cain, s'il le projet a une chance de se concrétiser.
Nouveau point prévu fin 2014, pour statuer sur les suites du projet</v>
          </cell>
          <cell r="AO135">
            <v>0</v>
          </cell>
          <cell r="AP135" t="str">
            <v>abandon next voir mail du 28 avril</v>
          </cell>
          <cell r="AQ135">
            <v>0</v>
          </cell>
          <cell r="AR135">
            <v>0</v>
          </cell>
          <cell r="AS135" t="str">
            <v>Voir avec sylvain ou en est la situation</v>
          </cell>
          <cell r="AT135"/>
          <cell r="AU135" t="str">
            <v>Date maxi de comptage dépassée</v>
          </cell>
          <cell r="AV135">
            <v>41414</v>
          </cell>
          <cell r="AW135">
            <v>41779</v>
          </cell>
          <cell r="AX135">
            <v>42144</v>
          </cell>
          <cell r="AY135">
            <v>42509</v>
          </cell>
          <cell r="AZ135" t="str">
            <v>février</v>
          </cell>
          <cell r="BA135"/>
          <cell r="BB135"/>
          <cell r="BC135">
            <v>0</v>
          </cell>
          <cell r="BD135">
            <v>0</v>
          </cell>
          <cell r="BE135">
            <v>0</v>
          </cell>
          <cell r="BF135"/>
          <cell r="BG135"/>
          <cell r="BH135">
            <v>0</v>
          </cell>
          <cell r="BI135">
            <v>0</v>
          </cell>
          <cell r="BJ135">
            <v>0</v>
          </cell>
          <cell r="BK135"/>
          <cell r="BL135"/>
          <cell r="BM135">
            <v>0</v>
          </cell>
          <cell r="BN135">
            <v>0</v>
          </cell>
          <cell r="BO135">
            <v>0</v>
          </cell>
          <cell r="BP135"/>
          <cell r="BQ135">
            <v>0</v>
          </cell>
          <cell r="BR135">
            <v>0</v>
          </cell>
          <cell r="BS135">
            <v>0</v>
          </cell>
          <cell r="BT135"/>
          <cell r="BU135">
            <v>0</v>
          </cell>
          <cell r="BV135">
            <v>0</v>
          </cell>
          <cell r="BW135">
            <v>0</v>
          </cell>
          <cell r="BX135">
            <v>0</v>
          </cell>
          <cell r="BY135">
            <v>0</v>
          </cell>
          <cell r="BZ135">
            <v>0</v>
          </cell>
          <cell r="CA135">
            <v>0</v>
          </cell>
          <cell r="CB135"/>
          <cell r="CC135" t="b">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101756</v>
          </cell>
          <cell r="DJ135">
            <v>0</v>
          </cell>
          <cell r="DK135"/>
          <cell r="DL135">
            <v>0</v>
          </cell>
          <cell r="DM135"/>
          <cell r="DN135">
            <v>101756</v>
          </cell>
          <cell r="DO135">
            <v>0</v>
          </cell>
          <cell r="DP135"/>
          <cell r="DQ135">
            <v>0</v>
          </cell>
          <cell r="DR135"/>
          <cell r="DS135">
            <v>101756</v>
          </cell>
          <cell r="DT135">
            <v>0</v>
          </cell>
          <cell r="DU135">
            <v>0</v>
          </cell>
          <cell r="DV135">
            <v>0</v>
          </cell>
          <cell r="DW135">
            <v>0</v>
          </cell>
          <cell r="DX135">
            <v>101756</v>
          </cell>
          <cell r="DY135">
            <v>0</v>
          </cell>
          <cell r="DZ135">
            <v>0</v>
          </cell>
          <cell r="EA135">
            <v>0</v>
          </cell>
          <cell r="EB135">
            <v>0</v>
          </cell>
          <cell r="EC135">
            <v>101756</v>
          </cell>
          <cell r="ED135">
            <v>0</v>
          </cell>
          <cell r="EE135">
            <v>0</v>
          </cell>
          <cell r="EF135">
            <v>0</v>
          </cell>
          <cell r="EG135">
            <v>0</v>
          </cell>
          <cell r="EH135">
            <v>0</v>
          </cell>
          <cell r="EI135">
            <v>0</v>
          </cell>
          <cell r="EJ135">
            <v>0</v>
          </cell>
        </row>
        <row r="136">
          <cell r="A136" t="str">
            <v>1201C0030</v>
          </cell>
          <cell r="B136" t="str">
            <v>COFELY - SARVAL</v>
          </cell>
          <cell r="C136">
            <v>2012</v>
          </cell>
          <cell r="D136" t="str">
            <v>retenu</v>
          </cell>
          <cell r="E136" t="str">
            <v>PAYS DE LA LOIRE</v>
          </cell>
          <cell r="F136">
            <v>44</v>
          </cell>
          <cell r="G136" t="str">
            <v>ISSE</v>
          </cell>
          <cell r="H136">
            <v>44075</v>
          </cell>
          <cell r="I136">
            <v>0</v>
          </cell>
          <cell r="J136" t="str">
            <v>COFELY</v>
          </cell>
          <cell r="K136">
            <v>41073</v>
          </cell>
          <cell r="L136">
            <v>0</v>
          </cell>
          <cell r="M136" t="str">
            <v>Fioul</v>
          </cell>
          <cell r="N136">
            <v>16731.480653482369</v>
          </cell>
          <cell r="O136" t="str">
            <v>grégory.ferrand@cofely-gdfsuez.com</v>
          </cell>
          <cell r="P136">
            <v>0</v>
          </cell>
          <cell r="Q136" t="str">
            <v>Pierrick BRUGALLE
02 99 27 65 56
pierrick.brugalle@cofely-gdfsuez.com</v>
          </cell>
          <cell r="R136">
            <v>0</v>
          </cell>
          <cell r="S136">
            <v>0</v>
          </cell>
          <cell r="T136" t="str">
            <v>Pierrick BRUGALLE
02 99 27 65 56
pierrick.brugalle@cofely-gdfsuez.com</v>
          </cell>
          <cell r="U136">
            <v>0</v>
          </cell>
          <cell r="V136" t="str">
            <v>02 Autres Industries alimentaires</v>
          </cell>
          <cell r="W136">
            <v>6688000</v>
          </cell>
          <cell r="X136">
            <v>2054663</v>
          </cell>
          <cell r="Y136">
            <v>0</v>
          </cell>
          <cell r="Z136">
            <v>0</v>
          </cell>
          <cell r="AA136">
            <v>4596.5606190885637</v>
          </cell>
          <cell r="AB136">
            <v>53458</v>
          </cell>
          <cell r="AC136">
            <v>10.5</v>
          </cell>
          <cell r="AD136" t="str">
            <v>Abandonné</v>
          </cell>
          <cell r="AE136" t="str">
            <v>Abandonné</v>
          </cell>
          <cell r="AF136">
            <v>0</v>
          </cell>
          <cell r="AG136">
            <v>0</v>
          </cell>
          <cell r="AH136">
            <v>42036</v>
          </cell>
          <cell r="AI136">
            <v>42036</v>
          </cell>
          <cell r="AJ136">
            <v>0</v>
          </cell>
          <cell r="AK136">
            <v>0</v>
          </cell>
          <cell r="AL136" t="str">
            <v>LIBEREE</v>
          </cell>
          <cell r="AM136">
            <v>0</v>
          </cell>
          <cell r="AN136" t="str">
            <v>12/03/2014
projet abandonné par l'industriel, Cofely En attente confirmation écrite 
En attente confirmation
Le client a bénéficié  de l’arrivée du raccordement Gaz sur site gratuitement  en 2013 et a investi dans une installation BIO-GAZ.  Il n’a pas à ce jour souhaité effectué un deuxième investissement dans l’énergie.
La personne qui suit le dossier sur site est le Directeur des Achats,   vous pouvez le joindre.</v>
          </cell>
          <cell r="AO136">
            <v>0</v>
          </cell>
          <cell r="AP136">
            <v>0</v>
          </cell>
          <cell r="AQ136">
            <v>0</v>
          </cell>
          <cell r="AR136">
            <v>0</v>
          </cell>
          <cell r="AS136" t="str">
            <v>En attente éléments sur l'explication de l'abandon du projet</v>
          </cell>
          <cell r="AT136"/>
          <cell r="AU136" t="str">
            <v>Date maxi de comptage dépassée</v>
          </cell>
          <cell r="AV136" t="str">
            <v>Info reçues par mail 12/03/2014</v>
          </cell>
          <cell r="AW136">
            <v>41773</v>
          </cell>
          <cell r="AX136">
            <v>42138</v>
          </cell>
          <cell r="AY136">
            <v>42503</v>
          </cell>
          <cell r="AZ136" t="str">
            <v>février</v>
          </cell>
          <cell r="BA136"/>
          <cell r="BB136"/>
          <cell r="BC136">
            <v>0</v>
          </cell>
          <cell r="BD136">
            <v>0</v>
          </cell>
          <cell r="BE136">
            <v>0</v>
          </cell>
          <cell r="BF136"/>
          <cell r="BG136"/>
          <cell r="BH136">
            <v>0</v>
          </cell>
          <cell r="BI136">
            <v>0</v>
          </cell>
          <cell r="BJ136">
            <v>0</v>
          </cell>
          <cell r="BK136"/>
          <cell r="BL136"/>
          <cell r="BM136">
            <v>0</v>
          </cell>
          <cell r="BN136">
            <v>0</v>
          </cell>
          <cell r="BO136">
            <v>0</v>
          </cell>
          <cell r="BP136"/>
          <cell r="BQ136">
            <v>0</v>
          </cell>
          <cell r="BR136">
            <v>0</v>
          </cell>
          <cell r="BS136">
            <v>0</v>
          </cell>
          <cell r="BT136"/>
          <cell r="BU136">
            <v>0</v>
          </cell>
          <cell r="BV136">
            <v>0</v>
          </cell>
          <cell r="BW136">
            <v>0</v>
          </cell>
          <cell r="BX136">
            <v>0</v>
          </cell>
          <cell r="BY136">
            <v>0</v>
          </cell>
          <cell r="BZ136">
            <v>0</v>
          </cell>
          <cell r="CA136">
            <v>0</v>
          </cell>
          <cell r="CB136"/>
          <cell r="CC136" t="b">
            <v>0</v>
          </cell>
          <cell r="CD136">
            <v>0</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53458</v>
          </cell>
          <cell r="DJ136">
            <v>0</v>
          </cell>
          <cell r="DK136"/>
          <cell r="DL136">
            <v>0</v>
          </cell>
          <cell r="DM136"/>
          <cell r="DN136">
            <v>53458</v>
          </cell>
          <cell r="DO136">
            <v>0</v>
          </cell>
          <cell r="DP136"/>
          <cell r="DQ136">
            <v>0</v>
          </cell>
          <cell r="DR136"/>
          <cell r="DS136">
            <v>53458</v>
          </cell>
          <cell r="DT136">
            <v>0</v>
          </cell>
          <cell r="DU136">
            <v>0</v>
          </cell>
          <cell r="DV136">
            <v>0</v>
          </cell>
          <cell r="DW136">
            <v>0</v>
          </cell>
          <cell r="DX136">
            <v>53458</v>
          </cell>
          <cell r="DY136">
            <v>0</v>
          </cell>
          <cell r="DZ136">
            <v>0</v>
          </cell>
          <cell r="EA136">
            <v>0</v>
          </cell>
          <cell r="EB136">
            <v>0</v>
          </cell>
          <cell r="EC136">
            <v>53458</v>
          </cell>
          <cell r="ED136">
            <v>0</v>
          </cell>
          <cell r="EE136">
            <v>0</v>
          </cell>
          <cell r="EF136">
            <v>0</v>
          </cell>
          <cell r="EG136">
            <v>0</v>
          </cell>
          <cell r="EH136">
            <v>0</v>
          </cell>
          <cell r="EI136">
            <v>0</v>
          </cell>
          <cell r="EJ136">
            <v>0</v>
          </cell>
        </row>
        <row r="137">
          <cell r="A137" t="str">
            <v>1201C0031</v>
          </cell>
          <cell r="B137" t="str">
            <v>COFELY - DIANA NATURALS - ANTRAIN</v>
          </cell>
          <cell r="C137">
            <v>2012</v>
          </cell>
          <cell r="D137" t="str">
            <v>retenu</v>
          </cell>
          <cell r="E137" t="str">
            <v>BRETAGNE</v>
          </cell>
          <cell r="F137">
            <v>35</v>
          </cell>
          <cell r="G137" t="str">
            <v xml:space="preserve">ANTRAIN </v>
          </cell>
          <cell r="H137">
            <v>35004</v>
          </cell>
          <cell r="I137" t="str">
            <v>COFELY</v>
          </cell>
          <cell r="J137" t="str">
            <v>Diana natural</v>
          </cell>
          <cell r="K137">
            <v>41072</v>
          </cell>
          <cell r="L137">
            <v>0</v>
          </cell>
          <cell r="M137" t="str">
            <v>Fioul</v>
          </cell>
          <cell r="N137">
            <v>5244.6672398968176</v>
          </cell>
          <cell r="O137" t="str">
            <v>grégory.ferrand@cofely-gdfsuez.com</v>
          </cell>
          <cell r="P137" t="str">
            <v>Catherine Barbe</v>
          </cell>
          <cell r="Q137" t="str">
            <v xml:space="preserve">catherine.barbe@cofely-gdfsuez.com, </v>
          </cell>
          <cell r="R137" t="str">
            <v xml:space="preserve">02 99 27 65 80 </v>
          </cell>
          <cell r="S137" t="str">
            <v>Pierrick BRUGALLE</v>
          </cell>
          <cell r="T137" t="str">
            <v xml:space="preserve">
pierrick.brugalle@cofely-gdfsuez.com</v>
          </cell>
          <cell r="U137" t="str">
            <v>02 99 27 65 56</v>
          </cell>
          <cell r="V137" t="str">
            <v>02 Autres Industries alimentaires</v>
          </cell>
          <cell r="W137">
            <v>3395906</v>
          </cell>
          <cell r="X137">
            <v>684000</v>
          </cell>
          <cell r="Y137">
            <v>0</v>
          </cell>
          <cell r="Z137">
            <v>0</v>
          </cell>
          <cell r="AA137">
            <v>1440.8426483233018</v>
          </cell>
          <cell r="AB137">
            <v>16757</v>
          </cell>
          <cell r="AC137">
            <v>2.8</v>
          </cell>
          <cell r="AD137" t="str">
            <v>En cours</v>
          </cell>
          <cell r="AE137" t="str">
            <v>En fonctionnement</v>
          </cell>
          <cell r="AF137" t="str">
            <v>oui</v>
          </cell>
          <cell r="AG137" t="str">
            <v>IB53352014001</v>
          </cell>
          <cell r="AH137">
            <v>42036</v>
          </cell>
          <cell r="AI137">
            <v>42036</v>
          </cell>
          <cell r="AJ137">
            <v>42036</v>
          </cell>
          <cell r="AK137">
            <v>43994</v>
          </cell>
          <cell r="AL137" t="e">
            <v>#N/A</v>
          </cell>
          <cell r="AM137">
            <v>0</v>
          </cell>
          <cell r="AN137">
            <v>0</v>
          </cell>
          <cell r="AO137">
            <v>0</v>
          </cell>
          <cell r="AP137">
            <v>0</v>
          </cell>
          <cell r="AQ137" t="str">
            <v>Pas de données sur la plateforme</v>
          </cell>
          <cell r="AR137">
            <v>0</v>
          </cell>
          <cell r="AS137" t="str">
            <v>Mail de demande info le 25/02/2015</v>
          </cell>
          <cell r="AT137"/>
          <cell r="AU137"/>
          <cell r="AV137" t="str">
            <v>Reçue
20/12/2013</v>
          </cell>
          <cell r="AW137" t="str">
            <v>Reçue 12/03/2014</v>
          </cell>
          <cell r="AX137"/>
          <cell r="AY137"/>
          <cell r="AZ137" t="str">
            <v>février</v>
          </cell>
          <cell r="BA137">
            <v>42401</v>
          </cell>
          <cell r="BB137"/>
          <cell r="BC137">
            <v>0</v>
          </cell>
          <cell r="BD137">
            <v>0</v>
          </cell>
          <cell r="BE137">
            <v>0</v>
          </cell>
          <cell r="BF137">
            <v>42767</v>
          </cell>
          <cell r="BG137"/>
          <cell r="BH137">
            <v>0</v>
          </cell>
          <cell r="BI137">
            <v>0</v>
          </cell>
          <cell r="BJ137">
            <v>0</v>
          </cell>
          <cell r="BK137">
            <v>43132</v>
          </cell>
          <cell r="BL137"/>
          <cell r="BM137">
            <v>0</v>
          </cell>
          <cell r="BN137">
            <v>0</v>
          </cell>
          <cell r="BO137">
            <v>0</v>
          </cell>
          <cell r="BP137">
            <v>43497</v>
          </cell>
          <cell r="BQ137">
            <v>0</v>
          </cell>
          <cell r="BR137">
            <v>0</v>
          </cell>
          <cell r="BS137">
            <v>0</v>
          </cell>
          <cell r="BT137">
            <v>43862</v>
          </cell>
          <cell r="BU137">
            <v>0</v>
          </cell>
          <cell r="BV137">
            <v>0</v>
          </cell>
          <cell r="BW137">
            <v>0</v>
          </cell>
          <cell r="BX137">
            <v>0</v>
          </cell>
          <cell r="BY137">
            <v>0</v>
          </cell>
          <cell r="BZ137">
            <v>0</v>
          </cell>
          <cell r="CA137">
            <v>0</v>
          </cell>
          <cell r="CB137"/>
          <cell r="CC137" t="b">
            <v>0</v>
          </cell>
          <cell r="CD137">
            <v>0</v>
          </cell>
          <cell r="CE137">
            <v>0</v>
          </cell>
          <cell r="CF137">
            <v>0</v>
          </cell>
          <cell r="CG137">
            <v>0</v>
          </cell>
          <cell r="CH137">
            <v>0</v>
          </cell>
          <cell r="CI137">
            <v>0</v>
          </cell>
          <cell r="CJ137" t="str">
            <v>Compte R</v>
          </cell>
          <cell r="CK137" t="str">
            <v>France</v>
          </cell>
          <cell r="CL137">
            <v>0</v>
          </cell>
          <cell r="CM137">
            <v>0</v>
          </cell>
          <cell r="CN137">
            <v>0</v>
          </cell>
          <cell r="CO137">
            <v>45</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16757</v>
          </cell>
          <cell r="DJ137">
            <v>0</v>
          </cell>
          <cell r="DK137"/>
          <cell r="DL137">
            <v>0</v>
          </cell>
          <cell r="DM137"/>
          <cell r="DN137">
            <v>16757</v>
          </cell>
          <cell r="DO137">
            <v>0</v>
          </cell>
          <cell r="DP137"/>
          <cell r="DQ137">
            <v>0</v>
          </cell>
          <cell r="DR137"/>
          <cell r="DS137">
            <v>16757</v>
          </cell>
          <cell r="DT137">
            <v>0</v>
          </cell>
          <cell r="DU137">
            <v>0</v>
          </cell>
          <cell r="DV137">
            <v>0</v>
          </cell>
          <cell r="DW137">
            <v>0</v>
          </cell>
          <cell r="DX137">
            <v>16757</v>
          </cell>
          <cell r="DY137">
            <v>0</v>
          </cell>
          <cell r="DZ137">
            <v>0</v>
          </cell>
          <cell r="EA137">
            <v>0</v>
          </cell>
          <cell r="EB137">
            <v>0</v>
          </cell>
          <cell r="EC137">
            <v>16757</v>
          </cell>
          <cell r="ED137">
            <v>0</v>
          </cell>
          <cell r="EE137">
            <v>0</v>
          </cell>
          <cell r="EF137">
            <v>0</v>
          </cell>
          <cell r="EG137">
            <v>0</v>
          </cell>
          <cell r="EH137">
            <v>0</v>
          </cell>
          <cell r="EI137">
            <v>0</v>
          </cell>
          <cell r="EJ137">
            <v>0</v>
          </cell>
          <cell r="EK137" t="str">
            <v>---</v>
          </cell>
        </row>
        <row r="138">
          <cell r="A138" t="str">
            <v>1201C0032</v>
          </cell>
          <cell r="B138" t="str">
            <v>COFELY - AQUALON - ALIZAY</v>
          </cell>
          <cell r="C138">
            <v>2012</v>
          </cell>
          <cell r="D138" t="str">
            <v>retenu</v>
          </cell>
          <cell r="E138" t="str">
            <v>HAUTE NORMANDIE</v>
          </cell>
          <cell r="F138">
            <v>27</v>
          </cell>
          <cell r="G138" t="str">
            <v>ALIZAY</v>
          </cell>
          <cell r="H138">
            <v>27008</v>
          </cell>
          <cell r="I138">
            <v>0</v>
          </cell>
          <cell r="J138" t="str">
            <v>COFELY</v>
          </cell>
          <cell r="K138">
            <v>41073</v>
          </cell>
          <cell r="L138">
            <v>0</v>
          </cell>
          <cell r="M138" t="str">
            <v>Gaz</v>
          </cell>
          <cell r="N138">
            <v>14759.843680137574</v>
          </cell>
          <cell r="O138" t="str">
            <v>grégory.ferrand@cofely-gdfsuez.com</v>
          </cell>
          <cell r="P138">
            <v>0</v>
          </cell>
          <cell r="Q138" t="str">
            <v>Pierrick BRUGALLE
02 99 27 65 56
pierrick.brugalle@cofely-gdfsuez.com</v>
          </cell>
          <cell r="R138">
            <v>0</v>
          </cell>
          <cell r="S138">
            <v>0</v>
          </cell>
          <cell r="T138" t="str">
            <v>Pierrick BRUGALLE
02 99 27 65 56
pierrick.brugalle@cofely-gdfsuez.com</v>
          </cell>
          <cell r="U138">
            <v>0</v>
          </cell>
          <cell r="V138" t="str">
            <v>04 Chimie</v>
          </cell>
          <cell r="W138">
            <v>5410000</v>
          </cell>
          <cell r="X138">
            <v>2485868</v>
          </cell>
          <cell r="Y138">
            <v>0</v>
          </cell>
          <cell r="Z138">
            <v>0</v>
          </cell>
          <cell r="AA138">
            <v>5548.8134135855544</v>
          </cell>
          <cell r="AB138">
            <v>64532.700000000004</v>
          </cell>
          <cell r="AC138">
            <v>8.5</v>
          </cell>
          <cell r="AD138" t="str">
            <v>En cours</v>
          </cell>
          <cell r="AE138" t="str">
            <v>En cours avec difficultés</v>
          </cell>
          <cell r="AF138">
            <v>0</v>
          </cell>
          <cell r="AG138">
            <v>0</v>
          </cell>
          <cell r="AH138">
            <v>42036</v>
          </cell>
          <cell r="AI138">
            <v>42036</v>
          </cell>
          <cell r="AJ138">
            <v>0</v>
          </cell>
          <cell r="AK138">
            <v>43995</v>
          </cell>
          <cell r="AL138" t="e">
            <v>#N/A</v>
          </cell>
          <cell r="AM138">
            <v>0</v>
          </cell>
          <cell r="AN138" t="str">
            <v>12/03/2014
En cours de négociation avec des investisseurs, décision avant fin 2014
Equilibre économique du projet – Tension sur les prix et sur les évolutions de prix de la Biomasse
Nouveau point prévu fin 2014, pour statuer sur les suites du projet
 Courrier d'abnadu de mai 2015 de cofély - contact Millet d'ashland, revient vers nous sous deux semaine pour savoir si envisage de revenir sur leur position
c'est cofely qui a annoncé à Ashlan ne plus pouvoir enir ses prix d'appro bois</v>
          </cell>
          <cell r="AO138">
            <v>0</v>
          </cell>
          <cell r="AP138">
            <v>0</v>
          </cell>
          <cell r="AQ138">
            <v>0</v>
          </cell>
          <cell r="AR138">
            <v>0</v>
          </cell>
          <cell r="AS138">
            <v>0</v>
          </cell>
          <cell r="AT138"/>
          <cell r="AU138" t="str">
            <v>Date maxi de comptage dépassée</v>
          </cell>
          <cell r="AV138" t="str">
            <v>Info reçues par mail 12/03/2014</v>
          </cell>
          <cell r="AW138">
            <v>41773</v>
          </cell>
          <cell r="AX138">
            <v>42138</v>
          </cell>
          <cell r="AY138">
            <v>42503</v>
          </cell>
          <cell r="AZ138" t="str">
            <v>février</v>
          </cell>
          <cell r="BA138"/>
          <cell r="BB138"/>
          <cell r="BC138">
            <v>0</v>
          </cell>
          <cell r="BD138">
            <v>0</v>
          </cell>
          <cell r="BE138">
            <v>0</v>
          </cell>
          <cell r="BF138"/>
          <cell r="BG138"/>
          <cell r="BH138">
            <v>0</v>
          </cell>
          <cell r="BI138">
            <v>0</v>
          </cell>
          <cell r="BJ138">
            <v>0</v>
          </cell>
          <cell r="BK138"/>
          <cell r="BL138"/>
          <cell r="BM138">
            <v>0</v>
          </cell>
          <cell r="BN138">
            <v>0</v>
          </cell>
          <cell r="BO138">
            <v>0</v>
          </cell>
          <cell r="BP138"/>
          <cell r="BQ138">
            <v>0</v>
          </cell>
          <cell r="BR138">
            <v>0</v>
          </cell>
          <cell r="BS138">
            <v>0</v>
          </cell>
          <cell r="BT138"/>
          <cell r="BU138">
            <v>0</v>
          </cell>
          <cell r="BV138">
            <v>0</v>
          </cell>
          <cell r="BW138">
            <v>0</v>
          </cell>
          <cell r="BX138">
            <v>0</v>
          </cell>
          <cell r="BY138">
            <v>0</v>
          </cell>
          <cell r="BZ138">
            <v>0</v>
          </cell>
          <cell r="CA138">
            <v>0</v>
          </cell>
          <cell r="CB138"/>
          <cell r="CC138" t="b">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64532.700000000004</v>
          </cell>
          <cell r="DJ138">
            <v>0</v>
          </cell>
          <cell r="DK138"/>
          <cell r="DL138">
            <v>0</v>
          </cell>
          <cell r="DM138"/>
          <cell r="DN138">
            <v>64532.700000000004</v>
          </cell>
          <cell r="DO138">
            <v>0</v>
          </cell>
          <cell r="DP138"/>
          <cell r="DQ138">
            <v>0</v>
          </cell>
          <cell r="DR138"/>
          <cell r="DS138">
            <v>64532.700000000004</v>
          </cell>
          <cell r="DT138">
            <v>0</v>
          </cell>
          <cell r="DU138">
            <v>0</v>
          </cell>
          <cell r="DV138">
            <v>0</v>
          </cell>
          <cell r="DW138">
            <v>0</v>
          </cell>
          <cell r="DX138">
            <v>64532.700000000004</v>
          </cell>
          <cell r="DY138">
            <v>0</v>
          </cell>
          <cell r="DZ138">
            <v>0</v>
          </cell>
          <cell r="EA138">
            <v>0</v>
          </cell>
          <cell r="EB138">
            <v>0</v>
          </cell>
          <cell r="EC138">
            <v>64532.700000000004</v>
          </cell>
          <cell r="ED138">
            <v>0</v>
          </cell>
          <cell r="EE138">
            <v>0</v>
          </cell>
          <cell r="EF138">
            <v>0</v>
          </cell>
          <cell r="EG138">
            <v>0</v>
          </cell>
          <cell r="EH138">
            <v>0</v>
          </cell>
          <cell r="EI138">
            <v>0</v>
          </cell>
          <cell r="EJ138">
            <v>0</v>
          </cell>
        </row>
        <row r="139">
          <cell r="A139" t="str">
            <v>1201C0033</v>
          </cell>
          <cell r="B139" t="str">
            <v>DALKIA - ARJO WIGGINS - CHARAVINES</v>
          </cell>
          <cell r="C139">
            <v>2012</v>
          </cell>
          <cell r="D139" t="str">
            <v>retenu</v>
          </cell>
          <cell r="E139" t="str">
            <v>RHONE ALPES</v>
          </cell>
          <cell r="F139">
            <v>38</v>
          </cell>
          <cell r="G139" t="str">
            <v>CHARAVINES</v>
          </cell>
          <cell r="H139">
            <v>38082</v>
          </cell>
          <cell r="I139">
            <v>0</v>
          </cell>
          <cell r="J139" t="str">
            <v>DALKIA</v>
          </cell>
          <cell r="K139">
            <v>41073</v>
          </cell>
          <cell r="L139">
            <v>0</v>
          </cell>
          <cell r="M139" t="str">
            <v>Fioul</v>
          </cell>
          <cell r="N139">
            <v>13736.852966466035</v>
          </cell>
          <cell r="O139" t="str">
            <v>panselme@dalkia.com</v>
          </cell>
          <cell r="P139">
            <v>0</v>
          </cell>
          <cell r="Q139" t="str">
            <v>Guillaume LAMOURE
glamoure@dalkia.com
04 76 26 80 53
06 18 73 57 57</v>
          </cell>
          <cell r="R139">
            <v>0</v>
          </cell>
          <cell r="S139">
            <v>0</v>
          </cell>
          <cell r="T139" t="str">
            <v>Guillaume LAMOURE
glamoure@dalkia.com
04 76 26 80 53
06 18 73 57 57</v>
          </cell>
          <cell r="U139">
            <v>0</v>
          </cell>
          <cell r="V139" t="str">
            <v>10 Papier/Carton</v>
          </cell>
          <cell r="W139">
            <v>4575000</v>
          </cell>
          <cell r="X139">
            <v>1698250</v>
          </cell>
          <cell r="Y139">
            <v>0</v>
          </cell>
          <cell r="Z139">
            <v>0</v>
          </cell>
          <cell r="AA139">
            <v>3773.8607050730866</v>
          </cell>
          <cell r="AB139">
            <v>43890</v>
          </cell>
          <cell r="AC139">
            <v>6.5</v>
          </cell>
          <cell r="AD139" t="str">
            <v>Abandonné</v>
          </cell>
          <cell r="AE139" t="str">
            <v>Abandonné</v>
          </cell>
          <cell r="AF139">
            <v>0</v>
          </cell>
          <cell r="AG139">
            <v>0</v>
          </cell>
          <cell r="AH139">
            <v>42036</v>
          </cell>
          <cell r="AI139">
            <v>42036</v>
          </cell>
          <cell r="AJ139">
            <v>0</v>
          </cell>
          <cell r="AK139">
            <v>0</v>
          </cell>
          <cell r="AL139" t="str">
            <v>LIBEREE</v>
          </cell>
          <cell r="AM139" t="str">
            <v>Projet abandonné pour fermeture du site</v>
          </cell>
          <cell r="AN139">
            <v>0</v>
          </cell>
          <cell r="AO139">
            <v>0</v>
          </cell>
          <cell r="AP139">
            <v>0</v>
          </cell>
          <cell r="AQ139">
            <v>0</v>
          </cell>
          <cell r="AR139">
            <v>0</v>
          </cell>
          <cell r="AS139" t="str">
            <v>18/09/2014 : fiche suivi</v>
          </cell>
          <cell r="AT139"/>
          <cell r="AU139" t="str">
            <v>Date maxi de comptage dépassée</v>
          </cell>
          <cell r="AV139">
            <v>41408</v>
          </cell>
          <cell r="AW139">
            <v>41773</v>
          </cell>
          <cell r="AX139">
            <v>42138</v>
          </cell>
          <cell r="AY139">
            <v>42503</v>
          </cell>
          <cell r="AZ139" t="str">
            <v>février</v>
          </cell>
          <cell r="BA139"/>
          <cell r="BB139"/>
          <cell r="BC139">
            <v>0</v>
          </cell>
          <cell r="BD139">
            <v>0</v>
          </cell>
          <cell r="BE139">
            <v>0</v>
          </cell>
          <cell r="BF139"/>
          <cell r="BG139"/>
          <cell r="BH139">
            <v>0</v>
          </cell>
          <cell r="BI139">
            <v>0</v>
          </cell>
          <cell r="BJ139">
            <v>0</v>
          </cell>
          <cell r="BK139"/>
          <cell r="BL139"/>
          <cell r="BM139">
            <v>0</v>
          </cell>
          <cell r="BN139">
            <v>0</v>
          </cell>
          <cell r="BO139">
            <v>0</v>
          </cell>
          <cell r="BP139"/>
          <cell r="BQ139">
            <v>0</v>
          </cell>
          <cell r="BR139">
            <v>0</v>
          </cell>
          <cell r="BS139">
            <v>0</v>
          </cell>
          <cell r="BT139"/>
          <cell r="BU139">
            <v>0</v>
          </cell>
          <cell r="BV139">
            <v>0</v>
          </cell>
          <cell r="BW139">
            <v>0</v>
          </cell>
          <cell r="BX139">
            <v>0</v>
          </cell>
          <cell r="BY139">
            <v>0</v>
          </cell>
          <cell r="BZ139">
            <v>0</v>
          </cell>
          <cell r="CA139">
            <v>0</v>
          </cell>
          <cell r="CB139"/>
          <cell r="CC139" t="b">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43890</v>
          </cell>
          <cell r="DJ139">
            <v>0</v>
          </cell>
          <cell r="DK139"/>
          <cell r="DL139">
            <v>0</v>
          </cell>
          <cell r="DM139"/>
          <cell r="DN139">
            <v>43890</v>
          </cell>
          <cell r="DO139">
            <v>0</v>
          </cell>
          <cell r="DP139"/>
          <cell r="DQ139">
            <v>0</v>
          </cell>
          <cell r="DR139"/>
          <cell r="DS139">
            <v>43890</v>
          </cell>
          <cell r="DT139">
            <v>0</v>
          </cell>
          <cell r="DU139">
            <v>0</v>
          </cell>
          <cell r="DV139">
            <v>0</v>
          </cell>
          <cell r="DW139">
            <v>0</v>
          </cell>
          <cell r="DX139">
            <v>43890</v>
          </cell>
          <cell r="DY139">
            <v>0</v>
          </cell>
          <cell r="DZ139">
            <v>0</v>
          </cell>
          <cell r="EA139">
            <v>0</v>
          </cell>
          <cell r="EB139">
            <v>0</v>
          </cell>
          <cell r="EC139">
            <v>43890</v>
          </cell>
          <cell r="ED139">
            <v>0</v>
          </cell>
          <cell r="EE139">
            <v>0</v>
          </cell>
          <cell r="EF139">
            <v>0</v>
          </cell>
          <cell r="EG139">
            <v>0</v>
          </cell>
          <cell r="EH139">
            <v>0</v>
          </cell>
          <cell r="EI139">
            <v>0</v>
          </cell>
          <cell r="EJ139">
            <v>0</v>
          </cell>
        </row>
        <row r="140">
          <cell r="A140" t="str">
            <v>1201C0034</v>
          </cell>
          <cell r="B140" t="str">
            <v>COFELY - CANDIA - VIENNE</v>
          </cell>
          <cell r="C140">
            <v>2012</v>
          </cell>
          <cell r="D140" t="str">
            <v>retenu</v>
          </cell>
          <cell r="E140" t="str">
            <v>RHONE ALPES</v>
          </cell>
          <cell r="F140">
            <v>38</v>
          </cell>
          <cell r="G140" t="str">
            <v>VIENNE</v>
          </cell>
          <cell r="H140">
            <v>38544</v>
          </cell>
          <cell r="I140">
            <v>0</v>
          </cell>
          <cell r="J140" t="str">
            <v>COFELY</v>
          </cell>
          <cell r="K140">
            <v>41073</v>
          </cell>
          <cell r="L140">
            <v>0</v>
          </cell>
          <cell r="M140" t="str">
            <v>Gaz</v>
          </cell>
          <cell r="N140">
            <v>8323.14</v>
          </cell>
          <cell r="O140" t="str">
            <v>florence.lemehaute@cofely-gdfsuez.com</v>
          </cell>
          <cell r="P140">
            <v>0</v>
          </cell>
          <cell r="Q140" t="str">
            <v>etienne.vogt@cofely-gdfsuez.com
04.72.60.64.94</v>
          </cell>
          <cell r="R140">
            <v>0</v>
          </cell>
          <cell r="S140">
            <v>0</v>
          </cell>
          <cell r="T140" t="str">
            <v>etienne.vogt@cofely-gdfsuez.com
04.72.60.64.94</v>
          </cell>
          <cell r="U140">
            <v>0</v>
          </cell>
          <cell r="V140" t="str">
            <v>01 Laiteries</v>
          </cell>
          <cell r="W140">
            <v>2538969</v>
          </cell>
          <cell r="X140">
            <v>1327000</v>
          </cell>
          <cell r="Y140">
            <v>0</v>
          </cell>
          <cell r="Z140">
            <v>0</v>
          </cell>
          <cell r="AA140">
            <v>3129</v>
          </cell>
          <cell r="AB140">
            <v>36390.270000000004</v>
          </cell>
          <cell r="AC140">
            <v>5</v>
          </cell>
          <cell r="AD140" t="str">
            <v>En cours</v>
          </cell>
          <cell r="AE140" t="str">
            <v>En cours avec difficultés</v>
          </cell>
          <cell r="AF140">
            <v>0</v>
          </cell>
          <cell r="AG140">
            <v>0</v>
          </cell>
          <cell r="AH140">
            <v>42036</v>
          </cell>
          <cell r="AI140">
            <v>42036</v>
          </cell>
          <cell r="AJ140">
            <v>0</v>
          </cell>
          <cell r="AK140">
            <v>43995</v>
          </cell>
          <cell r="AL140" t="e">
            <v>#N/A</v>
          </cell>
          <cell r="AM140">
            <v>0</v>
          </cell>
          <cell r="AN140" t="str">
            <v>18/12/2014 : Le groupe Sodiaal a lancé une grande restructuration de ses usines pour faire face à la concurrence très forte des producteurs de lait européen. Le site de Candia à Vienne voit son activité industrielle bousculée avec l'augmentation de sa capacité de production.
Les dirigeants de Candia ont décidé de mettre la restructuration de l'usine en priorité sur tous les autres projets en cours dont le BCIAT. Ce dernier reprendra dès que possible, sous 1 à 2 ans.</v>
          </cell>
          <cell r="AO140">
            <v>0</v>
          </cell>
          <cell r="AP140">
            <v>0</v>
          </cell>
          <cell r="AQ140">
            <v>0</v>
          </cell>
          <cell r="AR140">
            <v>0</v>
          </cell>
          <cell r="AS140">
            <v>0</v>
          </cell>
          <cell r="AT140"/>
          <cell r="AU140" t="str">
            <v>Date maxi de comptage dépassée</v>
          </cell>
          <cell r="AV140" t="str">
            <v>Reçue 11/03/2014</v>
          </cell>
          <cell r="AW140">
            <v>41773</v>
          </cell>
          <cell r="AX140">
            <v>42138</v>
          </cell>
          <cell r="AY140">
            <v>42503</v>
          </cell>
          <cell r="AZ140" t="str">
            <v>février</v>
          </cell>
          <cell r="BA140"/>
          <cell r="BB140"/>
          <cell r="BC140">
            <v>0</v>
          </cell>
          <cell r="BD140">
            <v>0</v>
          </cell>
          <cell r="BE140">
            <v>0</v>
          </cell>
          <cell r="BF140"/>
          <cell r="BG140"/>
          <cell r="BH140">
            <v>0</v>
          </cell>
          <cell r="BI140">
            <v>0</v>
          </cell>
          <cell r="BJ140">
            <v>0</v>
          </cell>
          <cell r="BK140"/>
          <cell r="BL140"/>
          <cell r="BM140">
            <v>0</v>
          </cell>
          <cell r="BN140">
            <v>0</v>
          </cell>
          <cell r="BO140">
            <v>0</v>
          </cell>
          <cell r="BP140"/>
          <cell r="BQ140">
            <v>0</v>
          </cell>
          <cell r="BR140">
            <v>0</v>
          </cell>
          <cell r="BS140">
            <v>0</v>
          </cell>
          <cell r="BT140"/>
          <cell r="BU140">
            <v>0</v>
          </cell>
          <cell r="BV140">
            <v>0</v>
          </cell>
          <cell r="BW140">
            <v>0</v>
          </cell>
          <cell r="BX140">
            <v>0</v>
          </cell>
          <cell r="BY140">
            <v>0</v>
          </cell>
          <cell r="BZ140">
            <v>0</v>
          </cell>
          <cell r="CA140">
            <v>0</v>
          </cell>
          <cell r="CB140"/>
          <cell r="CC140" t="b">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36390.270000000004</v>
          </cell>
          <cell r="DJ140">
            <v>0</v>
          </cell>
          <cell r="DK140"/>
          <cell r="DL140">
            <v>0</v>
          </cell>
          <cell r="DM140"/>
          <cell r="DN140">
            <v>36390.270000000004</v>
          </cell>
          <cell r="DO140">
            <v>0</v>
          </cell>
          <cell r="DP140"/>
          <cell r="DQ140">
            <v>0</v>
          </cell>
          <cell r="DR140"/>
          <cell r="DS140">
            <v>36390.270000000004</v>
          </cell>
          <cell r="DT140">
            <v>0</v>
          </cell>
          <cell r="DU140">
            <v>0</v>
          </cell>
          <cell r="DV140">
            <v>0</v>
          </cell>
          <cell r="DW140">
            <v>0</v>
          </cell>
          <cell r="DX140">
            <v>36390.270000000004</v>
          </cell>
          <cell r="DY140">
            <v>0</v>
          </cell>
          <cell r="DZ140">
            <v>0</v>
          </cell>
          <cell r="EA140">
            <v>0</v>
          </cell>
          <cell r="EB140">
            <v>0</v>
          </cell>
          <cell r="EC140">
            <v>36390.270000000004</v>
          </cell>
          <cell r="ED140">
            <v>0</v>
          </cell>
          <cell r="EE140">
            <v>0</v>
          </cell>
          <cell r="EF140">
            <v>0</v>
          </cell>
          <cell r="EG140">
            <v>0</v>
          </cell>
          <cell r="EH140">
            <v>0</v>
          </cell>
          <cell r="EI140">
            <v>0</v>
          </cell>
          <cell r="EJ140">
            <v>0</v>
          </cell>
        </row>
        <row r="141">
          <cell r="A141" t="str">
            <v>1201C0035</v>
          </cell>
          <cell r="B141" t="str">
            <v>COFELY - SILEC CABLE</v>
          </cell>
          <cell r="C141">
            <v>2012</v>
          </cell>
          <cell r="D141" t="str">
            <v>retenu</v>
          </cell>
          <cell r="E141" t="str">
            <v>ILE DE France</v>
          </cell>
          <cell r="F141">
            <v>77</v>
          </cell>
          <cell r="G141" t="str">
            <v>MONTEREAU FAULT YONNE</v>
          </cell>
          <cell r="H141">
            <v>77305</v>
          </cell>
          <cell r="I141">
            <v>0</v>
          </cell>
          <cell r="J141" t="str">
            <v>COFELY</v>
          </cell>
          <cell r="K141">
            <v>41073</v>
          </cell>
          <cell r="L141">
            <v>0</v>
          </cell>
          <cell r="M141" t="str">
            <v>Gaz</v>
          </cell>
          <cell r="N141">
            <v>8246</v>
          </cell>
          <cell r="O141" t="str">
            <v>philippe.moreira@cofely-gdfsuez.com</v>
          </cell>
          <cell r="P141">
            <v>0</v>
          </cell>
          <cell r="Q141">
            <v>0</v>
          </cell>
          <cell r="R141">
            <v>0</v>
          </cell>
          <cell r="S141">
            <v>0</v>
          </cell>
          <cell r="T141">
            <v>0</v>
          </cell>
          <cell r="U141">
            <v>0</v>
          </cell>
          <cell r="V141" t="str">
            <v>14 Equipements électriques</v>
          </cell>
          <cell r="W141">
            <v>4055558</v>
          </cell>
          <cell r="X141">
            <v>1548000</v>
          </cell>
          <cell r="Y141">
            <v>0</v>
          </cell>
          <cell r="Z141">
            <v>0</v>
          </cell>
          <cell r="AA141">
            <v>3100</v>
          </cell>
          <cell r="AB141">
            <v>36053</v>
          </cell>
          <cell r="AC141">
            <v>7</v>
          </cell>
          <cell r="AD141" t="str">
            <v>Abandonné</v>
          </cell>
          <cell r="AE141" t="str">
            <v>Abandonné</v>
          </cell>
          <cell r="AF141">
            <v>0</v>
          </cell>
          <cell r="AG141">
            <v>0</v>
          </cell>
          <cell r="AH141">
            <v>42036</v>
          </cell>
          <cell r="AI141">
            <v>42036</v>
          </cell>
          <cell r="AJ141">
            <v>0</v>
          </cell>
          <cell r="AK141">
            <v>0</v>
          </cell>
          <cell r="AL141" t="str">
            <v>LIBEREE</v>
          </cell>
          <cell r="AM141">
            <v>0</v>
          </cell>
          <cell r="AN141" t="str">
            <v>Abandon annoncer par courrier le 10/10/2013</v>
          </cell>
          <cell r="AO141">
            <v>0</v>
          </cell>
          <cell r="AP141">
            <v>0</v>
          </cell>
          <cell r="AQ141">
            <v>0</v>
          </cell>
          <cell r="AR141">
            <v>0</v>
          </cell>
          <cell r="AS141">
            <v>0</v>
          </cell>
          <cell r="AT141"/>
          <cell r="AU141" t="str">
            <v>Date maxi de comptage dépassée</v>
          </cell>
          <cell r="AV141">
            <v>41408</v>
          </cell>
          <cell r="AW141">
            <v>41773</v>
          </cell>
          <cell r="AX141">
            <v>42138</v>
          </cell>
          <cell r="AY141">
            <v>42503</v>
          </cell>
          <cell r="AZ141" t="str">
            <v>février</v>
          </cell>
          <cell r="BA141"/>
          <cell r="BB141"/>
          <cell r="BC141">
            <v>0</v>
          </cell>
          <cell r="BD141">
            <v>0</v>
          </cell>
          <cell r="BE141">
            <v>0</v>
          </cell>
          <cell r="BF141"/>
          <cell r="BG141"/>
          <cell r="BH141">
            <v>0</v>
          </cell>
          <cell r="BI141">
            <v>0</v>
          </cell>
          <cell r="BJ141">
            <v>0</v>
          </cell>
          <cell r="BK141"/>
          <cell r="BL141"/>
          <cell r="BM141">
            <v>0</v>
          </cell>
          <cell r="BN141">
            <v>0</v>
          </cell>
          <cell r="BO141">
            <v>0</v>
          </cell>
          <cell r="BP141"/>
          <cell r="BQ141">
            <v>0</v>
          </cell>
          <cell r="BR141">
            <v>0</v>
          </cell>
          <cell r="BS141">
            <v>0</v>
          </cell>
          <cell r="BT141"/>
          <cell r="BU141">
            <v>0</v>
          </cell>
          <cell r="BV141">
            <v>0</v>
          </cell>
          <cell r="BW141">
            <v>0</v>
          </cell>
          <cell r="BX141">
            <v>0</v>
          </cell>
          <cell r="BY141">
            <v>0</v>
          </cell>
          <cell r="BZ141">
            <v>0</v>
          </cell>
          <cell r="CA141">
            <v>0</v>
          </cell>
          <cell r="CB141"/>
          <cell r="CC141" t="b">
            <v>0</v>
          </cell>
          <cell r="CD141">
            <v>0</v>
          </cell>
          <cell r="CE141">
            <v>0</v>
          </cell>
          <cell r="CF141">
            <v>0</v>
          </cell>
          <cell r="CG141">
            <v>0</v>
          </cell>
          <cell r="CH141">
            <v>0</v>
          </cell>
          <cell r="CI141">
            <v>0</v>
          </cell>
          <cell r="CJ141">
            <v>0</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36053</v>
          </cell>
          <cell r="DJ141">
            <v>0</v>
          </cell>
          <cell r="DK141"/>
          <cell r="DL141">
            <v>0</v>
          </cell>
          <cell r="DM141"/>
          <cell r="DN141">
            <v>36053</v>
          </cell>
          <cell r="DO141">
            <v>0</v>
          </cell>
          <cell r="DP141"/>
          <cell r="DQ141">
            <v>0</v>
          </cell>
          <cell r="DR141"/>
          <cell r="DS141">
            <v>36053</v>
          </cell>
          <cell r="DT141">
            <v>0</v>
          </cell>
          <cell r="DU141">
            <v>0</v>
          </cell>
          <cell r="DV141">
            <v>0</v>
          </cell>
          <cell r="DW141">
            <v>0</v>
          </cell>
          <cell r="DX141">
            <v>36053</v>
          </cell>
          <cell r="DY141">
            <v>0</v>
          </cell>
          <cell r="DZ141">
            <v>0</v>
          </cell>
          <cell r="EA141">
            <v>0</v>
          </cell>
          <cell r="EB141">
            <v>0</v>
          </cell>
          <cell r="EC141">
            <v>36053</v>
          </cell>
          <cell r="ED141">
            <v>0</v>
          </cell>
          <cell r="EE141">
            <v>0</v>
          </cell>
          <cell r="EF141">
            <v>0</v>
          </cell>
          <cell r="EG141">
            <v>0</v>
          </cell>
          <cell r="EH141">
            <v>0</v>
          </cell>
          <cell r="EI141">
            <v>0</v>
          </cell>
          <cell r="EJ141">
            <v>0</v>
          </cell>
        </row>
        <row r="142">
          <cell r="A142" t="str">
            <v>1201C0036</v>
          </cell>
          <cell r="B142" t="str">
            <v>SANOFI - SAINT-AUBIN-LES-ELBEUF</v>
          </cell>
          <cell r="C142">
            <v>2012</v>
          </cell>
          <cell r="D142" t="str">
            <v>retenu</v>
          </cell>
          <cell r="E142" t="str">
            <v>HAUTE NORMANDIE</v>
          </cell>
          <cell r="F142">
            <v>76</v>
          </cell>
          <cell r="G142" t="str">
            <v>SAINT-AUBIN-LES-ELBEUF</v>
          </cell>
          <cell r="H142">
            <v>76561</v>
          </cell>
          <cell r="I142">
            <v>0</v>
          </cell>
          <cell r="J142" t="str">
            <v>SANOFI CHIMIE</v>
          </cell>
          <cell r="K142">
            <v>41204</v>
          </cell>
          <cell r="L142">
            <v>0</v>
          </cell>
          <cell r="M142" t="str">
            <v>Gaz</v>
          </cell>
          <cell r="N142">
            <v>29323.812553740325</v>
          </cell>
          <cell r="O142" t="str">
            <v>frederic.lebourhis@sanofi-aventis.com</v>
          </cell>
          <cell r="P142">
            <v>0</v>
          </cell>
          <cell r="Q142" t="str">
            <v>Frédéric LE BOURHIS
frederic.lebourhis@sanofi-aventis.com
02 35 87 33 30</v>
          </cell>
          <cell r="R142">
            <v>0</v>
          </cell>
          <cell r="S142">
            <v>0</v>
          </cell>
          <cell r="T142" t="str">
            <v>Yoann LOUBEAU
ou
Olivier LECESNE
02 35 87 33 81
olivier.lecesne@sanofi.com</v>
          </cell>
          <cell r="U142">
            <v>0</v>
          </cell>
          <cell r="V142" t="str">
            <v>05 Industrie pharmaceutique et cosmétique</v>
          </cell>
          <cell r="W142">
            <v>9600000</v>
          </cell>
          <cell r="X142">
            <v>4000000</v>
          </cell>
          <cell r="Y142">
            <v>0</v>
          </cell>
          <cell r="Z142">
            <v>0</v>
          </cell>
          <cell r="AA142">
            <v>11023.989681857265</v>
          </cell>
          <cell r="AB142">
            <v>128209</v>
          </cell>
          <cell r="AC142">
            <v>22.1</v>
          </cell>
          <cell r="AD142" t="str">
            <v>En cours</v>
          </cell>
          <cell r="AE142" t="str">
            <v>En cours avec difficultés</v>
          </cell>
          <cell r="AF142">
            <v>0</v>
          </cell>
          <cell r="AG142">
            <v>0</v>
          </cell>
          <cell r="AH142">
            <v>42036</v>
          </cell>
          <cell r="AI142">
            <v>42430</v>
          </cell>
          <cell r="AJ142">
            <v>0</v>
          </cell>
          <cell r="AK142">
            <v>44126</v>
          </cell>
          <cell r="AL142" t="e">
            <v>#N/A</v>
          </cell>
          <cell r="AM142">
            <v>0</v>
          </cell>
          <cell r="AN142" t="str">
            <v>Avenant en cours.
13/03/2014 : rapport d'avancement recu en version papier. Décalage de la date à prévoir 1er semestre 2016
Raison : changement du partenaire Cofely remplace Next E, modification techniques du projet avec Cofely notamment implantation …
11/05/2014 : mail de Sanofi, le prjet est stoppé à cause d'un prix trop élevé du bois, de plus le fournisseur dit ne peut plus pouvoir approvisionner la totalité des besoins en Normandie.
Nouveau point prévu fin 2014, pour statuer sur les suites du projet
contact en juin 2015 nombreuses solution d'appro étudier sans solution:tact en cours 07/2015 avec SITA pour incorporer du bois B (voir SB)</v>
          </cell>
          <cell r="AO142">
            <v>0</v>
          </cell>
          <cell r="AP142">
            <v>0</v>
          </cell>
          <cell r="AQ142">
            <v>0</v>
          </cell>
          <cell r="AR142">
            <v>0</v>
          </cell>
          <cell r="AS142">
            <v>0</v>
          </cell>
          <cell r="AT142" t="str">
            <v>Retard comptage prévisionnel</v>
          </cell>
          <cell r="AU142" t="str">
            <v>Date maxi de comptage dépassée</v>
          </cell>
          <cell r="AV142">
            <v>41539</v>
          </cell>
          <cell r="AW142">
            <v>41904</v>
          </cell>
          <cell r="AX142">
            <v>42269</v>
          </cell>
          <cell r="AY142">
            <v>42634</v>
          </cell>
          <cell r="AZ142" t="str">
            <v>mars</v>
          </cell>
          <cell r="BA142"/>
          <cell r="BB142"/>
          <cell r="BC142">
            <v>0</v>
          </cell>
          <cell r="BD142">
            <v>0</v>
          </cell>
          <cell r="BE142">
            <v>0</v>
          </cell>
          <cell r="BF142"/>
          <cell r="BG142"/>
          <cell r="BH142">
            <v>0</v>
          </cell>
          <cell r="BI142">
            <v>0</v>
          </cell>
          <cell r="BJ142">
            <v>0</v>
          </cell>
          <cell r="BK142"/>
          <cell r="BL142"/>
          <cell r="BM142">
            <v>0</v>
          </cell>
          <cell r="BN142">
            <v>0</v>
          </cell>
          <cell r="BO142">
            <v>0</v>
          </cell>
          <cell r="BP142"/>
          <cell r="BQ142">
            <v>0</v>
          </cell>
          <cell r="BR142">
            <v>0</v>
          </cell>
          <cell r="BS142">
            <v>0</v>
          </cell>
          <cell r="BT142"/>
          <cell r="BU142">
            <v>0</v>
          </cell>
          <cell r="BV142">
            <v>0</v>
          </cell>
          <cell r="BW142">
            <v>0</v>
          </cell>
          <cell r="BX142">
            <v>0</v>
          </cell>
          <cell r="BY142">
            <v>0</v>
          </cell>
          <cell r="BZ142">
            <v>0</v>
          </cell>
          <cell r="CA142">
            <v>0</v>
          </cell>
          <cell r="CB142"/>
          <cell r="CC142" t="b">
            <v>0</v>
          </cell>
          <cell r="CD142">
            <v>0</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128209</v>
          </cell>
          <cell r="DJ142">
            <v>0</v>
          </cell>
          <cell r="DK142"/>
          <cell r="DL142">
            <v>0</v>
          </cell>
          <cell r="DM142"/>
          <cell r="DN142">
            <v>128209</v>
          </cell>
          <cell r="DO142">
            <v>0</v>
          </cell>
          <cell r="DP142"/>
          <cell r="DQ142">
            <v>0</v>
          </cell>
          <cell r="DR142"/>
          <cell r="DS142">
            <v>128209</v>
          </cell>
          <cell r="DT142">
            <v>0</v>
          </cell>
          <cell r="DU142">
            <v>0</v>
          </cell>
          <cell r="DV142">
            <v>0</v>
          </cell>
          <cell r="DW142">
            <v>0</v>
          </cell>
          <cell r="DX142">
            <v>128209</v>
          </cell>
          <cell r="DY142">
            <v>0</v>
          </cell>
          <cell r="DZ142">
            <v>0</v>
          </cell>
          <cell r="EA142">
            <v>0</v>
          </cell>
          <cell r="EB142">
            <v>0</v>
          </cell>
          <cell r="EC142">
            <v>128209</v>
          </cell>
          <cell r="ED142">
            <v>0</v>
          </cell>
          <cell r="EE142">
            <v>0</v>
          </cell>
          <cell r="EF142">
            <v>0</v>
          </cell>
          <cell r="EG142">
            <v>0</v>
          </cell>
          <cell r="EH142">
            <v>0</v>
          </cell>
          <cell r="EI142">
            <v>0</v>
          </cell>
          <cell r="EJ142">
            <v>0</v>
          </cell>
        </row>
        <row r="143">
          <cell r="A143" t="str">
            <v>1201C0037</v>
          </cell>
          <cell r="B143" t="str">
            <v>ECOPSI - BAS EN BASSET</v>
          </cell>
          <cell r="C143">
            <v>2012</v>
          </cell>
          <cell r="D143" t="str">
            <v>retenu</v>
          </cell>
          <cell r="E143" t="str">
            <v>AUVERGNE</v>
          </cell>
          <cell r="F143">
            <v>43</v>
          </cell>
          <cell r="G143" t="str">
            <v>BAS EN BASSET</v>
          </cell>
          <cell r="H143">
            <v>43020</v>
          </cell>
          <cell r="I143">
            <v>0</v>
          </cell>
          <cell r="J143" t="str">
            <v>ECOPSI</v>
          </cell>
          <cell r="K143">
            <v>41150</v>
          </cell>
          <cell r="L143">
            <v>0</v>
          </cell>
          <cell r="M143" t="str">
            <v>Fioul</v>
          </cell>
          <cell r="N143">
            <v>14003.079999999998</v>
          </cell>
          <cell r="O143" t="str">
            <v>administration@ecopsi.com</v>
          </cell>
          <cell r="P143">
            <v>0</v>
          </cell>
          <cell r="Q143" t="str">
            <v>Pierre-Hugues TIERNY
03 21 60 32 76
phthierny@ecopsi.com</v>
          </cell>
          <cell r="R143">
            <v>0</v>
          </cell>
          <cell r="S143">
            <v>0</v>
          </cell>
          <cell r="T143" t="str">
            <v>Pierre-Hugues TIERNY
03 21 60 32 76
phthierny@ecopsi.com</v>
          </cell>
          <cell r="U143">
            <v>0</v>
          </cell>
          <cell r="V143" t="str">
            <v>02 Autres Industries alimentaires</v>
          </cell>
          <cell r="W143">
            <v>3984297</v>
          </cell>
          <cell r="X143">
            <v>1275000</v>
          </cell>
          <cell r="Y143">
            <v>0</v>
          </cell>
          <cell r="Z143">
            <v>0</v>
          </cell>
          <cell r="AA143">
            <v>3847</v>
          </cell>
          <cell r="AB143">
            <v>44740.61</v>
          </cell>
          <cell r="AC143">
            <v>8.8000000000000007</v>
          </cell>
          <cell r="AD143" t="str">
            <v>En cours</v>
          </cell>
          <cell r="AE143" t="str">
            <v>En cours avec difficultés</v>
          </cell>
          <cell r="AF143">
            <v>0</v>
          </cell>
          <cell r="AG143">
            <v>0</v>
          </cell>
          <cell r="AH143">
            <v>42036</v>
          </cell>
          <cell r="AI143">
            <v>42036</v>
          </cell>
          <cell r="AJ143">
            <v>0</v>
          </cell>
          <cell r="AK143">
            <v>44072</v>
          </cell>
          <cell r="AL143" t="e">
            <v>#N/A</v>
          </cell>
          <cell r="AM143">
            <v>0</v>
          </cell>
          <cell r="AN143" t="str">
            <v>Fiche de suivi du 23/09/2014 : La société Moulin située à proximité du site ne trouve pas de coupe de chataignier malgré la proximité avec l'Ardèche. Les autres sociétées d'exploitation forestières priviligient leurs propres projets. Actuellement dans ces conditions la société ECOPSI ne peut pas installer de chaudière biomasse
13/01/2015 : Solution envisagée : transfert de la convention vers LACTOCENTRE, 1er consommateur de la futur chaufferie.
Prise de contact avec LACTOCENTRE à réaliser</v>
          </cell>
          <cell r="AO143">
            <v>0</v>
          </cell>
          <cell r="AP143">
            <v>0</v>
          </cell>
          <cell r="AQ143">
            <v>0</v>
          </cell>
          <cell r="AR143">
            <v>0</v>
          </cell>
          <cell r="AS143">
            <v>0</v>
          </cell>
          <cell r="AT143"/>
          <cell r="AU143" t="str">
            <v>Date maxi de comptage dépassée</v>
          </cell>
          <cell r="AV143">
            <v>41485</v>
          </cell>
          <cell r="AW143">
            <v>41850</v>
          </cell>
          <cell r="AX143">
            <v>42215</v>
          </cell>
          <cell r="AY143">
            <v>42580</v>
          </cell>
          <cell r="AZ143" t="str">
            <v>février</v>
          </cell>
          <cell r="BA143"/>
          <cell r="BB143"/>
          <cell r="BC143">
            <v>0</v>
          </cell>
          <cell r="BD143">
            <v>0</v>
          </cell>
          <cell r="BE143">
            <v>0</v>
          </cell>
          <cell r="BF143"/>
          <cell r="BG143"/>
          <cell r="BH143">
            <v>0</v>
          </cell>
          <cell r="BI143">
            <v>0</v>
          </cell>
          <cell r="BJ143">
            <v>0</v>
          </cell>
          <cell r="BK143"/>
          <cell r="BL143"/>
          <cell r="BM143">
            <v>0</v>
          </cell>
          <cell r="BN143">
            <v>0</v>
          </cell>
          <cell r="BO143">
            <v>0</v>
          </cell>
          <cell r="BP143"/>
          <cell r="BQ143">
            <v>0</v>
          </cell>
          <cell r="BR143">
            <v>0</v>
          </cell>
          <cell r="BS143">
            <v>0</v>
          </cell>
          <cell r="BT143"/>
          <cell r="BU143">
            <v>0</v>
          </cell>
          <cell r="BV143">
            <v>0</v>
          </cell>
          <cell r="BW143">
            <v>0</v>
          </cell>
          <cell r="BX143">
            <v>0</v>
          </cell>
          <cell r="BY143">
            <v>0</v>
          </cell>
          <cell r="BZ143">
            <v>0</v>
          </cell>
          <cell r="CA143">
            <v>0</v>
          </cell>
          <cell r="CB143"/>
          <cell r="CC143" t="b">
            <v>0</v>
          </cell>
          <cell r="CD143">
            <v>0</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44740.61</v>
          </cell>
          <cell r="DJ143">
            <v>0</v>
          </cell>
          <cell r="DK143"/>
          <cell r="DL143">
            <v>0</v>
          </cell>
          <cell r="DM143"/>
          <cell r="DN143">
            <v>44740.61</v>
          </cell>
          <cell r="DO143">
            <v>0</v>
          </cell>
          <cell r="DP143"/>
          <cell r="DQ143">
            <v>0</v>
          </cell>
          <cell r="DR143"/>
          <cell r="DS143">
            <v>44740.61</v>
          </cell>
          <cell r="DT143">
            <v>0</v>
          </cell>
          <cell r="DU143">
            <v>0</v>
          </cell>
          <cell r="DV143">
            <v>0</v>
          </cell>
          <cell r="DW143">
            <v>0</v>
          </cell>
          <cell r="DX143">
            <v>44740.61</v>
          </cell>
          <cell r="DY143">
            <v>0</v>
          </cell>
          <cell r="DZ143">
            <v>0</v>
          </cell>
          <cell r="EA143">
            <v>0</v>
          </cell>
          <cell r="EB143">
            <v>0</v>
          </cell>
          <cell r="EC143">
            <v>44740.61</v>
          </cell>
          <cell r="ED143">
            <v>0</v>
          </cell>
          <cell r="EE143">
            <v>0</v>
          </cell>
          <cell r="EF143">
            <v>0</v>
          </cell>
          <cell r="EG143">
            <v>0</v>
          </cell>
          <cell r="EH143">
            <v>0</v>
          </cell>
          <cell r="EI143">
            <v>0</v>
          </cell>
          <cell r="EJ143">
            <v>0</v>
          </cell>
        </row>
        <row r="144">
          <cell r="A144" t="str">
            <v>1201C0038</v>
          </cell>
          <cell r="B144" t="str">
            <v>LANGA - TERRA LACTA - CHAMPDENIERS</v>
          </cell>
          <cell r="C144">
            <v>2012</v>
          </cell>
          <cell r="D144" t="str">
            <v>retenu</v>
          </cell>
          <cell r="E144" t="str">
            <v>POITOU CHARENTES</v>
          </cell>
          <cell r="F144">
            <v>79</v>
          </cell>
          <cell r="G144" t="str">
            <v xml:space="preserve">CHAMPDENIERS  </v>
          </cell>
          <cell r="H144">
            <v>79066</v>
          </cell>
          <cell r="I144">
            <v>0</v>
          </cell>
          <cell r="J144" t="str">
            <v>LANGA</v>
          </cell>
          <cell r="K144">
            <v>41073</v>
          </cell>
          <cell r="L144">
            <v>0</v>
          </cell>
          <cell r="M144" t="str">
            <v>Fioul</v>
          </cell>
          <cell r="N144">
            <v>30608.76</v>
          </cell>
          <cell r="O144" t="str">
            <v>Etienne MARTIN
emartin@c-igeo.fr
06 42 38 57 38</v>
          </cell>
          <cell r="P144">
            <v>0</v>
          </cell>
          <cell r="Q144" t="str">
            <v>Etienne MARTIN
emartin@c-igeo.fr
06 42 38 57 38</v>
          </cell>
          <cell r="R144">
            <v>0</v>
          </cell>
          <cell r="S144">
            <v>0</v>
          </cell>
          <cell r="T144">
            <v>0</v>
          </cell>
          <cell r="U144">
            <v>0</v>
          </cell>
          <cell r="V144" t="str">
            <v>01 Laiteries</v>
          </cell>
          <cell r="W144">
            <v>8533243</v>
          </cell>
          <cell r="X144">
            <v>2483000</v>
          </cell>
          <cell r="Y144">
            <v>0</v>
          </cell>
          <cell r="Z144">
            <v>0</v>
          </cell>
          <cell r="AA144">
            <v>8409</v>
          </cell>
          <cell r="AB144">
            <v>97796.670000000013</v>
          </cell>
          <cell r="AC144">
            <v>17.100000000000001</v>
          </cell>
          <cell r="AD144" t="str">
            <v>En cours</v>
          </cell>
          <cell r="AE144" t="str">
            <v>En cours avec difficultés</v>
          </cell>
          <cell r="AF144">
            <v>0</v>
          </cell>
          <cell r="AG144">
            <v>0</v>
          </cell>
          <cell r="AH144">
            <v>42036</v>
          </cell>
          <cell r="AI144">
            <v>42036</v>
          </cell>
          <cell r="AJ144">
            <v>0</v>
          </cell>
          <cell r="AK144">
            <v>43995</v>
          </cell>
          <cell r="AL144" t="e">
            <v>#N/A</v>
          </cell>
          <cell r="AM144">
            <v>0</v>
          </cell>
          <cell r="AN144" t="str">
            <v>19/12/2014 : Problème de rentabilité économique (coût des combusitbles)
Leviers possible :
1. En terme d'investissement : prise de contact avec la CDC Climat :
2. Evolution plan d'approvisionnement
Il pourrait être intéressant d'étudier une évolution du plan d'approvisionnement avec une part plus important de Produits Bois Fin de Vie.
3. Aide complémentaire :
Même si rien n'est acquis, merci d'étudier la possibilité d'une aide supplémentaire sur le dossier de CHAMPDENIERS, qui permettrait de débloquer ce projet.</v>
          </cell>
          <cell r="AO144">
            <v>0</v>
          </cell>
          <cell r="AP144">
            <v>0</v>
          </cell>
          <cell r="AQ144">
            <v>0</v>
          </cell>
          <cell r="AR144">
            <v>0</v>
          </cell>
          <cell r="AS144">
            <v>0</v>
          </cell>
          <cell r="AT144"/>
          <cell r="AU144" t="str">
            <v>Date maxi de comptage dépassée</v>
          </cell>
          <cell r="AV144">
            <v>41408</v>
          </cell>
          <cell r="AW144">
            <v>41773</v>
          </cell>
          <cell r="AX144">
            <v>42138</v>
          </cell>
          <cell r="AY144">
            <v>42503</v>
          </cell>
          <cell r="AZ144" t="str">
            <v>février</v>
          </cell>
          <cell r="BA144"/>
          <cell r="BB144"/>
          <cell r="BC144">
            <v>0</v>
          </cell>
          <cell r="BD144">
            <v>0</v>
          </cell>
          <cell r="BE144">
            <v>0</v>
          </cell>
          <cell r="BF144"/>
          <cell r="BG144"/>
          <cell r="BH144">
            <v>0</v>
          </cell>
          <cell r="BI144">
            <v>0</v>
          </cell>
          <cell r="BJ144">
            <v>0</v>
          </cell>
          <cell r="BK144"/>
          <cell r="BL144"/>
          <cell r="BM144">
            <v>0</v>
          </cell>
          <cell r="BN144">
            <v>0</v>
          </cell>
          <cell r="BO144">
            <v>0</v>
          </cell>
          <cell r="BP144"/>
          <cell r="BQ144">
            <v>0</v>
          </cell>
          <cell r="BR144">
            <v>0</v>
          </cell>
          <cell r="BS144">
            <v>0</v>
          </cell>
          <cell r="BT144"/>
          <cell r="BU144">
            <v>0</v>
          </cell>
          <cell r="BV144">
            <v>0</v>
          </cell>
          <cell r="BW144">
            <v>0</v>
          </cell>
          <cell r="BX144">
            <v>0</v>
          </cell>
          <cell r="BY144">
            <v>0</v>
          </cell>
          <cell r="BZ144">
            <v>0</v>
          </cell>
          <cell r="CA144">
            <v>0</v>
          </cell>
          <cell r="CB144"/>
          <cell r="CC144" t="b">
            <v>0</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97796.670000000013</v>
          </cell>
          <cell r="DJ144">
            <v>0</v>
          </cell>
          <cell r="DK144"/>
          <cell r="DL144">
            <v>0</v>
          </cell>
          <cell r="DM144"/>
          <cell r="DN144">
            <v>97796.670000000013</v>
          </cell>
          <cell r="DO144">
            <v>0</v>
          </cell>
          <cell r="DP144"/>
          <cell r="DQ144">
            <v>0</v>
          </cell>
          <cell r="DR144"/>
          <cell r="DS144">
            <v>97796.670000000013</v>
          </cell>
          <cell r="DT144">
            <v>0</v>
          </cell>
          <cell r="DU144">
            <v>0</v>
          </cell>
          <cell r="DV144">
            <v>0</v>
          </cell>
          <cell r="DW144">
            <v>0</v>
          </cell>
          <cell r="DX144">
            <v>97796.670000000013</v>
          </cell>
          <cell r="DY144">
            <v>0</v>
          </cell>
          <cell r="DZ144">
            <v>0</v>
          </cell>
          <cell r="EA144">
            <v>0</v>
          </cell>
          <cell r="EB144">
            <v>0</v>
          </cell>
          <cell r="EC144">
            <v>97796.670000000013</v>
          </cell>
          <cell r="ED144">
            <v>0</v>
          </cell>
          <cell r="EE144">
            <v>0</v>
          </cell>
          <cell r="EF144">
            <v>0</v>
          </cell>
          <cell r="EG144">
            <v>0</v>
          </cell>
          <cell r="EH144">
            <v>0</v>
          </cell>
          <cell r="EI144">
            <v>0</v>
          </cell>
          <cell r="EJ144">
            <v>0</v>
          </cell>
        </row>
        <row r="145">
          <cell r="A145" t="str">
            <v>1201C0039</v>
          </cell>
          <cell r="B145" t="str">
            <v>SAINT MALO BIO ENERGIES</v>
          </cell>
          <cell r="C145">
            <v>2012</v>
          </cell>
          <cell r="D145" t="str">
            <v>non retenu</v>
          </cell>
          <cell r="E145" t="str">
            <v>BRETAGNE</v>
          </cell>
          <cell r="F145">
            <v>35</v>
          </cell>
          <cell r="G145" t="str">
            <v>SAINT MALO</v>
          </cell>
          <cell r="H145">
            <v>0</v>
          </cell>
          <cell r="I145">
            <v>0</v>
          </cell>
          <cell r="J145" t="str">
            <v>LANGA</v>
          </cell>
          <cell r="K145">
            <v>0</v>
          </cell>
          <cell r="L145">
            <v>0</v>
          </cell>
          <cell r="M145">
            <v>0</v>
          </cell>
          <cell r="N145">
            <v>7492.2793992526222</v>
          </cell>
          <cell r="O145" t="str">
            <v>emartin@c-igeo.fr</v>
          </cell>
          <cell r="P145">
            <v>0</v>
          </cell>
          <cell r="Q145">
            <v>0</v>
          </cell>
          <cell r="R145">
            <v>0</v>
          </cell>
          <cell r="S145">
            <v>0</v>
          </cell>
          <cell r="T145">
            <v>0</v>
          </cell>
          <cell r="U145">
            <v>0</v>
          </cell>
          <cell r="V145" t="str">
            <v>02 Autres Industries alimentaires</v>
          </cell>
          <cell r="W145">
            <v>3511378.42</v>
          </cell>
          <cell r="X145">
            <v>1158755</v>
          </cell>
          <cell r="Y145">
            <v>0</v>
          </cell>
          <cell r="Z145">
            <v>0</v>
          </cell>
          <cell r="AA145">
            <v>2816.6463906964746</v>
          </cell>
          <cell r="AB145">
            <v>32757.597523800003</v>
          </cell>
          <cell r="AC145">
            <v>6.9</v>
          </cell>
          <cell r="AD145" t="str">
            <v>Projet non retenu</v>
          </cell>
          <cell r="AE145" t="str">
            <v>Projet non retenu</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t="str">
            <v xml:space="preserve">  </v>
          </cell>
          <cell r="AW145" t="str">
            <v xml:space="preserve"> </v>
          </cell>
          <cell r="AX145" t="str">
            <v xml:space="preserve"> </v>
          </cell>
          <cell r="AY145" t="str">
            <v xml:space="preserve"> </v>
          </cell>
          <cell r="AZ145"/>
          <cell r="BA145"/>
          <cell r="BB145"/>
          <cell r="BC145">
            <v>0</v>
          </cell>
          <cell r="BD145">
            <v>0</v>
          </cell>
          <cell r="BE145">
            <v>0</v>
          </cell>
          <cell r="BF145"/>
          <cell r="BG145"/>
          <cell r="BH145">
            <v>0</v>
          </cell>
          <cell r="BI145">
            <v>0</v>
          </cell>
          <cell r="BJ145">
            <v>0</v>
          </cell>
          <cell r="BK145"/>
          <cell r="BL145"/>
          <cell r="BM145">
            <v>0</v>
          </cell>
          <cell r="BN145">
            <v>0</v>
          </cell>
          <cell r="BO145">
            <v>0</v>
          </cell>
          <cell r="BP145"/>
          <cell r="BQ145">
            <v>0</v>
          </cell>
          <cell r="BR145">
            <v>0</v>
          </cell>
          <cell r="BS145">
            <v>0</v>
          </cell>
          <cell r="BT145"/>
          <cell r="BU145">
            <v>0</v>
          </cell>
          <cell r="BV145">
            <v>0</v>
          </cell>
          <cell r="BW145">
            <v>0</v>
          </cell>
          <cell r="BX145">
            <v>0</v>
          </cell>
          <cell r="BY145">
            <v>0</v>
          </cell>
          <cell r="BZ145">
            <v>0</v>
          </cell>
          <cell r="CA145">
            <v>0</v>
          </cell>
          <cell r="CB145">
            <v>0</v>
          </cell>
          <cell r="CC145" t="b">
            <v>0</v>
          </cell>
          <cell r="CD145">
            <v>0</v>
          </cell>
          <cell r="CE145">
            <v>0</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32757.597523800003</v>
          </cell>
          <cell r="DJ145">
            <v>0</v>
          </cell>
          <cell r="DK145"/>
          <cell r="DL145">
            <v>0</v>
          </cell>
          <cell r="DM145">
            <v>0</v>
          </cell>
          <cell r="DN145">
            <v>32757.597523800003</v>
          </cell>
          <cell r="DO145">
            <v>0</v>
          </cell>
          <cell r="DP145"/>
          <cell r="DQ145">
            <v>0</v>
          </cell>
          <cell r="DR145">
            <v>0</v>
          </cell>
          <cell r="DS145">
            <v>32757.597523800003</v>
          </cell>
          <cell r="DT145">
            <v>0</v>
          </cell>
          <cell r="DU145">
            <v>0</v>
          </cell>
          <cell r="DV145">
            <v>0</v>
          </cell>
          <cell r="DW145">
            <v>0</v>
          </cell>
          <cell r="DX145">
            <v>32757.597523800003</v>
          </cell>
          <cell r="DY145">
            <v>0</v>
          </cell>
          <cell r="DZ145">
            <v>0</v>
          </cell>
          <cell r="EA145">
            <v>0</v>
          </cell>
          <cell r="EB145">
            <v>0</v>
          </cell>
          <cell r="EC145">
            <v>32757.597523800003</v>
          </cell>
          <cell r="ED145">
            <v>0</v>
          </cell>
          <cell r="EE145">
            <v>0</v>
          </cell>
          <cell r="EF145">
            <v>0</v>
          </cell>
          <cell r="EG145">
            <v>0</v>
          </cell>
          <cell r="EH145">
            <v>0</v>
          </cell>
          <cell r="EI145">
            <v>0</v>
          </cell>
          <cell r="EJ145">
            <v>0</v>
          </cell>
        </row>
        <row r="146">
          <cell r="A146" t="str">
            <v>1301C0007</v>
          </cell>
          <cell r="B146" t="str">
            <v>NESTLE - BOUE</v>
          </cell>
          <cell r="C146">
            <v>2013</v>
          </cell>
          <cell r="D146" t="str">
            <v>non retenu</v>
          </cell>
          <cell r="E146" t="str">
            <v>PICARDIE</v>
          </cell>
          <cell r="F146">
            <v>0</v>
          </cell>
          <cell r="G146" t="str">
            <v>BOUE</v>
          </cell>
          <cell r="H146">
            <v>0</v>
          </cell>
          <cell r="I146">
            <v>0</v>
          </cell>
          <cell r="J146" t="str">
            <v xml:space="preserve">NESTLE </v>
          </cell>
          <cell r="K146">
            <v>0</v>
          </cell>
          <cell r="L146">
            <v>0</v>
          </cell>
          <cell r="M146">
            <v>0</v>
          </cell>
          <cell r="N146">
            <v>9097.7489251934639</v>
          </cell>
          <cell r="O146">
            <v>0</v>
          </cell>
          <cell r="P146">
            <v>0</v>
          </cell>
          <cell r="Q146">
            <v>0</v>
          </cell>
          <cell r="R146">
            <v>0</v>
          </cell>
          <cell r="S146">
            <v>0</v>
          </cell>
          <cell r="T146">
            <v>0</v>
          </cell>
          <cell r="U146">
            <v>0</v>
          </cell>
          <cell r="V146" t="str">
            <v>02 Autres Industries alimentaires</v>
          </cell>
          <cell r="W146">
            <v>4539888</v>
          </cell>
          <cell r="X146">
            <v>1800000</v>
          </cell>
          <cell r="Y146">
            <v>0</v>
          </cell>
          <cell r="Z146">
            <v>0</v>
          </cell>
          <cell r="AA146">
            <v>3420.2063628546857</v>
          </cell>
          <cell r="AB146">
            <v>39777</v>
          </cell>
          <cell r="AC146">
            <v>6.5</v>
          </cell>
          <cell r="AD146" t="str">
            <v>Projet non retenu</v>
          </cell>
          <cell r="AE146" t="str">
            <v>Projet non retenu</v>
          </cell>
          <cell r="AF146">
            <v>0</v>
          </cell>
          <cell r="AG146">
            <v>0</v>
          </cell>
          <cell r="AH146">
            <v>0</v>
          </cell>
          <cell r="AI146">
            <v>0</v>
          </cell>
          <cell r="AJ146">
            <v>0</v>
          </cell>
          <cell r="AK146">
            <v>0</v>
          </cell>
          <cell r="AL146">
            <v>0</v>
          </cell>
          <cell r="AM146">
            <v>0</v>
          </cell>
          <cell r="AN146" t="str">
            <v>abandon fin aout 2013</v>
          </cell>
          <cell r="AO146">
            <v>0</v>
          </cell>
          <cell r="AP146">
            <v>0</v>
          </cell>
          <cell r="AQ146">
            <v>0</v>
          </cell>
          <cell r="AR146">
            <v>0</v>
          </cell>
          <cell r="AS146">
            <v>0</v>
          </cell>
          <cell r="AT146">
            <v>0</v>
          </cell>
          <cell r="AU146">
            <v>0</v>
          </cell>
          <cell r="AV146">
            <v>0</v>
          </cell>
          <cell r="AW146">
            <v>0</v>
          </cell>
          <cell r="AX146">
            <v>0</v>
          </cell>
          <cell r="AY146">
            <v>0</v>
          </cell>
          <cell r="AZ146"/>
          <cell r="BA146"/>
          <cell r="BB146"/>
          <cell r="BC146">
            <v>0</v>
          </cell>
          <cell r="BD146">
            <v>0</v>
          </cell>
          <cell r="BE146">
            <v>0</v>
          </cell>
          <cell r="BF146"/>
          <cell r="BG146"/>
          <cell r="BH146">
            <v>0</v>
          </cell>
          <cell r="BI146">
            <v>0</v>
          </cell>
          <cell r="BJ146">
            <v>0</v>
          </cell>
          <cell r="BK146"/>
          <cell r="BL146"/>
          <cell r="BM146">
            <v>0</v>
          </cell>
          <cell r="BN146">
            <v>0</v>
          </cell>
          <cell r="BO146">
            <v>0</v>
          </cell>
          <cell r="BP146"/>
          <cell r="BQ146">
            <v>0</v>
          </cell>
          <cell r="BR146">
            <v>0</v>
          </cell>
          <cell r="BS146">
            <v>0</v>
          </cell>
          <cell r="BT146"/>
          <cell r="BU146">
            <v>0</v>
          </cell>
          <cell r="BV146">
            <v>0</v>
          </cell>
          <cell r="BW146">
            <v>0</v>
          </cell>
          <cell r="BX146">
            <v>0</v>
          </cell>
          <cell r="BY146">
            <v>0</v>
          </cell>
          <cell r="BZ146">
            <v>0</v>
          </cell>
          <cell r="CA146">
            <v>0</v>
          </cell>
          <cell r="CB146">
            <v>0</v>
          </cell>
          <cell r="CC146" t="b">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39777</v>
          </cell>
          <cell r="DJ146">
            <v>0</v>
          </cell>
          <cell r="DK146"/>
          <cell r="DL146">
            <v>0</v>
          </cell>
          <cell r="DM146">
            <v>0</v>
          </cell>
          <cell r="DN146">
            <v>39777</v>
          </cell>
          <cell r="DO146">
            <v>0</v>
          </cell>
          <cell r="DP146"/>
          <cell r="DQ146">
            <v>0</v>
          </cell>
          <cell r="DR146">
            <v>0</v>
          </cell>
          <cell r="DS146">
            <v>39777</v>
          </cell>
          <cell r="DT146">
            <v>0</v>
          </cell>
          <cell r="DU146">
            <v>0</v>
          </cell>
          <cell r="DV146">
            <v>0</v>
          </cell>
          <cell r="DW146">
            <v>0</v>
          </cell>
          <cell r="DX146">
            <v>39777</v>
          </cell>
          <cell r="DY146">
            <v>0</v>
          </cell>
          <cell r="DZ146">
            <v>0</v>
          </cell>
          <cell r="EA146">
            <v>0</v>
          </cell>
          <cell r="EB146">
            <v>0</v>
          </cell>
          <cell r="EC146">
            <v>39777</v>
          </cell>
          <cell r="ED146">
            <v>0</v>
          </cell>
          <cell r="EE146">
            <v>0</v>
          </cell>
          <cell r="EF146">
            <v>0</v>
          </cell>
          <cell r="EG146">
            <v>0</v>
          </cell>
          <cell r="EH146">
            <v>0</v>
          </cell>
          <cell r="EI146">
            <v>0</v>
          </cell>
          <cell r="EJ146">
            <v>0</v>
          </cell>
        </row>
        <row r="147">
          <cell r="A147" t="str">
            <v>1301C0008</v>
          </cell>
          <cell r="B147" t="str">
            <v>GDF - HUNTSMAN Surface Sciences</v>
          </cell>
          <cell r="C147">
            <v>2013</v>
          </cell>
          <cell r="D147" t="str">
            <v>non retenu</v>
          </cell>
          <cell r="E147" t="str">
            <v>LORRAINE</v>
          </cell>
          <cell r="F147">
            <v>55</v>
          </cell>
          <cell r="G147" t="str">
            <v>HAN SUR MEUSE</v>
          </cell>
          <cell r="H147">
            <v>0</v>
          </cell>
          <cell r="I147">
            <v>0</v>
          </cell>
          <cell r="J147" t="str">
            <v>ENERSOL</v>
          </cell>
          <cell r="K147">
            <v>0</v>
          </cell>
          <cell r="L147">
            <v>0</v>
          </cell>
          <cell r="M147">
            <v>0</v>
          </cell>
          <cell r="N147">
            <v>7291.5563198624241</v>
          </cell>
          <cell r="O147">
            <v>0</v>
          </cell>
          <cell r="P147">
            <v>0</v>
          </cell>
          <cell r="Q147">
            <v>0</v>
          </cell>
          <cell r="R147">
            <v>0</v>
          </cell>
          <cell r="S147">
            <v>0</v>
          </cell>
          <cell r="T147">
            <v>0</v>
          </cell>
          <cell r="U147">
            <v>0</v>
          </cell>
          <cell r="V147" t="str">
            <v>04 Chimie</v>
          </cell>
          <cell r="W147">
            <v>4200000</v>
          </cell>
          <cell r="X147">
            <v>2055900</v>
          </cell>
          <cell r="Y147">
            <v>0</v>
          </cell>
          <cell r="Z147">
            <v>0</v>
          </cell>
          <cell r="AA147">
            <v>2741.1865864144452</v>
          </cell>
          <cell r="AB147">
            <v>31880</v>
          </cell>
          <cell r="AC147">
            <v>3.5700000000000003</v>
          </cell>
          <cell r="AD147" t="str">
            <v>Projet non retenu</v>
          </cell>
          <cell r="AE147" t="str">
            <v>Projet non retenu</v>
          </cell>
          <cell r="AF147">
            <v>0</v>
          </cell>
          <cell r="AG147">
            <v>0</v>
          </cell>
          <cell r="AH147">
            <v>0</v>
          </cell>
          <cell r="AI147">
            <v>0</v>
          </cell>
          <cell r="AJ147">
            <v>0</v>
          </cell>
          <cell r="AK147">
            <v>0</v>
          </cell>
          <cell r="AL147">
            <v>0</v>
          </cell>
          <cell r="AM147">
            <v>0</v>
          </cell>
          <cell r="AN147" t="str">
            <v>abandon avant engagement juridique (dossier pas assez avancé pour être financé cette année)</v>
          </cell>
          <cell r="AO147">
            <v>0</v>
          </cell>
          <cell r="AP147">
            <v>0</v>
          </cell>
          <cell r="AQ147">
            <v>0</v>
          </cell>
          <cell r="AR147">
            <v>0</v>
          </cell>
          <cell r="AS147">
            <v>0</v>
          </cell>
          <cell r="AT147">
            <v>0</v>
          </cell>
          <cell r="AU147">
            <v>0</v>
          </cell>
          <cell r="AV147">
            <v>0</v>
          </cell>
          <cell r="AW147">
            <v>0</v>
          </cell>
          <cell r="AX147">
            <v>0</v>
          </cell>
          <cell r="AY147">
            <v>0</v>
          </cell>
          <cell r="AZ147"/>
          <cell r="BA147"/>
          <cell r="BB147"/>
          <cell r="BC147">
            <v>0</v>
          </cell>
          <cell r="BD147">
            <v>0</v>
          </cell>
          <cell r="BE147">
            <v>0</v>
          </cell>
          <cell r="BF147"/>
          <cell r="BG147"/>
          <cell r="BH147">
            <v>0</v>
          </cell>
          <cell r="BI147">
            <v>0</v>
          </cell>
          <cell r="BJ147">
            <v>0</v>
          </cell>
          <cell r="BK147"/>
          <cell r="BL147"/>
          <cell r="BM147">
            <v>0</v>
          </cell>
          <cell r="BN147">
            <v>0</v>
          </cell>
          <cell r="BO147">
            <v>0</v>
          </cell>
          <cell r="BP147"/>
          <cell r="BQ147">
            <v>0</v>
          </cell>
          <cell r="BR147">
            <v>0</v>
          </cell>
          <cell r="BS147">
            <v>0</v>
          </cell>
          <cell r="BT147"/>
          <cell r="BU147">
            <v>0</v>
          </cell>
          <cell r="BV147">
            <v>0</v>
          </cell>
          <cell r="BW147">
            <v>0</v>
          </cell>
          <cell r="BX147">
            <v>0</v>
          </cell>
          <cell r="BY147">
            <v>0</v>
          </cell>
          <cell r="BZ147">
            <v>0</v>
          </cell>
          <cell r="CA147">
            <v>0</v>
          </cell>
          <cell r="CB147">
            <v>0</v>
          </cell>
          <cell r="CC147" t="b">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31880</v>
          </cell>
          <cell r="DJ147">
            <v>0</v>
          </cell>
          <cell r="DK147"/>
          <cell r="DL147">
            <v>0</v>
          </cell>
          <cell r="DM147">
            <v>0</v>
          </cell>
          <cell r="DN147">
            <v>31880</v>
          </cell>
          <cell r="DO147">
            <v>0</v>
          </cell>
          <cell r="DP147"/>
          <cell r="DQ147">
            <v>0</v>
          </cell>
          <cell r="DR147">
            <v>0</v>
          </cell>
          <cell r="DS147">
            <v>31880</v>
          </cell>
          <cell r="DT147">
            <v>0</v>
          </cell>
          <cell r="DU147">
            <v>0</v>
          </cell>
          <cell r="DV147">
            <v>0</v>
          </cell>
          <cell r="DW147">
            <v>0</v>
          </cell>
          <cell r="DX147">
            <v>31880</v>
          </cell>
          <cell r="DY147">
            <v>0</v>
          </cell>
          <cell r="DZ147">
            <v>0</v>
          </cell>
          <cell r="EA147">
            <v>0</v>
          </cell>
          <cell r="EB147">
            <v>0</v>
          </cell>
          <cell r="EC147">
            <v>31880</v>
          </cell>
          <cell r="ED147">
            <v>0</v>
          </cell>
          <cell r="EE147">
            <v>0</v>
          </cell>
          <cell r="EF147">
            <v>0</v>
          </cell>
          <cell r="EG147">
            <v>0</v>
          </cell>
          <cell r="EH147">
            <v>0</v>
          </cell>
          <cell r="EI147">
            <v>0</v>
          </cell>
          <cell r="EJ147">
            <v>0</v>
          </cell>
        </row>
        <row r="148">
          <cell r="A148" t="str">
            <v>1301C0009</v>
          </cell>
          <cell r="B148" t="str">
            <v>GASCOGNE PAPER - MIMIZAN</v>
          </cell>
          <cell r="C148">
            <v>2013</v>
          </cell>
          <cell r="D148" t="str">
            <v>retenu</v>
          </cell>
          <cell r="E148" t="str">
            <v>AQUITAINE</v>
          </cell>
          <cell r="F148">
            <v>40</v>
          </cell>
          <cell r="G148" t="str">
            <v>MIMIZAN</v>
          </cell>
          <cell r="H148">
            <v>40184</v>
          </cell>
          <cell r="I148" t="str">
            <v>GASCOGNE PAPER</v>
          </cell>
          <cell r="J148" t="str">
            <v>GASCOGNE PAPER</v>
          </cell>
          <cell r="K148">
            <v>41450</v>
          </cell>
          <cell r="L148">
            <v>0</v>
          </cell>
          <cell r="M148" t="str">
            <v>Gaz</v>
          </cell>
          <cell r="N148">
            <v>3927.924</v>
          </cell>
          <cell r="O148" t="str">
            <v>Tél 05 58 09 90 15 (direct)
Fax 05 58 09 90 62
E-mail: dpuig@gascognepapier.com</v>
          </cell>
          <cell r="P148" t="str">
            <v>Didier.PUIG</v>
          </cell>
          <cell r="Q148" t="str">
            <v xml:space="preserve">
E-mail: dpuig@gascognepapier.com</v>
          </cell>
          <cell r="R148" t="str">
            <v>Tél 05 58 09 90 15 (direct)</v>
          </cell>
          <cell r="S148" t="str">
            <v>A. Jacquinot</v>
          </cell>
          <cell r="T148" t="str">
            <v>ajacquinot@gascognepapier.com</v>
          </cell>
          <cell r="U148">
            <v>0</v>
          </cell>
          <cell r="V148" t="str">
            <v>10 Papier/Carton</v>
          </cell>
          <cell r="W148">
            <v>1343100</v>
          </cell>
          <cell r="X148">
            <v>350000</v>
          </cell>
          <cell r="Y148" t="str">
            <v>Validé</v>
          </cell>
          <cell r="Z148">
            <v>0</v>
          </cell>
          <cell r="AA148">
            <v>1997.420464316423</v>
          </cell>
          <cell r="AB148">
            <v>23230</v>
          </cell>
          <cell r="AC148">
            <v>3.2</v>
          </cell>
          <cell r="AD148" t="str">
            <v>En cours</v>
          </cell>
          <cell r="AE148" t="str">
            <v>En fonctionnement</v>
          </cell>
          <cell r="AF148" t="str">
            <v>oui</v>
          </cell>
          <cell r="AG148" t="str">
            <v>IB72402014001</v>
          </cell>
          <cell r="AH148">
            <v>42401</v>
          </cell>
          <cell r="AI148">
            <v>42036</v>
          </cell>
          <cell r="AJ148">
            <v>41821</v>
          </cell>
          <cell r="AK148">
            <v>9</v>
          </cell>
          <cell r="AL148" t="e">
            <v>#N/A</v>
          </cell>
          <cell r="AM148">
            <v>0</v>
          </cell>
          <cell r="AN148" t="str">
            <v>Etat financier ok attente du rapport d'exploitation demandé en juillet</v>
          </cell>
          <cell r="AO148">
            <v>0</v>
          </cell>
          <cell r="AP148">
            <v>0</v>
          </cell>
          <cell r="AQ148">
            <v>0</v>
          </cell>
          <cell r="AR148">
            <v>0</v>
          </cell>
          <cell r="AS148">
            <v>0</v>
          </cell>
          <cell r="AT148">
            <v>0</v>
          </cell>
          <cell r="AU148">
            <v>0</v>
          </cell>
          <cell r="AV148">
            <v>0</v>
          </cell>
          <cell r="AW148">
            <v>0</v>
          </cell>
          <cell r="AX148">
            <v>0</v>
          </cell>
          <cell r="AY148">
            <v>0</v>
          </cell>
          <cell r="AZ148" t="str">
            <v>juillet</v>
          </cell>
          <cell r="BA148">
            <v>42186</v>
          </cell>
          <cell r="BB148" t="str">
            <v>Demandé</v>
          </cell>
          <cell r="BC148">
            <v>0</v>
          </cell>
          <cell r="BD148">
            <v>0</v>
          </cell>
          <cell r="BE148">
            <v>0</v>
          </cell>
          <cell r="BF148">
            <v>42552</v>
          </cell>
          <cell r="BG148"/>
          <cell r="BH148">
            <v>0</v>
          </cell>
          <cell r="BI148">
            <v>0</v>
          </cell>
          <cell r="BJ148">
            <v>0</v>
          </cell>
          <cell r="BK148">
            <v>42917</v>
          </cell>
          <cell r="BL148"/>
          <cell r="BM148">
            <v>0</v>
          </cell>
          <cell r="BN148">
            <v>0</v>
          </cell>
          <cell r="BO148">
            <v>0</v>
          </cell>
          <cell r="BP148">
            <v>43282</v>
          </cell>
          <cell r="BQ148">
            <v>0</v>
          </cell>
          <cell r="BR148">
            <v>0</v>
          </cell>
          <cell r="BS148">
            <v>0</v>
          </cell>
          <cell r="BT148">
            <v>43647</v>
          </cell>
          <cell r="BU148">
            <v>0</v>
          </cell>
          <cell r="BV148">
            <v>0</v>
          </cell>
          <cell r="BW148">
            <v>0</v>
          </cell>
          <cell r="BX148">
            <v>0</v>
          </cell>
          <cell r="BY148">
            <v>0</v>
          </cell>
          <cell r="BZ148">
            <v>1</v>
          </cell>
          <cell r="CA148">
            <v>0</v>
          </cell>
          <cell r="CB148"/>
          <cell r="CC148" t="b">
            <v>1</v>
          </cell>
          <cell r="CD148">
            <v>0</v>
          </cell>
          <cell r="CE148">
            <v>0</v>
          </cell>
          <cell r="CF148">
            <v>0</v>
          </cell>
          <cell r="CG148">
            <v>0</v>
          </cell>
          <cell r="CH148">
            <v>0</v>
          </cell>
          <cell r="CI148">
            <v>0</v>
          </cell>
          <cell r="CJ148" t="str">
            <v>Adaptation foyer existant</v>
          </cell>
          <cell r="CK148" t="str">
            <v>France</v>
          </cell>
          <cell r="CL148">
            <v>0</v>
          </cell>
          <cell r="CM148" t="str">
            <v>Multi cyclone + Electrofiltre</v>
          </cell>
          <cell r="CN148" t="str">
            <v>ICPE - 2910 A - déclaration</v>
          </cell>
          <cell r="CO148">
            <v>20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23230</v>
          </cell>
          <cell r="DJ148">
            <v>19734</v>
          </cell>
          <cell r="DK148">
            <v>-0.15049504950495049</v>
          </cell>
          <cell r="DL148">
            <v>0</v>
          </cell>
          <cell r="DM148">
            <v>0</v>
          </cell>
          <cell r="DN148">
            <v>23230</v>
          </cell>
          <cell r="DO148">
            <v>0</v>
          </cell>
          <cell r="DP148"/>
          <cell r="DQ148">
            <v>0</v>
          </cell>
          <cell r="DR148">
            <v>0</v>
          </cell>
          <cell r="DS148">
            <v>23230</v>
          </cell>
          <cell r="DT148">
            <v>0</v>
          </cell>
          <cell r="DU148">
            <v>0</v>
          </cell>
          <cell r="DV148">
            <v>0</v>
          </cell>
          <cell r="DW148">
            <v>0</v>
          </cell>
          <cell r="DX148">
            <v>23230</v>
          </cell>
          <cell r="DY148">
            <v>0</v>
          </cell>
          <cell r="DZ148">
            <v>0</v>
          </cell>
          <cell r="EA148">
            <v>0</v>
          </cell>
          <cell r="EB148">
            <v>0</v>
          </cell>
          <cell r="EC148">
            <v>23230</v>
          </cell>
          <cell r="ED148">
            <v>0</v>
          </cell>
          <cell r="EE148">
            <v>0</v>
          </cell>
          <cell r="EF148">
            <v>0</v>
          </cell>
          <cell r="EG148">
            <v>0</v>
          </cell>
          <cell r="EH148">
            <v>66540</v>
          </cell>
          <cell r="EI148">
            <v>0</v>
          </cell>
          <cell r="EJ148">
            <v>0</v>
          </cell>
          <cell r="EK148" t="str">
            <v>--Four-</v>
          </cell>
          <cell r="FY148" t="str">
            <v>Four</v>
          </cell>
        </row>
        <row r="149">
          <cell r="A149" t="str">
            <v>1301C0010</v>
          </cell>
          <cell r="B149" t="str">
            <v>SWEDSPAN FRANCE - LURE</v>
          </cell>
          <cell r="C149">
            <v>2013</v>
          </cell>
          <cell r="D149" t="str">
            <v>retenu</v>
          </cell>
          <cell r="E149" t="str">
            <v>FRANCHE COMTE</v>
          </cell>
          <cell r="F149">
            <v>70</v>
          </cell>
          <cell r="G149" t="str">
            <v>LURE</v>
          </cell>
          <cell r="H149">
            <v>70310</v>
          </cell>
          <cell r="I149" t="str">
            <v>SWEDSPAN FRANCE</v>
          </cell>
          <cell r="J149" t="str">
            <v>SWEDSPAN FRANCE</v>
          </cell>
          <cell r="K149">
            <v>41450</v>
          </cell>
          <cell r="L149">
            <v>0</v>
          </cell>
          <cell r="M149" t="str">
            <v>Gaz</v>
          </cell>
          <cell r="N149">
            <v>5763.7145313843503</v>
          </cell>
          <cell r="O149" t="str">
            <v>Stéphane GAUTIER
03 84 62 45 49 / 06 78 39 67 53
stephane.gautier@swedspan.fr</v>
          </cell>
          <cell r="P149" t="str">
            <v>Mr masson
0666339175</v>
          </cell>
          <cell r="Q149" t="str">
            <v>stephane.gautier@swedspan.fr</v>
          </cell>
          <cell r="R149" t="str">
            <v>Fax 05 58 09 90 62</v>
          </cell>
          <cell r="S149" t="str">
            <v>Stéphane GAUTIER</v>
          </cell>
          <cell r="T149" t="str">
            <v>stephane.gautier@swedspan.fr</v>
          </cell>
          <cell r="U149" t="str">
            <v>03 84 62 45 00 / 
06 78 39 67 53
0666339175</v>
          </cell>
          <cell r="V149" t="str">
            <v>08 Industrie Bois</v>
          </cell>
          <cell r="W149">
            <v>6700176</v>
          </cell>
          <cell r="X149">
            <v>750000</v>
          </cell>
          <cell r="Y149">
            <v>0</v>
          </cell>
          <cell r="Z149">
            <v>0</v>
          </cell>
          <cell r="AA149">
            <v>2166.8099742046429</v>
          </cell>
          <cell r="AB149">
            <v>25200</v>
          </cell>
          <cell r="AC149">
            <v>5</v>
          </cell>
          <cell r="AD149" t="str">
            <v>En cours</v>
          </cell>
          <cell r="AE149" t="str">
            <v>En cours de réalisation</v>
          </cell>
          <cell r="AF149">
            <v>0</v>
          </cell>
          <cell r="AG149">
            <v>0</v>
          </cell>
          <cell r="AH149">
            <v>42401</v>
          </cell>
          <cell r="AI149">
            <v>0</v>
          </cell>
          <cell r="AJ149">
            <v>0</v>
          </cell>
          <cell r="AK149">
            <v>44372</v>
          </cell>
          <cell r="AL149" t="e">
            <v>#N/A</v>
          </cell>
          <cell r="AM149">
            <v>0</v>
          </cell>
          <cell r="AN149" t="str">
            <v>En attente d'éléments concernant l'avancement du projet</v>
          </cell>
          <cell r="AO149">
            <v>0</v>
          </cell>
          <cell r="AP149">
            <v>0</v>
          </cell>
          <cell r="AQ149">
            <v>0</v>
          </cell>
          <cell r="AR149">
            <v>0</v>
          </cell>
          <cell r="AS149" t="str">
            <v>18/09/2014 : en attente fiche suivi relance 25022015</v>
          </cell>
          <cell r="AT149"/>
          <cell r="AU149"/>
          <cell r="AV149">
            <v>41784</v>
          </cell>
          <cell r="AW149">
            <v>42149</v>
          </cell>
          <cell r="AX149">
            <v>42515</v>
          </cell>
          <cell r="AY149">
            <v>42880</v>
          </cell>
          <cell r="AZ149"/>
          <cell r="BA149"/>
          <cell r="BB149"/>
          <cell r="BC149">
            <v>0</v>
          </cell>
          <cell r="BD149">
            <v>0</v>
          </cell>
          <cell r="BE149">
            <v>0</v>
          </cell>
          <cell r="BF149"/>
          <cell r="BG149"/>
          <cell r="BH149">
            <v>0</v>
          </cell>
          <cell r="BI149">
            <v>0</v>
          </cell>
          <cell r="BJ149">
            <v>0</v>
          </cell>
          <cell r="BK149"/>
          <cell r="BL149"/>
          <cell r="BM149">
            <v>0</v>
          </cell>
          <cell r="BN149">
            <v>0</v>
          </cell>
          <cell r="BO149">
            <v>0</v>
          </cell>
          <cell r="BP149"/>
          <cell r="BQ149">
            <v>0</v>
          </cell>
          <cell r="BR149">
            <v>0</v>
          </cell>
          <cell r="BS149">
            <v>0</v>
          </cell>
          <cell r="BT149"/>
          <cell r="BU149">
            <v>0</v>
          </cell>
          <cell r="BV149">
            <v>0</v>
          </cell>
          <cell r="BW149">
            <v>0</v>
          </cell>
          <cell r="BX149">
            <v>0</v>
          </cell>
          <cell r="BY149">
            <v>0</v>
          </cell>
          <cell r="BZ149">
            <v>0</v>
          </cell>
          <cell r="CA149">
            <v>0</v>
          </cell>
          <cell r="CB149"/>
          <cell r="CC149" t="b">
            <v>0</v>
          </cell>
          <cell r="CD149">
            <v>0</v>
          </cell>
          <cell r="CE149">
            <v>0</v>
          </cell>
          <cell r="CF149">
            <v>0</v>
          </cell>
          <cell r="CG149">
            <v>0</v>
          </cell>
          <cell r="CH149">
            <v>0</v>
          </cell>
          <cell r="CI149">
            <v>0</v>
          </cell>
          <cell r="CJ149">
            <v>0</v>
          </cell>
          <cell r="CK149">
            <v>0</v>
          </cell>
          <cell r="CL149">
            <v>0</v>
          </cell>
          <cell r="CM149">
            <v>0</v>
          </cell>
          <cell r="CN149">
            <v>0</v>
          </cell>
          <cell r="CO149">
            <v>0</v>
          </cell>
          <cell r="CP149">
            <v>0</v>
          </cell>
          <cell r="CQ149">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25200</v>
          </cell>
          <cell r="DJ149">
            <v>0</v>
          </cell>
          <cell r="DK149"/>
          <cell r="DL149">
            <v>0</v>
          </cell>
          <cell r="DM149">
            <v>0</v>
          </cell>
          <cell r="DN149">
            <v>25200</v>
          </cell>
          <cell r="DO149">
            <v>0</v>
          </cell>
          <cell r="DP149"/>
          <cell r="DQ149">
            <v>0</v>
          </cell>
          <cell r="DR149">
            <v>0</v>
          </cell>
          <cell r="DS149">
            <v>25200</v>
          </cell>
          <cell r="DT149">
            <v>0</v>
          </cell>
          <cell r="DU149">
            <v>0</v>
          </cell>
          <cell r="DV149">
            <v>0</v>
          </cell>
          <cell r="DW149">
            <v>0</v>
          </cell>
          <cell r="DX149">
            <v>25200</v>
          </cell>
          <cell r="DY149">
            <v>0</v>
          </cell>
          <cell r="DZ149">
            <v>0</v>
          </cell>
          <cell r="EA149">
            <v>0</v>
          </cell>
          <cell r="EB149">
            <v>0</v>
          </cell>
          <cell r="EC149">
            <v>25200</v>
          </cell>
          <cell r="ED149">
            <v>0</v>
          </cell>
          <cell r="EE149">
            <v>0</v>
          </cell>
          <cell r="EF149">
            <v>0</v>
          </cell>
          <cell r="EG149">
            <v>0</v>
          </cell>
          <cell r="EH149">
            <v>0</v>
          </cell>
          <cell r="EI149">
            <v>0</v>
          </cell>
          <cell r="EJ149">
            <v>0</v>
          </cell>
        </row>
        <row r="150">
          <cell r="A150" t="str">
            <v>1301C0011</v>
          </cell>
          <cell r="B150" t="str">
            <v>COFELY - PLACOPLATRE - VAUJOURS</v>
          </cell>
          <cell r="C150">
            <v>2013</v>
          </cell>
          <cell r="D150" t="str">
            <v>retenu</v>
          </cell>
          <cell r="E150" t="str">
            <v>ILE DE FRANCE</v>
          </cell>
          <cell r="F150">
            <v>93</v>
          </cell>
          <cell r="G150" t="str">
            <v>VAUJOURS</v>
          </cell>
          <cell r="H150">
            <v>93074</v>
          </cell>
          <cell r="I150">
            <v>0</v>
          </cell>
          <cell r="J150" t="str">
            <v>COFELY</v>
          </cell>
          <cell r="K150">
            <v>41556</v>
          </cell>
          <cell r="L150">
            <v>0</v>
          </cell>
          <cell r="M150" t="str">
            <v>Gaz naturel + charbon</v>
          </cell>
          <cell r="N150">
            <v>35290.956474634564</v>
          </cell>
          <cell r="O150" t="str">
            <v>01 40 83 88 18
stephane.arnoux@cofely-gdfsuez.com</v>
          </cell>
          <cell r="P150">
            <v>0</v>
          </cell>
          <cell r="Q150" t="str">
            <v>M. JACQUOT 
06 73 61 71 19
remi.jacquot@cofely-gdfsuez.com</v>
          </cell>
          <cell r="R150">
            <v>0</v>
          </cell>
          <cell r="S150">
            <v>0</v>
          </cell>
          <cell r="T150" t="str">
            <v>M. JACQUOT 
06 73 61 71 19
remi.jacquot@cofely-gdfsuez.com</v>
          </cell>
          <cell r="U150">
            <v>0</v>
          </cell>
          <cell r="V150" t="str">
            <v>06 Matériaux de construction</v>
          </cell>
          <cell r="W150">
            <v>11004083</v>
          </cell>
          <cell r="X150">
            <v>4951837.29</v>
          </cell>
          <cell r="Y150">
            <v>0</v>
          </cell>
          <cell r="Z150">
            <v>0</v>
          </cell>
          <cell r="AA150">
            <v>13267.276870163369</v>
          </cell>
          <cell r="AB150">
            <v>154298.43</v>
          </cell>
          <cell r="AC150">
            <v>28</v>
          </cell>
          <cell r="AD150" t="str">
            <v>En cours</v>
          </cell>
          <cell r="AE150" t="str">
            <v>En cours avec difficultés</v>
          </cell>
          <cell r="AF150">
            <v>0</v>
          </cell>
          <cell r="AG150">
            <v>0</v>
          </cell>
          <cell r="AH150">
            <v>42401</v>
          </cell>
          <cell r="AI150">
            <v>0</v>
          </cell>
          <cell r="AJ150">
            <v>0</v>
          </cell>
          <cell r="AK150">
            <v>44478</v>
          </cell>
          <cell r="AL150" t="e">
            <v>#N/A</v>
          </cell>
          <cell r="AM150">
            <v>0</v>
          </cell>
          <cell r="AN150" t="str">
            <v>Réunion téléphonique de 15/12/2014 - Projet actuellement  suspendu, au vu du contexte économique : la rentabilité est insuffisante (prix des énergies). De plus, le projet doit s’intègrer directement au process industriels sa mise en place comporte donc intrinsèquement un certain risque que l'industriel ne souhaite pas prendre sans une rentabilité économique assez forte.
Prochain point à caler mi 2015</v>
          </cell>
          <cell r="AO150">
            <v>0</v>
          </cell>
          <cell r="AP150">
            <v>0</v>
          </cell>
          <cell r="AQ150">
            <v>0</v>
          </cell>
          <cell r="AR150">
            <v>0</v>
          </cell>
          <cell r="AS150">
            <v>0</v>
          </cell>
          <cell r="AT150">
            <v>0</v>
          </cell>
          <cell r="AU150">
            <v>0</v>
          </cell>
          <cell r="AV150">
            <v>0</v>
          </cell>
          <cell r="AW150">
            <v>0</v>
          </cell>
          <cell r="AX150">
            <v>0</v>
          </cell>
          <cell r="AY150">
            <v>0</v>
          </cell>
          <cell r="AZ150"/>
          <cell r="BA150"/>
          <cell r="BB150"/>
          <cell r="BC150">
            <v>0</v>
          </cell>
          <cell r="BD150">
            <v>0</v>
          </cell>
          <cell r="BE150">
            <v>0</v>
          </cell>
          <cell r="BF150"/>
          <cell r="BG150"/>
          <cell r="BH150">
            <v>0</v>
          </cell>
          <cell r="BI150">
            <v>0</v>
          </cell>
          <cell r="BJ150">
            <v>0</v>
          </cell>
          <cell r="BK150"/>
          <cell r="BL150"/>
          <cell r="BM150">
            <v>0</v>
          </cell>
          <cell r="BN150">
            <v>0</v>
          </cell>
          <cell r="BO150">
            <v>0</v>
          </cell>
          <cell r="BP150"/>
          <cell r="BQ150">
            <v>0</v>
          </cell>
          <cell r="BR150">
            <v>0</v>
          </cell>
          <cell r="BS150">
            <v>0</v>
          </cell>
          <cell r="BT150"/>
          <cell r="BU150">
            <v>0</v>
          </cell>
          <cell r="BV150">
            <v>0</v>
          </cell>
          <cell r="BW150">
            <v>0</v>
          </cell>
          <cell r="BX150">
            <v>0</v>
          </cell>
          <cell r="BY150">
            <v>0</v>
          </cell>
          <cell r="BZ150">
            <v>0</v>
          </cell>
          <cell r="CA150">
            <v>0</v>
          </cell>
          <cell r="CB150"/>
          <cell r="CC150" t="b">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154298.43</v>
          </cell>
          <cell r="DJ150">
            <v>0</v>
          </cell>
          <cell r="DK150"/>
          <cell r="DL150">
            <v>0</v>
          </cell>
          <cell r="DM150">
            <v>0</v>
          </cell>
          <cell r="DN150">
            <v>154298.43</v>
          </cell>
          <cell r="DO150">
            <v>0</v>
          </cell>
          <cell r="DP150"/>
          <cell r="DQ150">
            <v>0</v>
          </cell>
          <cell r="DR150">
            <v>0</v>
          </cell>
          <cell r="DS150">
            <v>154298.43</v>
          </cell>
          <cell r="DT150">
            <v>0</v>
          </cell>
          <cell r="DU150">
            <v>0</v>
          </cell>
          <cell r="DV150">
            <v>0</v>
          </cell>
          <cell r="DW150">
            <v>0</v>
          </cell>
          <cell r="DX150">
            <v>154298.43</v>
          </cell>
          <cell r="DY150">
            <v>0</v>
          </cell>
          <cell r="DZ150">
            <v>0</v>
          </cell>
          <cell r="EA150">
            <v>0</v>
          </cell>
          <cell r="EB150">
            <v>0</v>
          </cell>
          <cell r="EC150">
            <v>154298.43</v>
          </cell>
          <cell r="ED150">
            <v>0</v>
          </cell>
          <cell r="EE150">
            <v>0</v>
          </cell>
          <cell r="EF150">
            <v>0</v>
          </cell>
          <cell r="EG150">
            <v>0</v>
          </cell>
          <cell r="EH150">
            <v>0</v>
          </cell>
          <cell r="EI150">
            <v>0</v>
          </cell>
          <cell r="EJ150">
            <v>0</v>
          </cell>
        </row>
        <row r="151">
          <cell r="A151" t="str">
            <v>1301C0012</v>
          </cell>
          <cell r="B151" t="str">
            <v>NESTLE - DIEPPE</v>
          </cell>
          <cell r="C151">
            <v>2013</v>
          </cell>
          <cell r="D151" t="str">
            <v>retenu</v>
          </cell>
          <cell r="E151" t="str">
            <v>HAUTE NORMANDIE</v>
          </cell>
          <cell r="F151">
            <v>76</v>
          </cell>
          <cell r="G151" t="str">
            <v>ROUXMESNIL BOUTEILLES</v>
          </cell>
          <cell r="H151">
            <v>76545</v>
          </cell>
          <cell r="I151" t="str">
            <v xml:space="preserve">NESTLE </v>
          </cell>
          <cell r="J151" t="str">
            <v xml:space="preserve">NESTLE </v>
          </cell>
          <cell r="K151">
            <v>41456</v>
          </cell>
          <cell r="L151">
            <v>0</v>
          </cell>
          <cell r="M151" t="str">
            <v>Gaz</v>
          </cell>
          <cell r="N151">
            <v>21474.18</v>
          </cell>
          <cell r="O151" t="str">
            <v>02 32 06 36 18
roland.noblet@fr.nestle.com</v>
          </cell>
          <cell r="P151" t="str">
            <v>Roland Noblet</v>
          </cell>
          <cell r="Q151" t="str">
            <v>roland.noblet@fr.nestle.com</v>
          </cell>
          <cell r="R151" t="str">
            <v>02 32 06 36 18</v>
          </cell>
          <cell r="S151" t="str">
            <v>MONTIGNY Victor</v>
          </cell>
          <cell r="T151" t="str">
            <v>victor.montigny@fr.nestle.com</v>
          </cell>
          <cell r="U151" t="str">
            <v>02 32 06 36 63</v>
          </cell>
          <cell r="V151" t="str">
            <v>02 Autres Industries alimentaires</v>
          </cell>
          <cell r="W151">
            <v>10492000</v>
          </cell>
          <cell r="X151">
            <v>3121398.41</v>
          </cell>
          <cell r="Y151">
            <v>0</v>
          </cell>
          <cell r="Z151">
            <v>0</v>
          </cell>
          <cell r="AA151">
            <v>11718</v>
          </cell>
          <cell r="AB151">
            <v>136280.34</v>
          </cell>
          <cell r="AC151">
            <v>24.8</v>
          </cell>
          <cell r="AD151" t="str">
            <v>En cours</v>
          </cell>
          <cell r="AE151" t="str">
            <v>En cours de réalisation</v>
          </cell>
          <cell r="AF151" t="str">
            <v>oui</v>
          </cell>
          <cell r="AG151" t="str">
            <v>IB23762015001</v>
          </cell>
          <cell r="AH151">
            <v>42401</v>
          </cell>
          <cell r="AI151">
            <v>42415</v>
          </cell>
          <cell r="AJ151">
            <v>0</v>
          </cell>
          <cell r="AK151">
            <v>44378</v>
          </cell>
          <cell r="AL151" t="e">
            <v>#N/A</v>
          </cell>
          <cell r="AM151">
            <v>0</v>
          </cell>
          <cell r="AN151" t="str">
            <v>Chaudière commandée et livraison prévue en juillet 2015
Stockage bois en cours de négociation. Commande prévue en novembre
Travaux de génie-civil en cours d'étude. Début des travaux en avril 2015</v>
          </cell>
          <cell r="AO151">
            <v>0</v>
          </cell>
          <cell r="AP151" t="str">
            <v>Voir erreur calcul annexe financiere production</v>
          </cell>
          <cell r="AQ151">
            <v>0</v>
          </cell>
          <cell r="AR151">
            <v>0</v>
          </cell>
          <cell r="AS151">
            <v>0</v>
          </cell>
          <cell r="AT151" t="str">
            <v>Retard comptage prévisionnel</v>
          </cell>
          <cell r="AU151"/>
          <cell r="AV151">
            <v>41943</v>
          </cell>
          <cell r="AW151">
            <v>42308</v>
          </cell>
          <cell r="AX151">
            <v>42674</v>
          </cell>
          <cell r="AY151">
            <v>43039</v>
          </cell>
          <cell r="AZ151" t="str">
            <v>février</v>
          </cell>
          <cell r="BA151"/>
          <cell r="BB151"/>
          <cell r="BC151">
            <v>0</v>
          </cell>
          <cell r="BD151">
            <v>0</v>
          </cell>
          <cell r="BE151">
            <v>0</v>
          </cell>
          <cell r="BF151"/>
          <cell r="BG151"/>
          <cell r="BH151">
            <v>0</v>
          </cell>
          <cell r="BI151">
            <v>0</v>
          </cell>
          <cell r="BJ151">
            <v>0</v>
          </cell>
          <cell r="BK151"/>
          <cell r="BL151"/>
          <cell r="BM151">
            <v>0</v>
          </cell>
          <cell r="BN151">
            <v>0</v>
          </cell>
          <cell r="BO151">
            <v>0</v>
          </cell>
          <cell r="BP151"/>
          <cell r="BQ151">
            <v>0</v>
          </cell>
          <cell r="BR151">
            <v>0</v>
          </cell>
          <cell r="BS151">
            <v>0</v>
          </cell>
          <cell r="BT151"/>
          <cell r="BU151">
            <v>0</v>
          </cell>
          <cell r="BV151">
            <v>0</v>
          </cell>
          <cell r="BW151">
            <v>0</v>
          </cell>
          <cell r="BX151">
            <v>0</v>
          </cell>
          <cell r="BY151">
            <v>0</v>
          </cell>
          <cell r="BZ151">
            <v>0</v>
          </cell>
          <cell r="CA151">
            <v>0</v>
          </cell>
          <cell r="CB151"/>
          <cell r="CC151" t="b">
            <v>0</v>
          </cell>
          <cell r="CD151">
            <v>0</v>
          </cell>
          <cell r="CE151">
            <v>0</v>
          </cell>
          <cell r="CF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136280.34</v>
          </cell>
          <cell r="DJ151">
            <v>0</v>
          </cell>
          <cell r="DK151"/>
          <cell r="DL151">
            <v>0</v>
          </cell>
          <cell r="DM151">
            <v>0</v>
          </cell>
          <cell r="DN151">
            <v>136280.34</v>
          </cell>
          <cell r="DO151">
            <v>0</v>
          </cell>
          <cell r="DP151"/>
          <cell r="DQ151">
            <v>0</v>
          </cell>
          <cell r="DR151">
            <v>0</v>
          </cell>
          <cell r="DS151">
            <v>136280.34</v>
          </cell>
          <cell r="DT151">
            <v>0</v>
          </cell>
          <cell r="DU151">
            <v>0</v>
          </cell>
          <cell r="DV151">
            <v>0</v>
          </cell>
          <cell r="DW151">
            <v>0</v>
          </cell>
          <cell r="DX151">
            <v>136280.34</v>
          </cell>
          <cell r="DY151">
            <v>0</v>
          </cell>
          <cell r="DZ151">
            <v>0</v>
          </cell>
          <cell r="EA151">
            <v>0</v>
          </cell>
          <cell r="EB151">
            <v>0</v>
          </cell>
          <cell r="EC151">
            <v>136280.34</v>
          </cell>
          <cell r="ED151">
            <v>0</v>
          </cell>
          <cell r="EE151">
            <v>0</v>
          </cell>
          <cell r="EF151">
            <v>0</v>
          </cell>
          <cell r="EG151">
            <v>0</v>
          </cell>
          <cell r="EH151">
            <v>0</v>
          </cell>
          <cell r="EI151">
            <v>0</v>
          </cell>
          <cell r="EJ151">
            <v>0</v>
          </cell>
        </row>
        <row r="152">
          <cell r="A152" t="str">
            <v>1301C0013</v>
          </cell>
          <cell r="B152" t="str">
            <v>COFELY - SINIAT - AUNEUIL</v>
          </cell>
          <cell r="C152">
            <v>2013</v>
          </cell>
          <cell r="D152" t="str">
            <v>retenu</v>
          </cell>
          <cell r="E152" t="str">
            <v>PICARDIE</v>
          </cell>
          <cell r="F152">
            <v>60</v>
          </cell>
          <cell r="G152" t="str">
            <v>AUNEUIL</v>
          </cell>
          <cell r="H152">
            <v>60029</v>
          </cell>
          <cell r="I152">
            <v>0</v>
          </cell>
          <cell r="J152" t="str">
            <v>COFELY</v>
          </cell>
          <cell r="K152">
            <v>41550</v>
          </cell>
          <cell r="L152">
            <v>0</v>
          </cell>
          <cell r="M152" t="str">
            <v>Gaz</v>
          </cell>
          <cell r="N152">
            <v>21165.2449011178</v>
          </cell>
          <cell r="O152" t="str">
            <v>01 40 83 88 18
stephane.arnoux@cofely-gdfsuez.com</v>
          </cell>
          <cell r="P152">
            <v>0</v>
          </cell>
          <cell r="Q152" t="str">
            <v>M. JACQUOT 
06 73 61 71 19
remi.jacquot@cofely-gdfsuez.com</v>
          </cell>
          <cell r="R152">
            <v>0</v>
          </cell>
          <cell r="S152">
            <v>0</v>
          </cell>
          <cell r="T152" t="str">
            <v>M. JACQUOT 
06 73 61 71 19
remi.jacquot@cofely-gdfsuez.com</v>
          </cell>
          <cell r="U152">
            <v>0</v>
          </cell>
          <cell r="V152" t="str">
            <v>06 Matériaux de construction</v>
          </cell>
          <cell r="W152">
            <v>7230064</v>
          </cell>
          <cell r="X152">
            <v>3036626.7</v>
          </cell>
          <cell r="Y152">
            <v>0</v>
          </cell>
          <cell r="Z152">
            <v>0</v>
          </cell>
          <cell r="AA152">
            <v>7956.8589853826306</v>
          </cell>
          <cell r="AB152">
            <v>92538.27</v>
          </cell>
          <cell r="AC152">
            <v>14</v>
          </cell>
          <cell r="AD152" t="str">
            <v>En cours</v>
          </cell>
          <cell r="AE152" t="str">
            <v>En cours avec difficultés</v>
          </cell>
          <cell r="AF152">
            <v>0</v>
          </cell>
          <cell r="AG152">
            <v>0</v>
          </cell>
          <cell r="AH152">
            <v>42401</v>
          </cell>
          <cell r="AI152">
            <v>0</v>
          </cell>
          <cell r="AJ152">
            <v>0</v>
          </cell>
          <cell r="AK152">
            <v>44472</v>
          </cell>
          <cell r="AL152" t="e">
            <v>#N/A</v>
          </cell>
          <cell r="AM152">
            <v>0</v>
          </cell>
          <cell r="AN152" t="str">
            <v>Réunion téléphonique de 15/12/2014 - Projet actuellement  suspendu, au vu du contexte économique : la rentabilité est insuffisante (prix des énergies). De plus, le projet doit s’intègrer directement au process industriels sa mise en place comporte donc intrinsèquement un certain risque que l'industriel ne souhaite pas prendre sans une rentabilité économique assez forte.
Réunion téléphonique le 19mai attente retour courrier, envisagé bois déchet, gaseification, chaleur fatale voir aussi possibilité transfert sain loubes attention cofély dalkia - attendre le courrier et rappeler entretien avec Mr Pichon à avignon
reprendre contact novembre 2015 - 750ke déjà versé</v>
          </cell>
          <cell r="AO152">
            <v>0</v>
          </cell>
          <cell r="AQ152">
            <v>0</v>
          </cell>
          <cell r="AR152">
            <v>0</v>
          </cell>
          <cell r="AS152">
            <v>0</v>
          </cell>
          <cell r="AT152">
            <v>0</v>
          </cell>
          <cell r="AU152">
            <v>0</v>
          </cell>
          <cell r="AV152">
            <v>0</v>
          </cell>
          <cell r="AW152">
            <v>0</v>
          </cell>
          <cell r="AX152">
            <v>0</v>
          </cell>
          <cell r="AY152">
            <v>0</v>
          </cell>
          <cell r="AZ152"/>
          <cell r="BA152"/>
          <cell r="BB152"/>
          <cell r="BC152">
            <v>0</v>
          </cell>
          <cell r="BD152">
            <v>0</v>
          </cell>
          <cell r="BE152">
            <v>0</v>
          </cell>
          <cell r="BF152"/>
          <cell r="BG152"/>
          <cell r="BH152">
            <v>0</v>
          </cell>
          <cell r="BI152">
            <v>0</v>
          </cell>
          <cell r="BJ152">
            <v>0</v>
          </cell>
          <cell r="BK152"/>
          <cell r="BL152"/>
          <cell r="BM152">
            <v>0</v>
          </cell>
          <cell r="BN152">
            <v>0</v>
          </cell>
          <cell r="BO152">
            <v>0</v>
          </cell>
          <cell r="BP152"/>
          <cell r="BQ152">
            <v>0</v>
          </cell>
          <cell r="BR152">
            <v>0</v>
          </cell>
          <cell r="BS152">
            <v>0</v>
          </cell>
          <cell r="BT152"/>
          <cell r="BU152">
            <v>0</v>
          </cell>
          <cell r="BV152">
            <v>0</v>
          </cell>
          <cell r="BW152">
            <v>0</v>
          </cell>
          <cell r="BX152">
            <v>0</v>
          </cell>
          <cell r="BY152">
            <v>0</v>
          </cell>
          <cell r="BZ152">
            <v>0</v>
          </cell>
          <cell r="CA152">
            <v>0</v>
          </cell>
          <cell r="CB152"/>
          <cell r="CC152" t="b">
            <v>0</v>
          </cell>
          <cell r="CD152">
            <v>0</v>
          </cell>
          <cell r="CE152">
            <v>0</v>
          </cell>
          <cell r="CF152">
            <v>0</v>
          </cell>
          <cell r="CG152">
            <v>0</v>
          </cell>
          <cell r="CH152">
            <v>0</v>
          </cell>
          <cell r="CI152">
            <v>0</v>
          </cell>
          <cell r="CJ152">
            <v>0</v>
          </cell>
          <cell r="CK152">
            <v>0</v>
          </cell>
          <cell r="CL152">
            <v>0</v>
          </cell>
          <cell r="CM152">
            <v>0</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92538.27</v>
          </cell>
          <cell r="DJ152">
            <v>0</v>
          </cell>
          <cell r="DK152"/>
          <cell r="DL152">
            <v>0</v>
          </cell>
          <cell r="DM152">
            <v>0</v>
          </cell>
          <cell r="DN152">
            <v>92538.27</v>
          </cell>
          <cell r="DO152">
            <v>0</v>
          </cell>
          <cell r="DP152"/>
          <cell r="DQ152">
            <v>0</v>
          </cell>
          <cell r="DR152">
            <v>0</v>
          </cell>
          <cell r="DS152">
            <v>92538.27</v>
          </cell>
          <cell r="DT152">
            <v>0</v>
          </cell>
          <cell r="DU152">
            <v>0</v>
          </cell>
          <cell r="DV152">
            <v>0</v>
          </cell>
          <cell r="DW152">
            <v>0</v>
          </cell>
          <cell r="DX152">
            <v>92538.27</v>
          </cell>
          <cell r="DY152">
            <v>0</v>
          </cell>
          <cell r="DZ152">
            <v>0</v>
          </cell>
          <cell r="EA152">
            <v>0</v>
          </cell>
          <cell r="EB152">
            <v>0</v>
          </cell>
          <cell r="EC152">
            <v>92538.27</v>
          </cell>
          <cell r="ED152">
            <v>0</v>
          </cell>
          <cell r="EE152">
            <v>0</v>
          </cell>
          <cell r="EF152">
            <v>0</v>
          </cell>
          <cell r="EG152">
            <v>0</v>
          </cell>
          <cell r="EH152">
            <v>0</v>
          </cell>
          <cell r="EI152">
            <v>0</v>
          </cell>
          <cell r="EJ152">
            <v>0</v>
          </cell>
        </row>
        <row r="153">
          <cell r="A153" t="str">
            <v>1301C0014</v>
          </cell>
          <cell r="B153" t="str">
            <v>GDF - SINIAT Séchoir</v>
          </cell>
          <cell r="C153">
            <v>2013</v>
          </cell>
          <cell r="D153" t="str">
            <v>non éligible</v>
          </cell>
          <cell r="E153" t="str">
            <v>PICARDIE</v>
          </cell>
          <cell r="F153">
            <v>0</v>
          </cell>
          <cell r="G153" t="str">
            <v>AUNEUIL</v>
          </cell>
          <cell r="H153">
            <v>0</v>
          </cell>
          <cell r="I153">
            <v>0</v>
          </cell>
          <cell r="J153" t="str">
            <v>COFELY</v>
          </cell>
          <cell r="K153">
            <v>0</v>
          </cell>
          <cell r="L153">
            <v>0</v>
          </cell>
          <cell r="M153">
            <v>0</v>
          </cell>
          <cell r="N153">
            <v>18663.175253654343</v>
          </cell>
          <cell r="O153">
            <v>0</v>
          </cell>
          <cell r="P153">
            <v>0</v>
          </cell>
          <cell r="Q153">
            <v>0</v>
          </cell>
          <cell r="R153">
            <v>0</v>
          </cell>
          <cell r="S153">
            <v>0</v>
          </cell>
          <cell r="T153">
            <v>0</v>
          </cell>
          <cell r="U153">
            <v>0</v>
          </cell>
          <cell r="V153" t="str">
            <v>06 Matériaux de construction</v>
          </cell>
          <cell r="W153">
            <v>8085000.0100000007</v>
          </cell>
          <cell r="X153">
            <v>4710287.4000000004</v>
          </cell>
          <cell r="Y153">
            <v>0</v>
          </cell>
          <cell r="Z153">
            <v>0</v>
          </cell>
          <cell r="AA153">
            <v>7016.2312983662941</v>
          </cell>
          <cell r="AB153">
            <v>81598.77</v>
          </cell>
          <cell r="AC153">
            <v>9.7749544786924876</v>
          </cell>
          <cell r="AD153" t="str">
            <v>Projet non retenu</v>
          </cell>
          <cell r="AE153" t="str">
            <v>Projet non retenu</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cell r="BA153"/>
          <cell r="BB153"/>
          <cell r="BC153">
            <v>0</v>
          </cell>
          <cell r="BD153">
            <v>0</v>
          </cell>
          <cell r="BE153">
            <v>0</v>
          </cell>
          <cell r="BF153"/>
          <cell r="BG153"/>
          <cell r="BH153">
            <v>0</v>
          </cell>
          <cell r="BI153">
            <v>0</v>
          </cell>
          <cell r="BJ153">
            <v>0</v>
          </cell>
          <cell r="BK153"/>
          <cell r="BL153"/>
          <cell r="BM153">
            <v>0</v>
          </cell>
          <cell r="BN153">
            <v>0</v>
          </cell>
          <cell r="BO153">
            <v>0</v>
          </cell>
          <cell r="BP153"/>
          <cell r="BQ153">
            <v>0</v>
          </cell>
          <cell r="BR153">
            <v>0</v>
          </cell>
          <cell r="BS153">
            <v>0</v>
          </cell>
          <cell r="BT153"/>
          <cell r="BU153">
            <v>0</v>
          </cell>
          <cell r="BV153">
            <v>0</v>
          </cell>
          <cell r="BW153">
            <v>0</v>
          </cell>
          <cell r="BX153">
            <v>0</v>
          </cell>
          <cell r="BY153">
            <v>0</v>
          </cell>
          <cell r="BZ153">
            <v>0</v>
          </cell>
          <cell r="CA153">
            <v>0</v>
          </cell>
          <cell r="CB153">
            <v>0</v>
          </cell>
          <cell r="CC153" t="b">
            <v>0</v>
          </cell>
          <cell r="CD153">
            <v>0</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81598.77</v>
          </cell>
          <cell r="DJ153">
            <v>0</v>
          </cell>
          <cell r="DK153"/>
          <cell r="DL153">
            <v>0</v>
          </cell>
          <cell r="DM153">
            <v>0</v>
          </cell>
          <cell r="DN153">
            <v>81598.77</v>
          </cell>
          <cell r="DO153">
            <v>0</v>
          </cell>
          <cell r="DP153"/>
          <cell r="DQ153">
            <v>0</v>
          </cell>
          <cell r="DR153">
            <v>0</v>
          </cell>
          <cell r="DS153">
            <v>81598.77</v>
          </cell>
          <cell r="DT153">
            <v>0</v>
          </cell>
          <cell r="DU153">
            <v>0</v>
          </cell>
          <cell r="DV153">
            <v>0</v>
          </cell>
          <cell r="DW153">
            <v>0</v>
          </cell>
          <cell r="DX153">
            <v>81598.77</v>
          </cell>
          <cell r="DY153">
            <v>0</v>
          </cell>
          <cell r="DZ153">
            <v>0</v>
          </cell>
          <cell r="EA153">
            <v>0</v>
          </cell>
          <cell r="EB153">
            <v>0</v>
          </cell>
          <cell r="EC153">
            <v>81598.77</v>
          </cell>
          <cell r="ED153">
            <v>0</v>
          </cell>
          <cell r="EE153">
            <v>0</v>
          </cell>
          <cell r="EF153">
            <v>0</v>
          </cell>
          <cell r="EG153">
            <v>0</v>
          </cell>
          <cell r="EH153">
            <v>0</v>
          </cell>
          <cell r="EI153">
            <v>0</v>
          </cell>
          <cell r="EJ153">
            <v>0</v>
          </cell>
        </row>
        <row r="154">
          <cell r="A154" t="str">
            <v>1301C0015</v>
          </cell>
          <cell r="B154" t="str">
            <v>COFLEY - BEL - SABLE SUR SARTHE</v>
          </cell>
          <cell r="C154">
            <v>2013</v>
          </cell>
          <cell r="D154" t="str">
            <v>retenu</v>
          </cell>
          <cell r="E154" t="str">
            <v>PAYS DE LA LOIRE</v>
          </cell>
          <cell r="F154">
            <v>72</v>
          </cell>
          <cell r="G154" t="str">
            <v>SABLE SUR SARTHE</v>
          </cell>
          <cell r="H154">
            <v>72264</v>
          </cell>
          <cell r="I154" t="str">
            <v>COFELY</v>
          </cell>
          <cell r="J154" t="str">
            <v>FROMAGERIE BEL</v>
          </cell>
          <cell r="K154">
            <v>41480</v>
          </cell>
          <cell r="L154">
            <v>0</v>
          </cell>
          <cell r="M154" t="str">
            <v>Gaz</v>
          </cell>
          <cell r="N154">
            <v>12658.599208942389</v>
          </cell>
          <cell r="O154" t="str">
            <v>02 99 27 65 79
gregory.ferrand@cofely-gdfsuez.com</v>
          </cell>
          <cell r="P154" t="str">
            <v>Pierrick BRUGALLE</v>
          </cell>
          <cell r="Q154" t="str">
            <v>pierrick.brugalle@cofely-gdfsuez.com</v>
          </cell>
          <cell r="R154" t="str">
            <v>02 99 27 65 56</v>
          </cell>
          <cell r="S154" t="str">
            <v>Pierrick BRUGALLE</v>
          </cell>
          <cell r="T154" t="str">
            <v>pierrick.brugalle@cofely-gdfsuez.com</v>
          </cell>
          <cell r="U154" t="str">
            <v>02 99 27 65 56</v>
          </cell>
          <cell r="V154" t="str">
            <v>01 Laiteries</v>
          </cell>
          <cell r="W154">
            <v>5228000</v>
          </cell>
          <cell r="X154">
            <v>2484131</v>
          </cell>
          <cell r="Y154">
            <v>0</v>
          </cell>
          <cell r="Z154">
            <v>0</v>
          </cell>
          <cell r="AA154">
            <v>4758.8718830610487</v>
          </cell>
          <cell r="AB154">
            <v>55345.68</v>
          </cell>
          <cell r="AC154">
            <v>6.8</v>
          </cell>
          <cell r="AD154" t="str">
            <v>En cours</v>
          </cell>
          <cell r="AE154" t="str">
            <v>En fonctionnement</v>
          </cell>
          <cell r="AF154" t="str">
            <v>oui</v>
          </cell>
          <cell r="AG154" t="str">
            <v>IB52722015001</v>
          </cell>
          <cell r="AH154">
            <v>42401</v>
          </cell>
          <cell r="AI154">
            <v>0</v>
          </cell>
          <cell r="AJ154">
            <v>0</v>
          </cell>
          <cell r="AK154">
            <v>44402</v>
          </cell>
          <cell r="AL154" t="e">
            <v>#N/A</v>
          </cell>
          <cell r="AM154">
            <v>0</v>
          </cell>
          <cell r="AN154" t="str">
            <v>Ok démarrage réglage technique en cours juillet 2015 suite échange BRUGALLE</v>
          </cell>
          <cell r="AO154">
            <v>0</v>
          </cell>
          <cell r="AP154" t="str">
            <v>08/10/2014 : Mise en service prévue en juillet 2015 mail brugalle</v>
          </cell>
          <cell r="AQ154">
            <v>0</v>
          </cell>
          <cell r="AR154">
            <v>0</v>
          </cell>
          <cell r="AS154">
            <v>0</v>
          </cell>
          <cell r="AT154"/>
          <cell r="AU154"/>
          <cell r="AV154">
            <v>41920</v>
          </cell>
          <cell r="AW154">
            <v>42285</v>
          </cell>
          <cell r="AX154">
            <v>42651</v>
          </cell>
          <cell r="AY154">
            <v>43016</v>
          </cell>
          <cell r="AZ154"/>
          <cell r="BA154"/>
          <cell r="BB154"/>
          <cell r="BC154">
            <v>0</v>
          </cell>
          <cell r="BD154">
            <v>0</v>
          </cell>
          <cell r="BE154">
            <v>0</v>
          </cell>
          <cell r="BF154"/>
          <cell r="BG154"/>
          <cell r="BH154">
            <v>0</v>
          </cell>
          <cell r="BI154">
            <v>0</v>
          </cell>
          <cell r="BJ154">
            <v>0</v>
          </cell>
          <cell r="BK154"/>
          <cell r="BL154"/>
          <cell r="BM154">
            <v>0</v>
          </cell>
          <cell r="BN154">
            <v>0</v>
          </cell>
          <cell r="BO154">
            <v>0</v>
          </cell>
          <cell r="BP154"/>
          <cell r="BQ154">
            <v>0</v>
          </cell>
          <cell r="BR154">
            <v>0</v>
          </cell>
          <cell r="BS154">
            <v>0</v>
          </cell>
          <cell r="BT154"/>
          <cell r="BU154">
            <v>0</v>
          </cell>
          <cell r="BV154">
            <v>0</v>
          </cell>
          <cell r="BW154">
            <v>0</v>
          </cell>
          <cell r="BX154">
            <v>0</v>
          </cell>
          <cell r="BY154">
            <v>0</v>
          </cell>
          <cell r="BZ154">
            <v>0</v>
          </cell>
          <cell r="CA154">
            <v>0</v>
          </cell>
          <cell r="CB154"/>
          <cell r="CC154" t="b">
            <v>0</v>
          </cell>
          <cell r="CD154">
            <v>0</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55345.68</v>
          </cell>
          <cell r="DJ154">
            <v>0</v>
          </cell>
          <cell r="DK154"/>
          <cell r="DL154">
            <v>0</v>
          </cell>
          <cell r="DM154">
            <v>0</v>
          </cell>
          <cell r="DN154">
            <v>55345.68</v>
          </cell>
          <cell r="DO154">
            <v>0</v>
          </cell>
          <cell r="DP154"/>
          <cell r="DQ154">
            <v>0</v>
          </cell>
          <cell r="DR154">
            <v>0</v>
          </cell>
          <cell r="DS154">
            <v>55345.68</v>
          </cell>
          <cell r="DT154">
            <v>0</v>
          </cell>
          <cell r="DU154">
            <v>0</v>
          </cell>
          <cell r="DV154">
            <v>0</v>
          </cell>
          <cell r="DW154">
            <v>0</v>
          </cell>
          <cell r="DX154">
            <v>55345.68</v>
          </cell>
          <cell r="DY154">
            <v>0</v>
          </cell>
          <cell r="DZ154">
            <v>0</v>
          </cell>
          <cell r="EA154">
            <v>0</v>
          </cell>
          <cell r="EB154">
            <v>0</v>
          </cell>
          <cell r="EC154">
            <v>55345.68</v>
          </cell>
          <cell r="ED154">
            <v>0</v>
          </cell>
          <cell r="EE154">
            <v>0</v>
          </cell>
          <cell r="EF154">
            <v>0</v>
          </cell>
          <cell r="EG154">
            <v>0</v>
          </cell>
          <cell r="EH154">
            <v>0</v>
          </cell>
          <cell r="EI154">
            <v>0</v>
          </cell>
          <cell r="EJ154">
            <v>0</v>
          </cell>
        </row>
        <row r="155">
          <cell r="A155" t="str">
            <v>1301C0016</v>
          </cell>
          <cell r="B155" t="str">
            <v>Dalkia - LESAFFRE Ingrédients Services</v>
          </cell>
          <cell r="C155">
            <v>2013</v>
          </cell>
          <cell r="D155" t="str">
            <v>non éligible</v>
          </cell>
          <cell r="E155" t="str">
            <v>BASSE NORMANDIE</v>
          </cell>
          <cell r="F155">
            <v>0</v>
          </cell>
          <cell r="G155" t="str">
            <v>CERENCES</v>
          </cell>
          <cell r="H155">
            <v>0</v>
          </cell>
          <cell r="I155">
            <v>0</v>
          </cell>
          <cell r="J155" t="str">
            <v xml:space="preserve"> DALKIA France</v>
          </cell>
          <cell r="K155">
            <v>0</v>
          </cell>
          <cell r="L155">
            <v>0</v>
          </cell>
          <cell r="M155">
            <v>0</v>
          </cell>
          <cell r="N155">
            <v>13292.452278589853</v>
          </cell>
          <cell r="O155">
            <v>0</v>
          </cell>
          <cell r="P155">
            <v>0</v>
          </cell>
          <cell r="Q155">
            <v>0</v>
          </cell>
          <cell r="R155">
            <v>0</v>
          </cell>
          <cell r="S155">
            <v>0</v>
          </cell>
          <cell r="T155">
            <v>0</v>
          </cell>
          <cell r="U155">
            <v>0</v>
          </cell>
          <cell r="V155" t="str">
            <v>02 Autres Industries alimentaires</v>
          </cell>
          <cell r="W155">
            <v>4393184</v>
          </cell>
          <cell r="X155">
            <v>2200000</v>
          </cell>
          <cell r="Y155">
            <v>0</v>
          </cell>
          <cell r="Z155">
            <v>0</v>
          </cell>
          <cell r="AA155">
            <v>4997.162510748065</v>
          </cell>
          <cell r="AB155">
            <v>58117</v>
          </cell>
          <cell r="AC155">
            <v>8.1</v>
          </cell>
          <cell r="AD155" t="str">
            <v>Projet non retenu</v>
          </cell>
          <cell r="AE155" t="str">
            <v>Projet non retenu</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cell r="BA155"/>
          <cell r="BB155"/>
          <cell r="BC155">
            <v>0</v>
          </cell>
          <cell r="BD155">
            <v>0</v>
          </cell>
          <cell r="BE155">
            <v>0</v>
          </cell>
          <cell r="BF155"/>
          <cell r="BG155"/>
          <cell r="BH155">
            <v>0</v>
          </cell>
          <cell r="BI155">
            <v>0</v>
          </cell>
          <cell r="BJ155">
            <v>0</v>
          </cell>
          <cell r="BK155"/>
          <cell r="BL155"/>
          <cell r="BM155">
            <v>0</v>
          </cell>
          <cell r="BN155">
            <v>0</v>
          </cell>
          <cell r="BO155">
            <v>0</v>
          </cell>
          <cell r="BP155"/>
          <cell r="BQ155">
            <v>0</v>
          </cell>
          <cell r="BR155">
            <v>0</v>
          </cell>
          <cell r="BS155">
            <v>0</v>
          </cell>
          <cell r="BT155"/>
          <cell r="BU155">
            <v>0</v>
          </cell>
          <cell r="BV155">
            <v>0</v>
          </cell>
          <cell r="BW155">
            <v>0</v>
          </cell>
          <cell r="BX155">
            <v>0</v>
          </cell>
          <cell r="BY155">
            <v>0</v>
          </cell>
          <cell r="BZ155">
            <v>0</v>
          </cell>
          <cell r="CA155">
            <v>0</v>
          </cell>
          <cell r="CB155">
            <v>0</v>
          </cell>
          <cell r="CC155" t="b">
            <v>0</v>
          </cell>
          <cell r="CD155">
            <v>0</v>
          </cell>
          <cell r="CE155">
            <v>0</v>
          </cell>
          <cell r="CF155">
            <v>0</v>
          </cell>
          <cell r="CG155">
            <v>0</v>
          </cell>
          <cell r="CH155">
            <v>0</v>
          </cell>
          <cell r="CI155">
            <v>0</v>
          </cell>
          <cell r="CJ155">
            <v>0</v>
          </cell>
          <cell r="CK155">
            <v>0</v>
          </cell>
          <cell r="CL155">
            <v>0</v>
          </cell>
          <cell r="CM155">
            <v>0</v>
          </cell>
          <cell r="CN155">
            <v>0</v>
          </cell>
          <cell r="CO155">
            <v>0</v>
          </cell>
          <cell r="CP155">
            <v>0</v>
          </cell>
          <cell r="CQ155">
            <v>0</v>
          </cell>
          <cell r="CR155">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58117</v>
          </cell>
          <cell r="DJ155">
            <v>0</v>
          </cell>
          <cell r="DK155"/>
          <cell r="DL155">
            <v>0</v>
          </cell>
          <cell r="DM155">
            <v>0</v>
          </cell>
          <cell r="DN155">
            <v>58117</v>
          </cell>
          <cell r="DO155">
            <v>0</v>
          </cell>
          <cell r="DP155"/>
          <cell r="DQ155">
            <v>0</v>
          </cell>
          <cell r="DR155">
            <v>0</v>
          </cell>
          <cell r="DS155">
            <v>58117</v>
          </cell>
          <cell r="DT155">
            <v>0</v>
          </cell>
          <cell r="DU155">
            <v>0</v>
          </cell>
          <cell r="DV155">
            <v>0</v>
          </cell>
          <cell r="DW155">
            <v>0</v>
          </cell>
          <cell r="DX155">
            <v>58117</v>
          </cell>
          <cell r="DY155">
            <v>0</v>
          </cell>
          <cell r="DZ155">
            <v>0</v>
          </cell>
          <cell r="EA155">
            <v>0</v>
          </cell>
          <cell r="EB155">
            <v>0</v>
          </cell>
          <cell r="EC155">
            <v>58117</v>
          </cell>
          <cell r="ED155">
            <v>0</v>
          </cell>
          <cell r="EE155">
            <v>0</v>
          </cell>
          <cell r="EF155">
            <v>0</v>
          </cell>
          <cell r="EG155">
            <v>0</v>
          </cell>
          <cell r="EH155">
            <v>0</v>
          </cell>
          <cell r="EI155">
            <v>0</v>
          </cell>
          <cell r="EJ155">
            <v>0</v>
          </cell>
        </row>
        <row r="156">
          <cell r="A156" t="str">
            <v>1301C0017</v>
          </cell>
          <cell r="B156" t="str">
            <v>LANGA - TERRA LACTA - CLAIX</v>
          </cell>
          <cell r="C156">
            <v>2013</v>
          </cell>
          <cell r="D156" t="str">
            <v>retenu</v>
          </cell>
          <cell r="E156" t="str">
            <v>POITOU CHARENTES</v>
          </cell>
          <cell r="F156">
            <v>16</v>
          </cell>
          <cell r="G156" t="str">
            <v>CLAIX</v>
          </cell>
          <cell r="H156">
            <v>16101</v>
          </cell>
          <cell r="I156">
            <v>0</v>
          </cell>
          <cell r="J156" t="str">
            <v>LANGA</v>
          </cell>
          <cell r="K156">
            <v>41420</v>
          </cell>
          <cell r="L156">
            <v>0</v>
          </cell>
          <cell r="M156" t="str">
            <v>Gaz</v>
          </cell>
          <cell r="N156">
            <v>3671.3268373497713</v>
          </cell>
          <cell r="O156" t="str">
            <v>Etienne MARTIN
emartin@c-igeo.fr
06 42 38 57 38</v>
          </cell>
          <cell r="P156">
            <v>0</v>
          </cell>
          <cell r="Q156" t="str">
            <v>Etienne MARTIN
emartin@c-igeo.fr
06 42 38 57 38</v>
          </cell>
          <cell r="R156">
            <v>0</v>
          </cell>
          <cell r="S156">
            <v>0</v>
          </cell>
          <cell r="T156">
            <v>0</v>
          </cell>
          <cell r="U156">
            <v>0</v>
          </cell>
          <cell r="V156" t="str">
            <v>01 Laiteries</v>
          </cell>
          <cell r="W156">
            <v>2664229.2779262783</v>
          </cell>
          <cell r="X156">
            <v>915000</v>
          </cell>
          <cell r="Y156">
            <v>0</v>
          </cell>
          <cell r="Z156">
            <v>0</v>
          </cell>
          <cell r="AA156">
            <v>1380.1980591540494</v>
          </cell>
          <cell r="AB156">
            <v>16051.703427961595</v>
          </cell>
          <cell r="AC156">
            <v>3</v>
          </cell>
          <cell r="AD156" t="str">
            <v>En cours</v>
          </cell>
          <cell r="AE156" t="str">
            <v>En cours avec difficultés</v>
          </cell>
          <cell r="AF156">
            <v>0</v>
          </cell>
          <cell r="AG156">
            <v>0</v>
          </cell>
          <cell r="AH156">
            <v>42401</v>
          </cell>
          <cell r="AI156">
            <v>0</v>
          </cell>
          <cell r="AJ156">
            <v>0</v>
          </cell>
          <cell r="AK156">
            <v>44342</v>
          </cell>
          <cell r="AL156" t="e">
            <v>#N/A</v>
          </cell>
          <cell r="AM156">
            <v>0</v>
          </cell>
          <cell r="AN156" t="str">
            <v>19/12/2014 : Problème de rentabilité économique (coût des combusitble)
Leviers possible :
1. En terme d'investissement : prise de contact avec la CDC Climat :
2. Evolution plan d'approvisionnement
Il pourrait être intéressant d'étudier une évolution du plan d'approvisionnement avec une part plus important de Produits Bois Fin de Vie.
suite à la reprise de la laiterie Terra Lacta par Bongrain, discussion en cours avec le nouvel industriel pour voir aboutir le projet</v>
          </cell>
          <cell r="AO156">
            <v>0</v>
          </cell>
          <cell r="AP156">
            <v>0</v>
          </cell>
          <cell r="AQ156">
            <v>0</v>
          </cell>
          <cell r="AR156">
            <v>0</v>
          </cell>
          <cell r="AS156">
            <v>0</v>
          </cell>
          <cell r="AT156">
            <v>0</v>
          </cell>
          <cell r="AU156">
            <v>0</v>
          </cell>
          <cell r="AV156">
            <v>0</v>
          </cell>
          <cell r="AW156">
            <v>0</v>
          </cell>
          <cell r="AX156">
            <v>0</v>
          </cell>
          <cell r="AY156">
            <v>0</v>
          </cell>
          <cell r="AZ156"/>
          <cell r="BA156"/>
          <cell r="BB156"/>
          <cell r="BC156">
            <v>0</v>
          </cell>
          <cell r="BD156">
            <v>0</v>
          </cell>
          <cell r="BE156">
            <v>0</v>
          </cell>
          <cell r="BF156"/>
          <cell r="BG156"/>
          <cell r="BH156">
            <v>0</v>
          </cell>
          <cell r="BI156">
            <v>0</v>
          </cell>
          <cell r="BJ156">
            <v>0</v>
          </cell>
          <cell r="BK156"/>
          <cell r="BL156"/>
          <cell r="BM156">
            <v>0</v>
          </cell>
          <cell r="BN156">
            <v>0</v>
          </cell>
          <cell r="BO156">
            <v>0</v>
          </cell>
          <cell r="BP156"/>
          <cell r="BQ156">
            <v>0</v>
          </cell>
          <cell r="BR156">
            <v>0</v>
          </cell>
          <cell r="BS156">
            <v>0</v>
          </cell>
          <cell r="BT156"/>
          <cell r="BU156">
            <v>0</v>
          </cell>
          <cell r="BV156">
            <v>0</v>
          </cell>
          <cell r="BW156">
            <v>0</v>
          </cell>
          <cell r="BX156">
            <v>0</v>
          </cell>
          <cell r="BY156">
            <v>0</v>
          </cell>
          <cell r="BZ156">
            <v>0</v>
          </cell>
          <cell r="CA156">
            <v>0</v>
          </cell>
          <cell r="CB156"/>
          <cell r="CC156" t="b">
            <v>0</v>
          </cell>
          <cell r="CD156">
            <v>0</v>
          </cell>
          <cell r="CE156">
            <v>0</v>
          </cell>
          <cell r="CF156">
            <v>0</v>
          </cell>
          <cell r="CG156">
            <v>0</v>
          </cell>
          <cell r="CH156">
            <v>0</v>
          </cell>
          <cell r="CI156">
            <v>0</v>
          </cell>
          <cell r="CJ156">
            <v>0</v>
          </cell>
          <cell r="CK156">
            <v>0</v>
          </cell>
          <cell r="CL156">
            <v>0</v>
          </cell>
          <cell r="CM156">
            <v>0</v>
          </cell>
          <cell r="CN156">
            <v>0</v>
          </cell>
          <cell r="CO156">
            <v>0</v>
          </cell>
          <cell r="CP156">
            <v>0</v>
          </cell>
          <cell r="CQ156">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16051.703427961595</v>
          </cell>
          <cell r="DJ156">
            <v>0</v>
          </cell>
          <cell r="DK156"/>
          <cell r="DL156">
            <v>0</v>
          </cell>
          <cell r="DM156">
            <v>0</v>
          </cell>
          <cell r="DN156">
            <v>16051.703427961595</v>
          </cell>
          <cell r="DO156">
            <v>0</v>
          </cell>
          <cell r="DP156"/>
          <cell r="DQ156">
            <v>0</v>
          </cell>
          <cell r="DR156">
            <v>0</v>
          </cell>
          <cell r="DS156">
            <v>16051.703427961595</v>
          </cell>
          <cell r="DT156">
            <v>0</v>
          </cell>
          <cell r="DU156">
            <v>0</v>
          </cell>
          <cell r="DV156">
            <v>0</v>
          </cell>
          <cell r="DW156">
            <v>0</v>
          </cell>
          <cell r="DX156">
            <v>16051.703427961595</v>
          </cell>
          <cell r="DY156">
            <v>0</v>
          </cell>
          <cell r="DZ156">
            <v>0</v>
          </cell>
          <cell r="EA156">
            <v>0</v>
          </cell>
          <cell r="EB156">
            <v>0</v>
          </cell>
          <cell r="EC156">
            <v>16051.703427961595</v>
          </cell>
          <cell r="ED156">
            <v>0</v>
          </cell>
          <cell r="EE156">
            <v>0</v>
          </cell>
          <cell r="EF156">
            <v>0</v>
          </cell>
          <cell r="EG156">
            <v>0</v>
          </cell>
          <cell r="EH156">
            <v>0</v>
          </cell>
          <cell r="EI156">
            <v>0</v>
          </cell>
          <cell r="EJ156">
            <v>0</v>
          </cell>
        </row>
        <row r="157">
          <cell r="A157" t="str">
            <v>1301C0018</v>
          </cell>
          <cell r="B157" t="str">
            <v>LANGA - TERRA LACTA - SURGERES</v>
          </cell>
          <cell r="C157">
            <v>2013</v>
          </cell>
          <cell r="D157" t="str">
            <v>retenu</v>
          </cell>
          <cell r="E157" t="str">
            <v>POITOU CHARENTES</v>
          </cell>
          <cell r="F157">
            <v>17</v>
          </cell>
          <cell r="G157" t="str">
            <v>SURGERES</v>
          </cell>
          <cell r="H157">
            <v>17434</v>
          </cell>
          <cell r="I157">
            <v>0</v>
          </cell>
          <cell r="J157" t="str">
            <v>LANGA</v>
          </cell>
          <cell r="K157">
            <v>41456</v>
          </cell>
          <cell r="L157">
            <v>0</v>
          </cell>
          <cell r="M157" t="str">
            <v>Gaz</v>
          </cell>
          <cell r="N157">
            <v>8295.9886924766433</v>
          </cell>
          <cell r="O157" t="str">
            <v>Etienne MARTIN
emartin@c-igeo.fr
06 42 38 57 38</v>
          </cell>
          <cell r="P157">
            <v>0</v>
          </cell>
          <cell r="Q157" t="str">
            <v>Etienne MARTIN
emartin@c-igeo.fr
06 42 38 57 38</v>
          </cell>
          <cell r="R157">
            <v>0</v>
          </cell>
          <cell r="S157">
            <v>0</v>
          </cell>
          <cell r="T157">
            <v>0</v>
          </cell>
          <cell r="U157">
            <v>0</v>
          </cell>
          <cell r="V157" t="str">
            <v>01 Laiteries</v>
          </cell>
          <cell r="W157">
            <v>3740723.3206258221</v>
          </cell>
          <cell r="X157">
            <v>1460000</v>
          </cell>
          <cell r="Y157">
            <v>0</v>
          </cell>
          <cell r="Z157">
            <v>0</v>
          </cell>
          <cell r="AA157">
            <v>3118.7927415325726</v>
          </cell>
          <cell r="AB157">
            <v>36271.559584023824</v>
          </cell>
          <cell r="AC157">
            <v>5.9</v>
          </cell>
          <cell r="AD157" t="str">
            <v>En cours</v>
          </cell>
          <cell r="AE157" t="str">
            <v>En cours avec difficultés</v>
          </cell>
          <cell r="AF157">
            <v>0</v>
          </cell>
          <cell r="AG157">
            <v>0</v>
          </cell>
          <cell r="AH157">
            <v>42401</v>
          </cell>
          <cell r="AI157">
            <v>0</v>
          </cell>
          <cell r="AJ157">
            <v>0</v>
          </cell>
          <cell r="AK157">
            <v>44378</v>
          </cell>
          <cell r="AL157" t="e">
            <v>#N/A</v>
          </cell>
          <cell r="AM157">
            <v>0</v>
          </cell>
          <cell r="AN157" t="str">
            <v>19/12/2014 : Problème de rentabilité économique (coût des combusitble)
Leviers possible :
1. En terme d'investissement : prise de contact avec la CDC Climat :
2. Evolution plan d'approvisionnement
Il pourrait être intéressant d'étudier une évolution du plan d'approvisionnement avec une part plus important de Produits Bois Fin de Vie.
En attente d'éléments concernant l'avancement du projet.
Néanmoins, suite à la reprise de la laiterie Terra Lacta par Bongrain, discussion en cours avec le nouvel industriel pour voir aboutir le projet
23/12/2014 : un projet méthanisation pour revente sur réseau GrDF est en cours. Il pourrait être conditionné au fait que le site reste au GN...</v>
          </cell>
          <cell r="AO157">
            <v>0</v>
          </cell>
          <cell r="AP157">
            <v>0</v>
          </cell>
          <cell r="AQ157">
            <v>0</v>
          </cell>
          <cell r="AR157">
            <v>0</v>
          </cell>
          <cell r="AS157">
            <v>0</v>
          </cell>
          <cell r="AT157">
            <v>0</v>
          </cell>
          <cell r="AU157">
            <v>0</v>
          </cell>
          <cell r="AV157">
            <v>0</v>
          </cell>
          <cell r="AW157">
            <v>0</v>
          </cell>
          <cell r="AX157">
            <v>0</v>
          </cell>
          <cell r="AY157">
            <v>0</v>
          </cell>
          <cell r="AZ157"/>
          <cell r="BA157"/>
          <cell r="BB157"/>
          <cell r="BC157">
            <v>0</v>
          </cell>
          <cell r="BD157">
            <v>0</v>
          </cell>
          <cell r="BE157">
            <v>0</v>
          </cell>
          <cell r="BF157"/>
          <cell r="BG157"/>
          <cell r="BH157">
            <v>0</v>
          </cell>
          <cell r="BI157">
            <v>0</v>
          </cell>
          <cell r="BJ157">
            <v>0</v>
          </cell>
          <cell r="BK157"/>
          <cell r="BL157"/>
          <cell r="BM157">
            <v>0</v>
          </cell>
          <cell r="BN157">
            <v>0</v>
          </cell>
          <cell r="BO157">
            <v>0</v>
          </cell>
          <cell r="BP157"/>
          <cell r="BQ157">
            <v>0</v>
          </cell>
          <cell r="BR157">
            <v>0</v>
          </cell>
          <cell r="BS157">
            <v>0</v>
          </cell>
          <cell r="BT157"/>
          <cell r="BU157">
            <v>0</v>
          </cell>
          <cell r="BV157">
            <v>0</v>
          </cell>
          <cell r="BW157">
            <v>0</v>
          </cell>
          <cell r="BX157">
            <v>0</v>
          </cell>
          <cell r="BY157">
            <v>0</v>
          </cell>
          <cell r="BZ157">
            <v>0</v>
          </cell>
          <cell r="CA157">
            <v>0</v>
          </cell>
          <cell r="CB157"/>
          <cell r="CC157" t="b">
            <v>0</v>
          </cell>
          <cell r="CD157">
            <v>0</v>
          </cell>
          <cell r="CE157">
            <v>0</v>
          </cell>
          <cell r="CF157">
            <v>0</v>
          </cell>
          <cell r="CG157">
            <v>0</v>
          </cell>
          <cell r="CH157">
            <v>0</v>
          </cell>
          <cell r="CI157">
            <v>0</v>
          </cell>
          <cell r="CJ157">
            <v>0</v>
          </cell>
          <cell r="CK157">
            <v>0</v>
          </cell>
          <cell r="CL157">
            <v>0</v>
          </cell>
          <cell r="CM157">
            <v>0</v>
          </cell>
          <cell r="CN157">
            <v>0</v>
          </cell>
          <cell r="CO157">
            <v>0</v>
          </cell>
          <cell r="CP157">
            <v>0</v>
          </cell>
          <cell r="CQ157">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36271.559584023824</v>
          </cell>
          <cell r="DJ157">
            <v>0</v>
          </cell>
          <cell r="DK157"/>
          <cell r="DL157">
            <v>0</v>
          </cell>
          <cell r="DM157">
            <v>0</v>
          </cell>
          <cell r="DN157">
            <v>36271.559584023824</v>
          </cell>
          <cell r="DO157">
            <v>0</v>
          </cell>
          <cell r="DP157"/>
          <cell r="DQ157">
            <v>0</v>
          </cell>
          <cell r="DR157">
            <v>0</v>
          </cell>
          <cell r="DS157">
            <v>36271.559584023824</v>
          </cell>
          <cell r="DT157">
            <v>0</v>
          </cell>
          <cell r="DU157">
            <v>0</v>
          </cell>
          <cell r="DV157">
            <v>0</v>
          </cell>
          <cell r="DW157">
            <v>0</v>
          </cell>
          <cell r="DX157">
            <v>36271.559584023824</v>
          </cell>
          <cell r="DY157">
            <v>0</v>
          </cell>
          <cell r="DZ157">
            <v>0</v>
          </cell>
          <cell r="EA157">
            <v>0</v>
          </cell>
          <cell r="EB157">
            <v>0</v>
          </cell>
          <cell r="EC157">
            <v>36271.559584023824</v>
          </cell>
          <cell r="ED157">
            <v>0</v>
          </cell>
          <cell r="EE157">
            <v>0</v>
          </cell>
          <cell r="EF157">
            <v>0</v>
          </cell>
          <cell r="EG157">
            <v>0</v>
          </cell>
          <cell r="EH157">
            <v>0</v>
          </cell>
          <cell r="EI157">
            <v>0</v>
          </cell>
          <cell r="EJ157">
            <v>0</v>
          </cell>
        </row>
        <row r="158">
          <cell r="A158" t="str">
            <v>1301C0019</v>
          </cell>
          <cell r="B158" t="str">
            <v>LANGA - TERRA LACTA à SAINT SAVIOL</v>
          </cell>
          <cell r="C158">
            <v>2013</v>
          </cell>
          <cell r="D158" t="str">
            <v>retenu</v>
          </cell>
          <cell r="E158" t="str">
            <v>POITOU CHARENTES</v>
          </cell>
          <cell r="F158">
            <v>86</v>
          </cell>
          <cell r="G158" t="str">
            <v>SAINT-SAVIOL</v>
          </cell>
          <cell r="H158">
            <v>86247</v>
          </cell>
          <cell r="I158">
            <v>0</v>
          </cell>
          <cell r="J158" t="str">
            <v>LANGA</v>
          </cell>
          <cell r="K158">
            <v>41451</v>
          </cell>
          <cell r="L158">
            <v>0</v>
          </cell>
          <cell r="M158" t="str">
            <v>Gaz</v>
          </cell>
          <cell r="N158">
            <v>3524.7757322219973</v>
          </cell>
          <cell r="O158" t="str">
            <v>Etienne MARTIN
emartin@c-igeo.fr
06 42 38 57 38</v>
          </cell>
          <cell r="P158">
            <v>0</v>
          </cell>
          <cell r="Q158" t="str">
            <v>Etienne MARTIN
emartin@c-igeo.fr
06 42 38 57 38</v>
          </cell>
          <cell r="R158">
            <v>0</v>
          </cell>
          <cell r="S158">
            <v>0</v>
          </cell>
          <cell r="T158">
            <v>0</v>
          </cell>
          <cell r="U158">
            <v>0</v>
          </cell>
          <cell r="V158" t="str">
            <v>01 Laiteries</v>
          </cell>
          <cell r="W158">
            <v>2612813.3375126245</v>
          </cell>
          <cell r="X158">
            <v>790000</v>
          </cell>
          <cell r="Y158">
            <v>0</v>
          </cell>
          <cell r="Z158">
            <v>0</v>
          </cell>
          <cell r="AA158">
            <v>1325.1036587300741</v>
          </cell>
          <cell r="AB158">
            <v>15410.955551030764</v>
          </cell>
          <cell r="AC158">
            <v>2.5</v>
          </cell>
          <cell r="AD158" t="str">
            <v>En cours</v>
          </cell>
          <cell r="AE158" t="str">
            <v>En cours avec difficultés</v>
          </cell>
          <cell r="AF158">
            <v>0</v>
          </cell>
          <cell r="AG158">
            <v>0</v>
          </cell>
          <cell r="AH158">
            <v>42401</v>
          </cell>
          <cell r="AI158">
            <v>0</v>
          </cell>
          <cell r="AJ158">
            <v>0</v>
          </cell>
          <cell r="AK158">
            <v>44373</v>
          </cell>
          <cell r="AL158" t="e">
            <v>#N/A</v>
          </cell>
          <cell r="AM158">
            <v>0</v>
          </cell>
          <cell r="AN158" t="str">
            <v>19/12/2014 : Problème de rentabilité économique (coût des combusitble)
Leviers possible :
1. En terme d'investissement : prise de contact avec la CDC Climat :
2. Evolution plan d'approvisionnement
Il pourrait être intéressant d'étudier une évolution du plan d'approvisionnement avec une part plus important de Produits Bois Fin de Vie.
En attente d'éléments concernant l'avancement du projet.
Néanmoins, suite à la reprise de la laiterie Terra Lacta par Bongrain, discussion en cours avec le nouvel industriel pour voir aboutir le projet</v>
          </cell>
          <cell r="AO158">
            <v>0</v>
          </cell>
          <cell r="AP158">
            <v>0</v>
          </cell>
          <cell r="AQ158">
            <v>0</v>
          </cell>
          <cell r="AR158">
            <v>0</v>
          </cell>
          <cell r="AS158">
            <v>0</v>
          </cell>
          <cell r="AT158">
            <v>0</v>
          </cell>
          <cell r="AU158">
            <v>0</v>
          </cell>
          <cell r="AV158">
            <v>0</v>
          </cell>
          <cell r="AW158">
            <v>0</v>
          </cell>
          <cell r="AX158">
            <v>0</v>
          </cell>
          <cell r="AY158">
            <v>0</v>
          </cell>
          <cell r="AZ158"/>
          <cell r="BA158"/>
          <cell r="BB158"/>
          <cell r="BC158">
            <v>0</v>
          </cell>
          <cell r="BD158">
            <v>0</v>
          </cell>
          <cell r="BE158">
            <v>0</v>
          </cell>
          <cell r="BF158"/>
          <cell r="BG158"/>
          <cell r="BH158">
            <v>0</v>
          </cell>
          <cell r="BI158">
            <v>0</v>
          </cell>
          <cell r="BJ158">
            <v>0</v>
          </cell>
          <cell r="BK158"/>
          <cell r="BL158"/>
          <cell r="BM158">
            <v>0</v>
          </cell>
          <cell r="BN158">
            <v>0</v>
          </cell>
          <cell r="BO158">
            <v>0</v>
          </cell>
          <cell r="BP158"/>
          <cell r="BQ158">
            <v>0</v>
          </cell>
          <cell r="BR158">
            <v>0</v>
          </cell>
          <cell r="BS158">
            <v>0</v>
          </cell>
          <cell r="BT158"/>
          <cell r="BU158">
            <v>0</v>
          </cell>
          <cell r="BV158">
            <v>0</v>
          </cell>
          <cell r="BW158">
            <v>0</v>
          </cell>
          <cell r="BX158">
            <v>0</v>
          </cell>
          <cell r="BY158">
            <v>0</v>
          </cell>
          <cell r="BZ158">
            <v>0</v>
          </cell>
          <cell r="CA158">
            <v>0</v>
          </cell>
          <cell r="CB158"/>
          <cell r="CC158" t="b">
            <v>0</v>
          </cell>
          <cell r="CD158">
            <v>0</v>
          </cell>
          <cell r="CE158">
            <v>0</v>
          </cell>
          <cell r="CF158">
            <v>0</v>
          </cell>
          <cell r="CG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15410.955551030764</v>
          </cell>
          <cell r="DJ158">
            <v>0</v>
          </cell>
          <cell r="DK158"/>
          <cell r="DL158">
            <v>0</v>
          </cell>
          <cell r="DM158">
            <v>0</v>
          </cell>
          <cell r="DN158">
            <v>15410.955551030764</v>
          </cell>
          <cell r="DO158">
            <v>0</v>
          </cell>
          <cell r="DP158"/>
          <cell r="DQ158">
            <v>0</v>
          </cell>
          <cell r="DR158">
            <v>0</v>
          </cell>
          <cell r="DS158">
            <v>15410.955551030764</v>
          </cell>
          <cell r="DT158">
            <v>0</v>
          </cell>
          <cell r="DU158">
            <v>0</v>
          </cell>
          <cell r="DV158">
            <v>0</v>
          </cell>
          <cell r="DW158">
            <v>0</v>
          </cell>
          <cell r="DX158">
            <v>15410.955551030764</v>
          </cell>
          <cell r="DY158">
            <v>0</v>
          </cell>
          <cell r="DZ158">
            <v>0</v>
          </cell>
          <cell r="EA158">
            <v>0</v>
          </cell>
          <cell r="EB158">
            <v>0</v>
          </cell>
          <cell r="EC158">
            <v>15410.955551030764</v>
          </cell>
          <cell r="ED158">
            <v>0</v>
          </cell>
          <cell r="EE158">
            <v>0</v>
          </cell>
          <cell r="EF158">
            <v>0</v>
          </cell>
          <cell r="EG158">
            <v>0</v>
          </cell>
          <cell r="EH158">
            <v>0</v>
          </cell>
          <cell r="EI158">
            <v>0</v>
          </cell>
          <cell r="EJ158">
            <v>0</v>
          </cell>
        </row>
        <row r="159">
          <cell r="A159" t="str">
            <v>1301C0020</v>
          </cell>
          <cell r="B159" t="str">
            <v>DROUIN - MEZIERES SUR PONTHOUIN</v>
          </cell>
          <cell r="C159">
            <v>2013</v>
          </cell>
          <cell r="D159" t="str">
            <v>retenu</v>
          </cell>
          <cell r="E159" t="str">
            <v>PAYS DE LA LOIRE</v>
          </cell>
          <cell r="F159">
            <v>72</v>
          </cell>
          <cell r="G159" t="str">
            <v>MEZIERES SUR PONTHOUIN</v>
          </cell>
          <cell r="H159">
            <v>72196</v>
          </cell>
          <cell r="I159" t="str">
            <v>SA R. DROUIN</v>
          </cell>
          <cell r="J159" t="str">
            <v>SA R. DROUIN</v>
          </cell>
          <cell r="K159">
            <v>41451</v>
          </cell>
          <cell r="L159">
            <v>0</v>
          </cell>
          <cell r="M159" t="str">
            <v>Gaz</v>
          </cell>
          <cell r="N159">
            <v>3705.9120000000003</v>
          </cell>
          <cell r="O159" t="str">
            <v>Hervé DROUIN
02 43 34 51 19
hervedrouin@orange.fr</v>
          </cell>
          <cell r="P159" t="str">
            <v>Hervé DROUIN</v>
          </cell>
          <cell r="Q159" t="str">
            <v>hervedrouin@orange.fr</v>
          </cell>
          <cell r="R159" t="str">
            <v>02 43 34 51 19</v>
          </cell>
          <cell r="S159" t="str">
            <v>Hervé DROUIN</v>
          </cell>
          <cell r="T159" t="str">
            <v>hervedrouin@orange.fr</v>
          </cell>
          <cell r="U159" t="str">
            <v>02 43 34 51 19</v>
          </cell>
          <cell r="V159" t="str">
            <v>08 Industrie Bois</v>
          </cell>
          <cell r="W159">
            <v>3798792</v>
          </cell>
          <cell r="X159">
            <v>759758</v>
          </cell>
          <cell r="Y159">
            <v>0</v>
          </cell>
          <cell r="Z159">
            <v>0</v>
          </cell>
          <cell r="AA159">
            <v>3095.4428202923473</v>
          </cell>
          <cell r="AB159">
            <v>36000</v>
          </cell>
          <cell r="AC159">
            <v>8.1</v>
          </cell>
          <cell r="AD159" t="str">
            <v>En cours</v>
          </cell>
          <cell r="AE159" t="str">
            <v>En cours avec difficultés</v>
          </cell>
          <cell r="AF159">
            <v>0</v>
          </cell>
          <cell r="AG159">
            <v>0</v>
          </cell>
          <cell r="AH159">
            <v>42401</v>
          </cell>
          <cell r="AI159">
            <v>0</v>
          </cell>
          <cell r="AJ159">
            <v>0</v>
          </cell>
          <cell r="AK159">
            <v>44373</v>
          </cell>
          <cell r="AL159" t="e">
            <v>#N/A</v>
          </cell>
          <cell r="AM159">
            <v>0</v>
          </cell>
          <cell r="AN159" t="str">
            <v>Mail du 17/07/2014 R Drouin annonce : 
- investissement validé par R DROUIN
- problème de dimensionnement de son installation (53% de la production contrcatuelle)
Projet en cours, les investissements ont été validé. Néanmoins, problème de dimensionnement de l'installation, la production ne sera pas suprérieure à 53% de la production contractuelle.
Demande du bénéficiaire de sortir du BCIAT pour aide Fonds Chaleur "classique".
Réponse SBIO : solution de rester dans le cadre du BCIAT (pas d'avantage de sortir du BCIAT avec une aide fonds chaleur moins importante)</v>
          </cell>
          <cell r="AO159">
            <v>0</v>
          </cell>
          <cell r="AP159" t="str">
            <v>Voir mail du 01/08/2014</v>
          </cell>
          <cell r="AQ159">
            <v>0</v>
          </cell>
          <cell r="AR159">
            <v>0</v>
          </cell>
          <cell r="AS159" t="str">
            <v>Faire le point vers mai pour connairte leur décision: nouvelle chaudière de 5,8 mwh?</v>
          </cell>
          <cell r="AT159"/>
          <cell r="AU159"/>
          <cell r="AV159">
            <v>41785</v>
          </cell>
          <cell r="AW159">
            <v>42150</v>
          </cell>
          <cell r="AX159">
            <v>42516</v>
          </cell>
          <cell r="AY159">
            <v>42881</v>
          </cell>
          <cell r="AZ159"/>
          <cell r="BA159"/>
          <cell r="BB159"/>
          <cell r="BC159">
            <v>0</v>
          </cell>
          <cell r="BD159">
            <v>0</v>
          </cell>
          <cell r="BE159">
            <v>0</v>
          </cell>
          <cell r="BF159"/>
          <cell r="BG159"/>
          <cell r="BH159">
            <v>0</v>
          </cell>
          <cell r="BI159">
            <v>0</v>
          </cell>
          <cell r="BJ159">
            <v>0</v>
          </cell>
          <cell r="BK159"/>
          <cell r="BL159"/>
          <cell r="BM159">
            <v>0</v>
          </cell>
          <cell r="BN159">
            <v>0</v>
          </cell>
          <cell r="BO159">
            <v>0</v>
          </cell>
          <cell r="BP159"/>
          <cell r="BQ159">
            <v>0</v>
          </cell>
          <cell r="BR159">
            <v>0</v>
          </cell>
          <cell r="BS159">
            <v>0</v>
          </cell>
          <cell r="BT159"/>
          <cell r="BU159">
            <v>0</v>
          </cell>
          <cell r="BV159">
            <v>0</v>
          </cell>
          <cell r="BW159">
            <v>0</v>
          </cell>
          <cell r="BX159">
            <v>0</v>
          </cell>
          <cell r="BY159">
            <v>0</v>
          </cell>
          <cell r="BZ159">
            <v>0</v>
          </cell>
          <cell r="CA159">
            <v>0</v>
          </cell>
          <cell r="CB159"/>
          <cell r="CC159" t="b">
            <v>0</v>
          </cell>
          <cell r="CD159">
            <v>0</v>
          </cell>
          <cell r="CE159">
            <v>0</v>
          </cell>
          <cell r="CF159">
            <v>0</v>
          </cell>
          <cell r="CG159">
            <v>0</v>
          </cell>
          <cell r="CH159">
            <v>0</v>
          </cell>
          <cell r="CI159">
            <v>0</v>
          </cell>
          <cell r="CJ159">
            <v>0</v>
          </cell>
          <cell r="CK159">
            <v>0</v>
          </cell>
          <cell r="CL159">
            <v>0</v>
          </cell>
          <cell r="CM159">
            <v>0</v>
          </cell>
          <cell r="CN159">
            <v>0</v>
          </cell>
          <cell r="CO159">
            <v>0</v>
          </cell>
          <cell r="CP159">
            <v>0</v>
          </cell>
          <cell r="CQ159">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36000</v>
          </cell>
          <cell r="DJ159">
            <v>0</v>
          </cell>
          <cell r="DK159"/>
          <cell r="DL159">
            <v>0</v>
          </cell>
          <cell r="DM159">
            <v>0</v>
          </cell>
          <cell r="DN159">
            <v>36000</v>
          </cell>
          <cell r="DO159">
            <v>0</v>
          </cell>
          <cell r="DP159"/>
          <cell r="DQ159">
            <v>0</v>
          </cell>
          <cell r="DR159">
            <v>0</v>
          </cell>
          <cell r="DS159">
            <v>36000</v>
          </cell>
          <cell r="DT159">
            <v>0</v>
          </cell>
          <cell r="DU159">
            <v>0</v>
          </cell>
          <cell r="DV159">
            <v>0</v>
          </cell>
          <cell r="DW159">
            <v>0</v>
          </cell>
          <cell r="DX159">
            <v>36000</v>
          </cell>
          <cell r="DY159">
            <v>0</v>
          </cell>
          <cell r="DZ159">
            <v>0</v>
          </cell>
          <cell r="EA159">
            <v>0</v>
          </cell>
          <cell r="EB159">
            <v>0</v>
          </cell>
          <cell r="EC159">
            <v>36000</v>
          </cell>
          <cell r="ED159">
            <v>0</v>
          </cell>
          <cell r="EE159">
            <v>0</v>
          </cell>
          <cell r="EF159">
            <v>0</v>
          </cell>
          <cell r="EG159">
            <v>0</v>
          </cell>
          <cell r="EH159">
            <v>0</v>
          </cell>
          <cell r="EI159">
            <v>0</v>
          </cell>
          <cell r="EJ159">
            <v>0</v>
          </cell>
        </row>
        <row r="160">
          <cell r="A160" t="str">
            <v>1301C0021</v>
          </cell>
          <cell r="B160" t="str">
            <v>SN CIBEM</v>
          </cell>
          <cell r="C160">
            <v>2013</v>
          </cell>
          <cell r="D160" t="str">
            <v>non éligible</v>
          </cell>
          <cell r="E160" t="str">
            <v>BASSE NORMANDIE</v>
          </cell>
          <cell r="F160">
            <v>0</v>
          </cell>
          <cell r="G160" t="str">
            <v>SAINT PIERRE SUR DIVES</v>
          </cell>
          <cell r="H160">
            <v>0</v>
          </cell>
          <cell r="I160">
            <v>0</v>
          </cell>
          <cell r="J160" t="str">
            <v>SN CIBEM</v>
          </cell>
          <cell r="K160">
            <v>0</v>
          </cell>
          <cell r="L160">
            <v>0</v>
          </cell>
          <cell r="M160">
            <v>0</v>
          </cell>
          <cell r="N160">
            <v>4642.9922613929493</v>
          </cell>
          <cell r="O160">
            <v>0</v>
          </cell>
          <cell r="P160">
            <v>0</v>
          </cell>
          <cell r="Q160">
            <v>0</v>
          </cell>
          <cell r="R160">
            <v>0</v>
          </cell>
          <cell r="S160">
            <v>0</v>
          </cell>
          <cell r="T160">
            <v>0</v>
          </cell>
          <cell r="U160">
            <v>0</v>
          </cell>
          <cell r="V160" t="str">
            <v>08 Industrie Bois</v>
          </cell>
          <cell r="W160">
            <v>3263000</v>
          </cell>
          <cell r="X160">
            <v>890200</v>
          </cell>
          <cell r="Y160">
            <v>0</v>
          </cell>
          <cell r="Z160">
            <v>0</v>
          </cell>
          <cell r="AA160">
            <v>1745.4858125537403</v>
          </cell>
          <cell r="AB160">
            <v>20300</v>
          </cell>
          <cell r="AC160">
            <v>3.6</v>
          </cell>
          <cell r="AD160" t="str">
            <v>Projet non retenu</v>
          </cell>
          <cell r="AE160" t="str">
            <v>Projet non retenu</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cell r="BA160"/>
          <cell r="BB160"/>
          <cell r="BC160">
            <v>0</v>
          </cell>
          <cell r="BD160">
            <v>0</v>
          </cell>
          <cell r="BE160">
            <v>0</v>
          </cell>
          <cell r="BF160"/>
          <cell r="BG160"/>
          <cell r="BH160">
            <v>0</v>
          </cell>
          <cell r="BI160">
            <v>0</v>
          </cell>
          <cell r="BJ160">
            <v>0</v>
          </cell>
          <cell r="BK160"/>
          <cell r="BL160"/>
          <cell r="BM160">
            <v>0</v>
          </cell>
          <cell r="BN160">
            <v>0</v>
          </cell>
          <cell r="BO160">
            <v>0</v>
          </cell>
          <cell r="BP160"/>
          <cell r="BQ160">
            <v>0</v>
          </cell>
          <cell r="BR160">
            <v>0</v>
          </cell>
          <cell r="BS160">
            <v>0</v>
          </cell>
          <cell r="BT160"/>
          <cell r="BU160">
            <v>0</v>
          </cell>
          <cell r="BV160">
            <v>0</v>
          </cell>
          <cell r="BW160">
            <v>0</v>
          </cell>
          <cell r="BX160">
            <v>0</v>
          </cell>
          <cell r="BY160">
            <v>0</v>
          </cell>
          <cell r="BZ160">
            <v>0</v>
          </cell>
          <cell r="CA160">
            <v>0</v>
          </cell>
          <cell r="CB160">
            <v>0</v>
          </cell>
          <cell r="CC160" t="b">
            <v>0</v>
          </cell>
          <cell r="CD160">
            <v>0</v>
          </cell>
          <cell r="CE160">
            <v>0</v>
          </cell>
          <cell r="CF160">
            <v>0</v>
          </cell>
          <cell r="CG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20300</v>
          </cell>
          <cell r="DJ160">
            <v>0</v>
          </cell>
          <cell r="DK160"/>
          <cell r="DL160">
            <v>0</v>
          </cell>
          <cell r="DM160">
            <v>0</v>
          </cell>
          <cell r="DN160">
            <v>20300</v>
          </cell>
          <cell r="DO160">
            <v>0</v>
          </cell>
          <cell r="DP160"/>
          <cell r="DQ160">
            <v>0</v>
          </cell>
          <cell r="DR160">
            <v>0</v>
          </cell>
          <cell r="DS160">
            <v>20300</v>
          </cell>
          <cell r="DT160">
            <v>0</v>
          </cell>
          <cell r="DU160">
            <v>0</v>
          </cell>
          <cell r="DV160">
            <v>0</v>
          </cell>
          <cell r="DW160">
            <v>0</v>
          </cell>
          <cell r="DX160">
            <v>20300</v>
          </cell>
          <cell r="DY160">
            <v>0</v>
          </cell>
          <cell r="DZ160">
            <v>0</v>
          </cell>
          <cell r="EA160">
            <v>0</v>
          </cell>
          <cell r="EB160">
            <v>0</v>
          </cell>
          <cell r="EC160">
            <v>20300</v>
          </cell>
          <cell r="ED160">
            <v>0</v>
          </cell>
          <cell r="EE160">
            <v>0</v>
          </cell>
          <cell r="EF160">
            <v>0</v>
          </cell>
          <cell r="EG160">
            <v>0</v>
          </cell>
          <cell r="EH160">
            <v>0</v>
          </cell>
          <cell r="EI160">
            <v>0</v>
          </cell>
          <cell r="EJ160">
            <v>0</v>
          </cell>
        </row>
        <row r="161">
          <cell r="A161" t="str">
            <v>1301C0022</v>
          </cell>
          <cell r="B161" t="str">
            <v>COFELY - TRIBALLAT NOYAL / SOJASUN - CHÂTEAU BOURG</v>
          </cell>
          <cell r="C161">
            <v>2013</v>
          </cell>
          <cell r="D161" t="str">
            <v>retenu</v>
          </cell>
          <cell r="E161" t="str">
            <v>BRETAGNE</v>
          </cell>
          <cell r="F161">
            <v>35</v>
          </cell>
          <cell r="G161" t="str">
            <v>CHÂTEAU BOURG</v>
          </cell>
          <cell r="H161">
            <v>35068</v>
          </cell>
          <cell r="I161" t="str">
            <v>COFELY</v>
          </cell>
          <cell r="J161" t="str">
            <v>TRIBALLAT NOYAL / SOJASUN</v>
          </cell>
          <cell r="K161">
            <v>41451</v>
          </cell>
          <cell r="L161">
            <v>0</v>
          </cell>
          <cell r="M161" t="str">
            <v>Gaz</v>
          </cell>
          <cell r="N161">
            <v>3666.8202923473773</v>
          </cell>
          <cell r="O161" t="str">
            <v>02 99 27 65 79
gregory.ferrand@cofely-gdfsuez.com</v>
          </cell>
          <cell r="P161" t="str">
            <v>Pierrick BRUGALLE</v>
          </cell>
          <cell r="Q161" t="str">
            <v>pierrick.brugalle@cofely-gdfsuez.com</v>
          </cell>
          <cell r="R161" t="str">
            <v>02 99 27 65 56</v>
          </cell>
          <cell r="S161" t="str">
            <v>Pierrick BRUGALLE</v>
          </cell>
          <cell r="T161" t="str">
            <v>pierrick.brugalle@cofely-gdfsuez.com</v>
          </cell>
          <cell r="U161" t="str">
            <v>02 99 27 65 56</v>
          </cell>
          <cell r="V161" t="str">
            <v>02 Autres Industries alimentaires</v>
          </cell>
          <cell r="W161">
            <v>3219450</v>
          </cell>
          <cell r="X161">
            <v>778854.68615649187</v>
          </cell>
          <cell r="Y161">
            <v>0</v>
          </cell>
          <cell r="Z161">
            <v>0</v>
          </cell>
          <cell r="AA161">
            <v>1378.5038693035253</v>
          </cell>
          <cell r="AB161">
            <v>16032</v>
          </cell>
          <cell r="AC161">
            <v>3.1</v>
          </cell>
          <cell r="AD161" t="str">
            <v>En cours</v>
          </cell>
          <cell r="AE161" t="str">
            <v>En cours de réalisation</v>
          </cell>
          <cell r="AF161" t="str">
            <v>oui</v>
          </cell>
          <cell r="AG161" t="str">
            <v>IB53352015001</v>
          </cell>
          <cell r="AH161">
            <v>42401</v>
          </cell>
          <cell r="AI161">
            <v>0</v>
          </cell>
          <cell r="AJ161">
            <v>0</v>
          </cell>
          <cell r="AK161">
            <v>44373</v>
          </cell>
          <cell r="AL161" t="e">
            <v>#N/A</v>
          </cell>
          <cell r="AM161">
            <v>0</v>
          </cell>
          <cell r="AN161" t="str">
            <v>08/10/2014 : Mise en service prévue en janvier 2016 mail brugalle
Travaux démarré mars 2015</v>
          </cell>
          <cell r="AO161">
            <v>0</v>
          </cell>
          <cell r="AP161">
            <v>0</v>
          </cell>
          <cell r="AQ161">
            <v>0</v>
          </cell>
          <cell r="AR161">
            <v>0</v>
          </cell>
          <cell r="AS161">
            <v>0</v>
          </cell>
          <cell r="AT161"/>
          <cell r="AU161"/>
          <cell r="AV161">
            <v>42283</v>
          </cell>
          <cell r="AW161">
            <v>42649</v>
          </cell>
          <cell r="AX161">
            <v>43014</v>
          </cell>
          <cell r="AY161">
            <v>43379</v>
          </cell>
          <cell r="AZ161"/>
          <cell r="BA161"/>
          <cell r="BB161"/>
          <cell r="BC161">
            <v>0</v>
          </cell>
          <cell r="BD161">
            <v>0</v>
          </cell>
          <cell r="BE161">
            <v>0</v>
          </cell>
          <cell r="BF161"/>
          <cell r="BG161"/>
          <cell r="BH161">
            <v>0</v>
          </cell>
          <cell r="BI161">
            <v>0</v>
          </cell>
          <cell r="BJ161">
            <v>0</v>
          </cell>
          <cell r="BK161"/>
          <cell r="BL161"/>
          <cell r="BM161">
            <v>0</v>
          </cell>
          <cell r="BN161">
            <v>0</v>
          </cell>
          <cell r="BO161">
            <v>0</v>
          </cell>
          <cell r="BP161"/>
          <cell r="BQ161">
            <v>0</v>
          </cell>
          <cell r="BR161">
            <v>0</v>
          </cell>
          <cell r="BS161">
            <v>0</v>
          </cell>
          <cell r="BT161"/>
          <cell r="BU161">
            <v>0</v>
          </cell>
          <cell r="BV161">
            <v>0</v>
          </cell>
          <cell r="BW161">
            <v>0</v>
          </cell>
          <cell r="BX161">
            <v>0</v>
          </cell>
          <cell r="BY161">
            <v>0</v>
          </cell>
          <cell r="BZ161">
            <v>0</v>
          </cell>
          <cell r="CA161">
            <v>0</v>
          </cell>
          <cell r="CB161"/>
          <cell r="CC161" t="b">
            <v>0</v>
          </cell>
          <cell r="CD161">
            <v>0</v>
          </cell>
          <cell r="CE161">
            <v>0</v>
          </cell>
          <cell r="CF161">
            <v>0</v>
          </cell>
          <cell r="CG161">
            <v>0</v>
          </cell>
          <cell r="CH161">
            <v>0</v>
          </cell>
          <cell r="CI161">
            <v>0</v>
          </cell>
          <cell r="CJ161">
            <v>0</v>
          </cell>
          <cell r="CK161">
            <v>0</v>
          </cell>
          <cell r="CL161">
            <v>0</v>
          </cell>
          <cell r="CM161">
            <v>0</v>
          </cell>
          <cell r="CN161">
            <v>0</v>
          </cell>
          <cell r="CO161">
            <v>0</v>
          </cell>
          <cell r="CP161">
            <v>0</v>
          </cell>
          <cell r="CQ161">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16032</v>
          </cell>
          <cell r="DJ161">
            <v>0</v>
          </cell>
          <cell r="DK161"/>
          <cell r="DL161">
            <v>0</v>
          </cell>
          <cell r="DM161">
            <v>0</v>
          </cell>
          <cell r="DN161">
            <v>16032</v>
          </cell>
          <cell r="DO161">
            <v>0</v>
          </cell>
          <cell r="DP161"/>
          <cell r="DQ161">
            <v>0</v>
          </cell>
          <cell r="DR161">
            <v>0</v>
          </cell>
          <cell r="DS161">
            <v>16032</v>
          </cell>
          <cell r="DT161">
            <v>0</v>
          </cell>
          <cell r="DU161">
            <v>0</v>
          </cell>
          <cell r="DV161">
            <v>0</v>
          </cell>
          <cell r="DW161">
            <v>0</v>
          </cell>
          <cell r="DX161">
            <v>16032</v>
          </cell>
          <cell r="DY161">
            <v>0</v>
          </cell>
          <cell r="DZ161">
            <v>0</v>
          </cell>
          <cell r="EA161">
            <v>0</v>
          </cell>
          <cell r="EB161">
            <v>0</v>
          </cell>
          <cell r="EC161">
            <v>16032</v>
          </cell>
          <cell r="ED161">
            <v>0</v>
          </cell>
          <cell r="EE161">
            <v>0</v>
          </cell>
          <cell r="EF161">
            <v>0</v>
          </cell>
          <cell r="EG161">
            <v>0</v>
          </cell>
          <cell r="EH161">
            <v>0</v>
          </cell>
          <cell r="EI161">
            <v>0</v>
          </cell>
          <cell r="EJ161">
            <v>0</v>
          </cell>
        </row>
        <row r="162">
          <cell r="A162" t="str">
            <v>1301C0023</v>
          </cell>
          <cell r="B162" t="str">
            <v>SCA TISSUE FRANCE - GIEN</v>
          </cell>
          <cell r="C162">
            <v>2013</v>
          </cell>
          <cell r="D162" t="str">
            <v>retenu</v>
          </cell>
          <cell r="E162" t="str">
            <v>CENTRE</v>
          </cell>
          <cell r="F162">
            <v>45</v>
          </cell>
          <cell r="G162" t="str">
            <v>GIEN</v>
          </cell>
          <cell r="H162">
            <v>45155</v>
          </cell>
          <cell r="I162">
            <v>0</v>
          </cell>
          <cell r="J162" t="str">
            <v>SCA TISSUE</v>
          </cell>
          <cell r="K162">
            <v>41533</v>
          </cell>
          <cell r="L162">
            <v>0</v>
          </cell>
          <cell r="M162" t="str">
            <v>Charbon</v>
          </cell>
          <cell r="N162">
            <v>38771.878003135898</v>
          </cell>
          <cell r="O162" t="str">
            <v>03 38 37 53 19
bruno.voisin@sca.com</v>
          </cell>
          <cell r="P162">
            <v>0</v>
          </cell>
          <cell r="Q162">
            <v>0</v>
          </cell>
          <cell r="R162">
            <v>0</v>
          </cell>
          <cell r="S162">
            <v>0</v>
          </cell>
          <cell r="T162">
            <v>0</v>
          </cell>
          <cell r="U162">
            <v>0</v>
          </cell>
          <cell r="V162" t="str">
            <v>10 Papier/Carton</v>
          </cell>
          <cell r="W162">
            <v>7901965</v>
          </cell>
          <cell r="X162">
            <v>3160000</v>
          </cell>
          <cell r="Y162">
            <v>0</v>
          </cell>
          <cell r="Z162">
            <v>0</v>
          </cell>
          <cell r="AA162">
            <v>8259.6732588134128</v>
          </cell>
          <cell r="AB162">
            <v>96060</v>
          </cell>
          <cell r="AC162">
            <v>18.600000000000001</v>
          </cell>
          <cell r="AD162" t="str">
            <v>En cours</v>
          </cell>
          <cell r="AE162" t="str">
            <v>En cours avec difficultés</v>
          </cell>
          <cell r="AF162">
            <v>0</v>
          </cell>
          <cell r="AG162">
            <v>0</v>
          </cell>
          <cell r="AH162">
            <v>42401</v>
          </cell>
          <cell r="AI162">
            <v>0</v>
          </cell>
          <cell r="AJ162">
            <v>0</v>
          </cell>
          <cell r="AK162">
            <v>44455</v>
          </cell>
          <cell r="AL162" t="e">
            <v>#N/A</v>
          </cell>
          <cell r="AM162">
            <v>0</v>
          </cell>
          <cell r="AN162" t="str">
            <v>L'industriel est en contact avec la Caisse des Dépots et leur programme 5E pour l'externalisation de leur investissement.</v>
          </cell>
          <cell r="AO162">
            <v>0</v>
          </cell>
          <cell r="AP162">
            <v>0</v>
          </cell>
          <cell r="AQ162">
            <v>0</v>
          </cell>
          <cell r="AR162">
            <v>0</v>
          </cell>
          <cell r="AS162">
            <v>0</v>
          </cell>
          <cell r="AT162">
            <v>0</v>
          </cell>
          <cell r="AU162">
            <v>0</v>
          </cell>
          <cell r="AV162">
            <v>0</v>
          </cell>
          <cell r="AW162">
            <v>0</v>
          </cell>
          <cell r="AX162">
            <v>0</v>
          </cell>
          <cell r="AY162">
            <v>0</v>
          </cell>
          <cell r="AZ162"/>
          <cell r="BA162"/>
          <cell r="BB162"/>
          <cell r="BC162">
            <v>0</v>
          </cell>
          <cell r="BD162">
            <v>0</v>
          </cell>
          <cell r="BE162">
            <v>0</v>
          </cell>
          <cell r="BF162"/>
          <cell r="BG162"/>
          <cell r="BH162">
            <v>0</v>
          </cell>
          <cell r="BI162">
            <v>0</v>
          </cell>
          <cell r="BJ162">
            <v>0</v>
          </cell>
          <cell r="BK162"/>
          <cell r="BL162"/>
          <cell r="BM162">
            <v>0</v>
          </cell>
          <cell r="BN162">
            <v>0</v>
          </cell>
          <cell r="BO162">
            <v>0</v>
          </cell>
          <cell r="BP162"/>
          <cell r="BQ162">
            <v>0</v>
          </cell>
          <cell r="BR162">
            <v>0</v>
          </cell>
          <cell r="BS162">
            <v>0</v>
          </cell>
          <cell r="BT162"/>
          <cell r="BU162">
            <v>0</v>
          </cell>
          <cell r="BV162">
            <v>0</v>
          </cell>
          <cell r="BW162">
            <v>0</v>
          </cell>
          <cell r="BX162">
            <v>0</v>
          </cell>
          <cell r="BY162">
            <v>0</v>
          </cell>
          <cell r="BZ162">
            <v>0</v>
          </cell>
          <cell r="CA162">
            <v>0</v>
          </cell>
          <cell r="CB162"/>
          <cell r="CC162" t="b">
            <v>0</v>
          </cell>
          <cell r="CD162">
            <v>0</v>
          </cell>
          <cell r="CE162">
            <v>0</v>
          </cell>
          <cell r="CF162">
            <v>0</v>
          </cell>
          <cell r="CG162">
            <v>0</v>
          </cell>
          <cell r="CH162">
            <v>0</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96060</v>
          </cell>
          <cell r="DJ162">
            <v>0</v>
          </cell>
          <cell r="DK162"/>
          <cell r="DL162">
            <v>0</v>
          </cell>
          <cell r="DM162">
            <v>0</v>
          </cell>
          <cell r="DN162">
            <v>96060</v>
          </cell>
          <cell r="DO162">
            <v>0</v>
          </cell>
          <cell r="DP162"/>
          <cell r="DQ162">
            <v>0</v>
          </cell>
          <cell r="DR162">
            <v>0</v>
          </cell>
          <cell r="DS162">
            <v>96060</v>
          </cell>
          <cell r="DT162">
            <v>0</v>
          </cell>
          <cell r="DU162">
            <v>0</v>
          </cell>
          <cell r="DV162">
            <v>0</v>
          </cell>
          <cell r="DW162">
            <v>0</v>
          </cell>
          <cell r="DX162">
            <v>96060</v>
          </cell>
          <cell r="DY162">
            <v>0</v>
          </cell>
          <cell r="DZ162">
            <v>0</v>
          </cell>
          <cell r="EA162">
            <v>0</v>
          </cell>
          <cell r="EB162">
            <v>0</v>
          </cell>
          <cell r="EC162">
            <v>96060</v>
          </cell>
          <cell r="ED162">
            <v>0</v>
          </cell>
          <cell r="EE162">
            <v>0</v>
          </cell>
          <cell r="EF162">
            <v>0</v>
          </cell>
          <cell r="EG162">
            <v>0</v>
          </cell>
          <cell r="EH162">
            <v>0</v>
          </cell>
          <cell r="EI162">
            <v>0</v>
          </cell>
          <cell r="EJ162">
            <v>0</v>
          </cell>
        </row>
        <row r="163">
          <cell r="A163" t="str">
            <v>1301C0024</v>
          </cell>
          <cell r="B163" t="str">
            <v>SOLEVAL France</v>
          </cell>
          <cell r="C163">
            <v>2013</v>
          </cell>
          <cell r="D163" t="str">
            <v>non éligible</v>
          </cell>
          <cell r="E163" t="str">
            <v>BRETAGNE</v>
          </cell>
          <cell r="F163">
            <v>0</v>
          </cell>
          <cell r="G163" t="str">
            <v>JAVENE</v>
          </cell>
          <cell r="H163">
            <v>0</v>
          </cell>
          <cell r="I163">
            <v>0</v>
          </cell>
          <cell r="J163" t="str">
            <v>SOLEVAL France</v>
          </cell>
          <cell r="K163">
            <v>0</v>
          </cell>
          <cell r="L163">
            <v>0</v>
          </cell>
          <cell r="M163">
            <v>0</v>
          </cell>
          <cell r="N163">
            <v>8795.6113499570074</v>
          </cell>
          <cell r="O163">
            <v>0</v>
          </cell>
          <cell r="P163">
            <v>0</v>
          </cell>
          <cell r="Q163">
            <v>0</v>
          </cell>
          <cell r="R163">
            <v>0</v>
          </cell>
          <cell r="S163">
            <v>0</v>
          </cell>
          <cell r="T163">
            <v>0</v>
          </cell>
          <cell r="U163">
            <v>0</v>
          </cell>
          <cell r="V163" t="str">
            <v>Gestion des déchets</v>
          </cell>
          <cell r="W163">
            <v>7737000</v>
          </cell>
          <cell r="X163">
            <v>1500000</v>
          </cell>
          <cell r="Y163">
            <v>0</v>
          </cell>
          <cell r="Z163">
            <v>0</v>
          </cell>
          <cell r="AA163">
            <v>3306.620808254514</v>
          </cell>
          <cell r="AB163">
            <v>38456</v>
          </cell>
          <cell r="AC163">
            <v>10.9</v>
          </cell>
          <cell r="AD163" t="str">
            <v>Projet non retenu</v>
          </cell>
          <cell r="AE163" t="str">
            <v>Projet non retenu</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cell r="BA163"/>
          <cell r="BB163"/>
          <cell r="BC163">
            <v>0</v>
          </cell>
          <cell r="BD163">
            <v>0</v>
          </cell>
          <cell r="BE163">
            <v>0</v>
          </cell>
          <cell r="BF163"/>
          <cell r="BG163"/>
          <cell r="BH163">
            <v>0</v>
          </cell>
          <cell r="BI163">
            <v>0</v>
          </cell>
          <cell r="BJ163">
            <v>0</v>
          </cell>
          <cell r="BK163"/>
          <cell r="BL163"/>
          <cell r="BM163">
            <v>0</v>
          </cell>
          <cell r="BN163">
            <v>0</v>
          </cell>
          <cell r="BO163">
            <v>0</v>
          </cell>
          <cell r="BP163"/>
          <cell r="BQ163">
            <v>0</v>
          </cell>
          <cell r="BR163">
            <v>0</v>
          </cell>
          <cell r="BS163">
            <v>0</v>
          </cell>
          <cell r="BT163"/>
          <cell r="BU163">
            <v>0</v>
          </cell>
          <cell r="BV163">
            <v>0</v>
          </cell>
          <cell r="BW163">
            <v>0</v>
          </cell>
          <cell r="BX163">
            <v>0</v>
          </cell>
          <cell r="BY163">
            <v>0</v>
          </cell>
          <cell r="BZ163">
            <v>0</v>
          </cell>
          <cell r="CA163">
            <v>0</v>
          </cell>
          <cell r="CB163">
            <v>0</v>
          </cell>
          <cell r="CC163" t="b">
            <v>0</v>
          </cell>
          <cell r="CD163">
            <v>0</v>
          </cell>
          <cell r="CE163">
            <v>0</v>
          </cell>
          <cell r="CF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38456</v>
          </cell>
          <cell r="DJ163">
            <v>0</v>
          </cell>
          <cell r="DK163"/>
          <cell r="DL163">
            <v>0</v>
          </cell>
          <cell r="DM163">
            <v>0</v>
          </cell>
          <cell r="DN163">
            <v>38456</v>
          </cell>
          <cell r="DO163">
            <v>0</v>
          </cell>
          <cell r="DP163"/>
          <cell r="DQ163">
            <v>0</v>
          </cell>
          <cell r="DR163">
            <v>0</v>
          </cell>
          <cell r="DS163">
            <v>38456</v>
          </cell>
          <cell r="DT163">
            <v>0</v>
          </cell>
          <cell r="DU163">
            <v>0</v>
          </cell>
          <cell r="DV163">
            <v>0</v>
          </cell>
          <cell r="DW163">
            <v>0</v>
          </cell>
          <cell r="DX163">
            <v>38456</v>
          </cell>
          <cell r="DY163">
            <v>0</v>
          </cell>
          <cell r="DZ163">
            <v>0</v>
          </cell>
          <cell r="EA163">
            <v>0</v>
          </cell>
          <cell r="EB163">
            <v>0</v>
          </cell>
          <cell r="EC163">
            <v>38456</v>
          </cell>
          <cell r="ED163">
            <v>0</v>
          </cell>
          <cell r="EE163">
            <v>0</v>
          </cell>
          <cell r="EF163">
            <v>0</v>
          </cell>
          <cell r="EG163">
            <v>0</v>
          </cell>
          <cell r="EH163">
            <v>0</v>
          </cell>
          <cell r="EI163">
            <v>0</v>
          </cell>
          <cell r="EJ163">
            <v>0</v>
          </cell>
        </row>
        <row r="164">
          <cell r="A164" t="str">
            <v>1301C0025</v>
          </cell>
          <cell r="B164" t="str">
            <v>ATEMAX France</v>
          </cell>
          <cell r="C164">
            <v>2013</v>
          </cell>
          <cell r="D164" t="str">
            <v>non éligible</v>
          </cell>
          <cell r="E164" t="str">
            <v>AQUITAINE</v>
          </cell>
          <cell r="F164">
            <v>0</v>
          </cell>
          <cell r="G164" t="str">
            <v>LA PASSAGE</v>
          </cell>
          <cell r="H164">
            <v>0</v>
          </cell>
          <cell r="I164">
            <v>0</v>
          </cell>
          <cell r="J164" t="str">
            <v>ATEMAX France</v>
          </cell>
          <cell r="K164">
            <v>0</v>
          </cell>
          <cell r="L164">
            <v>0</v>
          </cell>
          <cell r="M164">
            <v>0</v>
          </cell>
          <cell r="N164">
            <v>6920.3456577815996</v>
          </cell>
          <cell r="O164">
            <v>0</v>
          </cell>
          <cell r="P164">
            <v>0</v>
          </cell>
          <cell r="Q164">
            <v>0</v>
          </cell>
          <cell r="R164">
            <v>0</v>
          </cell>
          <cell r="S164">
            <v>0</v>
          </cell>
          <cell r="T164">
            <v>0</v>
          </cell>
          <cell r="U164">
            <v>0</v>
          </cell>
          <cell r="V164" t="str">
            <v>Gestion des déchets</v>
          </cell>
          <cell r="W164">
            <v>6912000</v>
          </cell>
          <cell r="X164">
            <v>1200000</v>
          </cell>
          <cell r="Y164">
            <v>0</v>
          </cell>
          <cell r="Z164">
            <v>0</v>
          </cell>
          <cell r="AA164">
            <v>2601.6337059329321</v>
          </cell>
          <cell r="AB164">
            <v>30257.000000000004</v>
          </cell>
          <cell r="AC164">
            <v>10.9</v>
          </cell>
          <cell r="AD164" t="str">
            <v>Projet non retenu</v>
          </cell>
          <cell r="AE164" t="str">
            <v>Projet non retenu</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cell r="BA164"/>
          <cell r="BB164"/>
          <cell r="BC164">
            <v>0</v>
          </cell>
          <cell r="BD164">
            <v>0</v>
          </cell>
          <cell r="BE164">
            <v>0</v>
          </cell>
          <cell r="BF164"/>
          <cell r="BG164"/>
          <cell r="BH164">
            <v>0</v>
          </cell>
          <cell r="BI164">
            <v>0</v>
          </cell>
          <cell r="BJ164">
            <v>0</v>
          </cell>
          <cell r="BK164"/>
          <cell r="BL164"/>
          <cell r="BM164">
            <v>0</v>
          </cell>
          <cell r="BN164">
            <v>0</v>
          </cell>
          <cell r="BO164">
            <v>0</v>
          </cell>
          <cell r="BP164"/>
          <cell r="BQ164">
            <v>0</v>
          </cell>
          <cell r="BR164">
            <v>0</v>
          </cell>
          <cell r="BS164">
            <v>0</v>
          </cell>
          <cell r="BT164"/>
          <cell r="BU164">
            <v>0</v>
          </cell>
          <cell r="BV164">
            <v>0</v>
          </cell>
          <cell r="BW164">
            <v>0</v>
          </cell>
          <cell r="BX164">
            <v>0</v>
          </cell>
          <cell r="BY164">
            <v>0</v>
          </cell>
          <cell r="BZ164">
            <v>0</v>
          </cell>
          <cell r="CA164">
            <v>0</v>
          </cell>
          <cell r="CB164">
            <v>0</v>
          </cell>
          <cell r="CC164" t="b">
            <v>0</v>
          </cell>
          <cell r="CD164">
            <v>0</v>
          </cell>
          <cell r="CE164">
            <v>0</v>
          </cell>
          <cell r="CF164">
            <v>0</v>
          </cell>
          <cell r="CG164">
            <v>0</v>
          </cell>
          <cell r="CH164">
            <v>0</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30257.000000000004</v>
          </cell>
          <cell r="DJ164">
            <v>0</v>
          </cell>
          <cell r="DK164"/>
          <cell r="DL164">
            <v>0</v>
          </cell>
          <cell r="DM164">
            <v>0</v>
          </cell>
          <cell r="DN164">
            <v>30257.000000000004</v>
          </cell>
          <cell r="DO164">
            <v>0</v>
          </cell>
          <cell r="DP164"/>
          <cell r="DQ164">
            <v>0</v>
          </cell>
          <cell r="DR164">
            <v>0</v>
          </cell>
          <cell r="DS164">
            <v>30257.000000000004</v>
          </cell>
          <cell r="DT164">
            <v>0</v>
          </cell>
          <cell r="DU164">
            <v>0</v>
          </cell>
          <cell r="DV164">
            <v>0</v>
          </cell>
          <cell r="DW164">
            <v>0</v>
          </cell>
          <cell r="DX164">
            <v>30257.000000000004</v>
          </cell>
          <cell r="DY164">
            <v>0</v>
          </cell>
          <cell r="DZ164">
            <v>0</v>
          </cell>
          <cell r="EA164">
            <v>0</v>
          </cell>
          <cell r="EB164">
            <v>0</v>
          </cell>
          <cell r="EC164">
            <v>30257.000000000004</v>
          </cell>
          <cell r="ED164">
            <v>0</v>
          </cell>
          <cell r="EE164">
            <v>0</v>
          </cell>
          <cell r="EF164">
            <v>0</v>
          </cell>
          <cell r="EG164">
            <v>0</v>
          </cell>
          <cell r="EH164">
            <v>0</v>
          </cell>
          <cell r="EI164">
            <v>0</v>
          </cell>
          <cell r="EJ164">
            <v>0</v>
          </cell>
        </row>
        <row r="165">
          <cell r="A165" t="str">
            <v>1301C0026</v>
          </cell>
          <cell r="B165" t="str">
            <v>CONDAT</v>
          </cell>
          <cell r="C165">
            <v>2013</v>
          </cell>
          <cell r="D165" t="str">
            <v>non retenu</v>
          </cell>
          <cell r="E165" t="str">
            <v>AQUITAINE</v>
          </cell>
          <cell r="F165">
            <v>24</v>
          </cell>
          <cell r="G165" t="str">
            <v>LE LARDIN SAINT LAZARE</v>
          </cell>
          <cell r="H165">
            <v>0</v>
          </cell>
          <cell r="I165">
            <v>0</v>
          </cell>
          <cell r="J165" t="str">
            <v>PERIGORD ENERGIES</v>
          </cell>
          <cell r="K165">
            <v>0</v>
          </cell>
          <cell r="L165">
            <v>0</v>
          </cell>
          <cell r="M165">
            <v>0</v>
          </cell>
          <cell r="N165">
            <v>43914.015477214103</v>
          </cell>
          <cell r="O165">
            <v>0</v>
          </cell>
          <cell r="P165">
            <v>0</v>
          </cell>
          <cell r="Q165">
            <v>0</v>
          </cell>
          <cell r="R165">
            <v>0</v>
          </cell>
          <cell r="S165">
            <v>0</v>
          </cell>
          <cell r="T165">
            <v>0</v>
          </cell>
          <cell r="U165">
            <v>0</v>
          </cell>
          <cell r="V165" t="str">
            <v>10 Papier/Carton</v>
          </cell>
          <cell r="W165">
            <v>17310000</v>
          </cell>
          <cell r="X165">
            <v>7495000</v>
          </cell>
          <cell r="Y165">
            <v>0</v>
          </cell>
          <cell r="Z165">
            <v>0</v>
          </cell>
          <cell r="AA165">
            <v>16509.028374892518</v>
          </cell>
          <cell r="AB165">
            <v>192000</v>
          </cell>
          <cell r="AC165">
            <v>24</v>
          </cell>
          <cell r="AD165" t="str">
            <v>Projet non retenu</v>
          </cell>
          <cell r="AE165" t="str">
            <v>Projet non retenu</v>
          </cell>
          <cell r="AF165">
            <v>0</v>
          </cell>
          <cell r="AG165">
            <v>0</v>
          </cell>
          <cell r="AH165">
            <v>0</v>
          </cell>
          <cell r="AI165">
            <v>0</v>
          </cell>
          <cell r="AJ165">
            <v>0</v>
          </cell>
          <cell r="AK165">
            <v>0</v>
          </cell>
          <cell r="AL165">
            <v>0</v>
          </cell>
          <cell r="AM165">
            <v>0</v>
          </cell>
          <cell r="AN165" t="str">
            <v>abandon avant engagement juridique</v>
          </cell>
          <cell r="AO165">
            <v>0</v>
          </cell>
          <cell r="AP165">
            <v>0</v>
          </cell>
          <cell r="AQ165">
            <v>0</v>
          </cell>
          <cell r="AR165">
            <v>0</v>
          </cell>
          <cell r="AS165">
            <v>0</v>
          </cell>
          <cell r="AT165">
            <v>0</v>
          </cell>
          <cell r="AU165">
            <v>0</v>
          </cell>
          <cell r="AV165">
            <v>0</v>
          </cell>
          <cell r="AW165">
            <v>0</v>
          </cell>
          <cell r="AX165">
            <v>0</v>
          </cell>
          <cell r="AY165">
            <v>0</v>
          </cell>
          <cell r="AZ165"/>
          <cell r="BA165"/>
          <cell r="BB165"/>
          <cell r="BC165">
            <v>0</v>
          </cell>
          <cell r="BD165">
            <v>0</v>
          </cell>
          <cell r="BE165">
            <v>0</v>
          </cell>
          <cell r="BF165"/>
          <cell r="BG165"/>
          <cell r="BH165">
            <v>0</v>
          </cell>
          <cell r="BI165">
            <v>0</v>
          </cell>
          <cell r="BJ165">
            <v>0</v>
          </cell>
          <cell r="BK165"/>
          <cell r="BL165"/>
          <cell r="BM165">
            <v>0</v>
          </cell>
          <cell r="BN165">
            <v>0</v>
          </cell>
          <cell r="BO165">
            <v>0</v>
          </cell>
          <cell r="BP165"/>
          <cell r="BQ165">
            <v>0</v>
          </cell>
          <cell r="BR165">
            <v>0</v>
          </cell>
          <cell r="BS165">
            <v>0</v>
          </cell>
          <cell r="BT165"/>
          <cell r="BU165">
            <v>0</v>
          </cell>
          <cell r="BV165">
            <v>0</v>
          </cell>
          <cell r="BW165">
            <v>0</v>
          </cell>
          <cell r="BX165">
            <v>0</v>
          </cell>
          <cell r="BY165">
            <v>0</v>
          </cell>
          <cell r="BZ165">
            <v>0</v>
          </cell>
          <cell r="CA165">
            <v>0</v>
          </cell>
          <cell r="CB165">
            <v>0</v>
          </cell>
          <cell r="CC165" t="b">
            <v>0</v>
          </cell>
          <cell r="CD165">
            <v>0</v>
          </cell>
          <cell r="CE165">
            <v>0</v>
          </cell>
          <cell r="CF165">
            <v>0</v>
          </cell>
          <cell r="CG165">
            <v>0</v>
          </cell>
          <cell r="CH165">
            <v>0</v>
          </cell>
          <cell r="CI165">
            <v>0</v>
          </cell>
          <cell r="CJ165">
            <v>0</v>
          </cell>
          <cell r="CK165">
            <v>0</v>
          </cell>
          <cell r="CL165">
            <v>0</v>
          </cell>
          <cell r="CM165">
            <v>0</v>
          </cell>
          <cell r="CN165">
            <v>0</v>
          </cell>
          <cell r="CO165">
            <v>0</v>
          </cell>
          <cell r="CP165">
            <v>0</v>
          </cell>
          <cell r="CQ165">
            <v>0</v>
          </cell>
          <cell r="CR165">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192000</v>
          </cell>
          <cell r="DJ165">
            <v>0</v>
          </cell>
          <cell r="DK165"/>
          <cell r="DL165">
            <v>0</v>
          </cell>
          <cell r="DM165">
            <v>0</v>
          </cell>
          <cell r="DN165">
            <v>192000</v>
          </cell>
          <cell r="DO165">
            <v>0</v>
          </cell>
          <cell r="DP165"/>
          <cell r="DQ165">
            <v>0</v>
          </cell>
          <cell r="DR165">
            <v>0</v>
          </cell>
          <cell r="DS165">
            <v>192000</v>
          </cell>
          <cell r="DT165">
            <v>0</v>
          </cell>
          <cell r="DU165">
            <v>0</v>
          </cell>
          <cell r="DV165">
            <v>0</v>
          </cell>
          <cell r="DW165">
            <v>0</v>
          </cell>
          <cell r="DX165">
            <v>192000</v>
          </cell>
          <cell r="DY165">
            <v>0</v>
          </cell>
          <cell r="DZ165">
            <v>0</v>
          </cell>
          <cell r="EA165">
            <v>0</v>
          </cell>
          <cell r="EB165">
            <v>0</v>
          </cell>
          <cell r="EC165">
            <v>192000</v>
          </cell>
          <cell r="ED165">
            <v>0</v>
          </cell>
          <cell r="EE165">
            <v>0</v>
          </cell>
          <cell r="EF165">
            <v>0</v>
          </cell>
          <cell r="EG165">
            <v>0</v>
          </cell>
          <cell r="EH165">
            <v>0</v>
          </cell>
          <cell r="EI165">
            <v>0</v>
          </cell>
          <cell r="EJ165">
            <v>0</v>
          </cell>
        </row>
        <row r="166">
          <cell r="A166" t="str">
            <v>1301C0027</v>
          </cell>
          <cell r="B166" t="str">
            <v>CECA Parentis</v>
          </cell>
          <cell r="C166">
            <v>2013</v>
          </cell>
          <cell r="D166" t="str">
            <v>non éligible</v>
          </cell>
          <cell r="E166" t="str">
            <v>AQUITAINE</v>
          </cell>
          <cell r="F166">
            <v>0</v>
          </cell>
          <cell r="G166" t="str">
            <v>PARENTIS EN BORN</v>
          </cell>
          <cell r="H166">
            <v>0</v>
          </cell>
          <cell r="I166">
            <v>0</v>
          </cell>
          <cell r="J166" t="str">
            <v>CECA SA</v>
          </cell>
          <cell r="K166">
            <v>0</v>
          </cell>
          <cell r="L166">
            <v>0</v>
          </cell>
          <cell r="M166">
            <v>0</v>
          </cell>
          <cell r="N166">
            <v>10700.839208942389</v>
          </cell>
          <cell r="O166">
            <v>0</v>
          </cell>
          <cell r="P166">
            <v>0</v>
          </cell>
          <cell r="Q166">
            <v>0</v>
          </cell>
          <cell r="R166">
            <v>0</v>
          </cell>
          <cell r="S166">
            <v>0</v>
          </cell>
          <cell r="T166">
            <v>0</v>
          </cell>
          <cell r="U166">
            <v>0</v>
          </cell>
          <cell r="V166" t="str">
            <v>04 Chimie</v>
          </cell>
          <cell r="W166">
            <v>3545000</v>
          </cell>
          <cell r="X166">
            <v>1368782.4</v>
          </cell>
          <cell r="Y166">
            <v>0</v>
          </cell>
          <cell r="Z166">
            <v>0</v>
          </cell>
          <cell r="AA166">
            <v>4022.8718830610487</v>
          </cell>
          <cell r="AB166">
            <v>46786</v>
          </cell>
          <cell r="AC166">
            <v>6.5500000000000007</v>
          </cell>
          <cell r="AD166" t="str">
            <v>Projet non retenu</v>
          </cell>
          <cell r="AE166" t="str">
            <v>Projet non retenu</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cell r="BA166"/>
          <cell r="BB166"/>
          <cell r="BC166">
            <v>0</v>
          </cell>
          <cell r="BD166">
            <v>0</v>
          </cell>
          <cell r="BE166">
            <v>0</v>
          </cell>
          <cell r="BF166"/>
          <cell r="BG166"/>
          <cell r="BH166">
            <v>0</v>
          </cell>
          <cell r="BI166">
            <v>0</v>
          </cell>
          <cell r="BJ166">
            <v>0</v>
          </cell>
          <cell r="BK166"/>
          <cell r="BL166"/>
          <cell r="BM166">
            <v>0</v>
          </cell>
          <cell r="BN166">
            <v>0</v>
          </cell>
          <cell r="BO166">
            <v>0</v>
          </cell>
          <cell r="BP166"/>
          <cell r="BQ166">
            <v>0</v>
          </cell>
          <cell r="BR166">
            <v>0</v>
          </cell>
          <cell r="BS166">
            <v>0</v>
          </cell>
          <cell r="BT166"/>
          <cell r="BU166">
            <v>0</v>
          </cell>
          <cell r="BV166">
            <v>0</v>
          </cell>
          <cell r="BW166">
            <v>0</v>
          </cell>
          <cell r="BX166">
            <v>0</v>
          </cell>
          <cell r="BY166">
            <v>0</v>
          </cell>
          <cell r="BZ166">
            <v>0</v>
          </cell>
          <cell r="CA166">
            <v>0</v>
          </cell>
          <cell r="CB166">
            <v>0</v>
          </cell>
          <cell r="CC166" t="b">
            <v>0</v>
          </cell>
          <cell r="CD166">
            <v>0</v>
          </cell>
          <cell r="CE166">
            <v>0</v>
          </cell>
          <cell r="CF166">
            <v>0</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46786</v>
          </cell>
          <cell r="DJ166">
            <v>0</v>
          </cell>
          <cell r="DK166"/>
          <cell r="DL166">
            <v>0</v>
          </cell>
          <cell r="DM166">
            <v>0</v>
          </cell>
          <cell r="DN166">
            <v>46786</v>
          </cell>
          <cell r="DO166">
            <v>0</v>
          </cell>
          <cell r="DP166"/>
          <cell r="DQ166">
            <v>0</v>
          </cell>
          <cell r="DR166">
            <v>0</v>
          </cell>
          <cell r="DS166">
            <v>46786</v>
          </cell>
          <cell r="DT166">
            <v>0</v>
          </cell>
          <cell r="DU166">
            <v>0</v>
          </cell>
          <cell r="DV166">
            <v>0</v>
          </cell>
          <cell r="DW166">
            <v>0</v>
          </cell>
          <cell r="DX166">
            <v>46786</v>
          </cell>
          <cell r="DY166">
            <v>0</v>
          </cell>
          <cell r="DZ166">
            <v>0</v>
          </cell>
          <cell r="EA166">
            <v>0</v>
          </cell>
          <cell r="EB166">
            <v>0</v>
          </cell>
          <cell r="EC166">
            <v>46786</v>
          </cell>
          <cell r="ED166">
            <v>0</v>
          </cell>
          <cell r="EE166">
            <v>0</v>
          </cell>
          <cell r="EF166">
            <v>0</v>
          </cell>
          <cell r="EG166">
            <v>0</v>
          </cell>
          <cell r="EH166">
            <v>0</v>
          </cell>
          <cell r="EI166">
            <v>0</v>
          </cell>
          <cell r="EJ166">
            <v>0</v>
          </cell>
        </row>
        <row r="167">
          <cell r="A167" t="str">
            <v>1301C0028</v>
          </cell>
          <cell r="B167" t="str">
            <v>CARGILL - SAINT NAZAIRE</v>
          </cell>
          <cell r="C167">
            <v>2013</v>
          </cell>
          <cell r="D167" t="str">
            <v>retenu</v>
          </cell>
          <cell r="E167" t="str">
            <v>PAYS DE LA LOIRE</v>
          </cell>
          <cell r="F167">
            <v>44</v>
          </cell>
          <cell r="G167" t="str">
            <v>SAINT NAZAIRE</v>
          </cell>
          <cell r="H167">
            <v>44184</v>
          </cell>
          <cell r="I167" t="str">
            <v>CARGILL</v>
          </cell>
          <cell r="J167" t="str">
            <v>CARGILL</v>
          </cell>
          <cell r="K167">
            <v>41456</v>
          </cell>
          <cell r="L167">
            <v>0</v>
          </cell>
          <cell r="M167" t="str">
            <v>Gaz</v>
          </cell>
          <cell r="N167">
            <v>17675.162510748065</v>
          </cell>
          <cell r="O167" t="str">
            <v>02 40 17 28 26
francois-schmidt@cargill.com</v>
          </cell>
          <cell r="P167">
            <v>0</v>
          </cell>
          <cell r="Q167">
            <v>0</v>
          </cell>
          <cell r="R167">
            <v>0</v>
          </cell>
          <cell r="S167">
            <v>0</v>
          </cell>
          <cell r="T167">
            <v>0</v>
          </cell>
          <cell r="U167">
            <v>0</v>
          </cell>
          <cell r="V167" t="str">
            <v>02 Autres Industries alimentaires</v>
          </cell>
          <cell r="W167">
            <v>8859932</v>
          </cell>
          <cell r="X167">
            <v>2200000</v>
          </cell>
          <cell r="Y167">
            <v>0</v>
          </cell>
          <cell r="Z167">
            <v>0</v>
          </cell>
          <cell r="AA167">
            <v>6644.797936371453</v>
          </cell>
          <cell r="AB167">
            <v>77279</v>
          </cell>
          <cell r="AC167">
            <v>10.8</v>
          </cell>
          <cell r="AD167" t="str">
            <v>En cours</v>
          </cell>
          <cell r="AE167" t="str">
            <v>En cours de réalisation</v>
          </cell>
          <cell r="AF167">
            <v>0</v>
          </cell>
          <cell r="AG167">
            <v>0</v>
          </cell>
          <cell r="AH167">
            <v>42401</v>
          </cell>
          <cell r="AI167">
            <v>0</v>
          </cell>
          <cell r="AJ167">
            <v>0</v>
          </cell>
          <cell r="AK167">
            <v>44378</v>
          </cell>
          <cell r="AL167" t="e">
            <v>#N/A</v>
          </cell>
          <cell r="AM167">
            <v>0</v>
          </cell>
          <cell r="AN167" t="str">
            <v>En attente d'éléments concernant l'avancement du projet</v>
          </cell>
          <cell r="AO167">
            <v>0</v>
          </cell>
          <cell r="AP167">
            <v>0</v>
          </cell>
          <cell r="AQ167">
            <v>0</v>
          </cell>
          <cell r="AR167">
            <v>0</v>
          </cell>
          <cell r="AS167" t="str">
            <v>18/09/2014 : en attente fiche suivi
relance le 25/02/2015</v>
          </cell>
          <cell r="AT167"/>
          <cell r="AU167"/>
          <cell r="AV167">
            <v>41791</v>
          </cell>
          <cell r="AW167">
            <v>42156</v>
          </cell>
          <cell r="AX167">
            <v>42522</v>
          </cell>
          <cell r="AY167">
            <v>42887</v>
          </cell>
          <cell r="AZ167"/>
          <cell r="BA167"/>
          <cell r="BB167"/>
          <cell r="BC167">
            <v>0</v>
          </cell>
          <cell r="BD167">
            <v>0</v>
          </cell>
          <cell r="BE167">
            <v>0</v>
          </cell>
          <cell r="BF167"/>
          <cell r="BG167"/>
          <cell r="BH167">
            <v>0</v>
          </cell>
          <cell r="BI167">
            <v>0</v>
          </cell>
          <cell r="BJ167">
            <v>0</v>
          </cell>
          <cell r="BK167"/>
          <cell r="BL167"/>
          <cell r="BM167">
            <v>0</v>
          </cell>
          <cell r="BN167">
            <v>0</v>
          </cell>
          <cell r="BO167">
            <v>0</v>
          </cell>
          <cell r="BP167"/>
          <cell r="BQ167">
            <v>0</v>
          </cell>
          <cell r="BR167">
            <v>0</v>
          </cell>
          <cell r="BS167">
            <v>0</v>
          </cell>
          <cell r="BT167"/>
          <cell r="BU167">
            <v>0</v>
          </cell>
          <cell r="BV167">
            <v>0</v>
          </cell>
          <cell r="BW167">
            <v>0</v>
          </cell>
          <cell r="BX167">
            <v>0</v>
          </cell>
          <cell r="BY167">
            <v>0</v>
          </cell>
          <cell r="BZ167">
            <v>0</v>
          </cell>
          <cell r="CA167">
            <v>0</v>
          </cell>
          <cell r="CB167"/>
          <cell r="CC167" t="b">
            <v>0</v>
          </cell>
          <cell r="CD167">
            <v>0</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77279</v>
          </cell>
          <cell r="DJ167">
            <v>0</v>
          </cell>
          <cell r="DK167"/>
          <cell r="DL167">
            <v>0</v>
          </cell>
          <cell r="DM167">
            <v>0</v>
          </cell>
          <cell r="DN167">
            <v>77279</v>
          </cell>
          <cell r="DO167">
            <v>0</v>
          </cell>
          <cell r="DP167"/>
          <cell r="DQ167">
            <v>0</v>
          </cell>
          <cell r="DR167">
            <v>0</v>
          </cell>
          <cell r="DS167">
            <v>77279</v>
          </cell>
          <cell r="DT167">
            <v>0</v>
          </cell>
          <cell r="DU167">
            <v>0</v>
          </cell>
          <cell r="DV167">
            <v>0</v>
          </cell>
          <cell r="DW167">
            <v>0</v>
          </cell>
          <cell r="DX167">
            <v>77279</v>
          </cell>
          <cell r="DY167">
            <v>0</v>
          </cell>
          <cell r="DZ167">
            <v>0</v>
          </cell>
          <cell r="EA167">
            <v>0</v>
          </cell>
          <cell r="EB167">
            <v>0</v>
          </cell>
          <cell r="EC167">
            <v>77279</v>
          </cell>
          <cell r="ED167">
            <v>0</v>
          </cell>
          <cell r="EE167">
            <v>0</v>
          </cell>
          <cell r="EF167">
            <v>0</v>
          </cell>
          <cell r="EG167">
            <v>0</v>
          </cell>
          <cell r="EH167">
            <v>0</v>
          </cell>
          <cell r="EI167">
            <v>0</v>
          </cell>
          <cell r="EJ167">
            <v>0</v>
          </cell>
        </row>
        <row r="168">
          <cell r="A168" t="str">
            <v>1301C0029</v>
          </cell>
          <cell r="B168" t="str">
            <v>LAITA - ANCENIS</v>
          </cell>
          <cell r="C168">
            <v>2013</v>
          </cell>
          <cell r="D168" t="str">
            <v>retenu</v>
          </cell>
          <cell r="E168" t="str">
            <v>PAYS DE LA LOIRE</v>
          </cell>
          <cell r="F168">
            <v>44</v>
          </cell>
          <cell r="G168" t="str">
            <v>ANCENIS</v>
          </cell>
          <cell r="H168">
            <v>44003</v>
          </cell>
          <cell r="I168">
            <v>0</v>
          </cell>
          <cell r="J168" t="str">
            <v>LAITERIE DU VAL D'ANCENIS</v>
          </cell>
          <cell r="K168">
            <v>41480</v>
          </cell>
          <cell r="L168">
            <v>0</v>
          </cell>
          <cell r="M168" t="str">
            <v>Gaz</v>
          </cell>
          <cell r="N168">
            <v>16359.571797076524</v>
          </cell>
          <cell r="O168" t="str">
            <v>Nicolas Clerc
02 51 14 24 42
nclerc@laita.fr</v>
          </cell>
          <cell r="P168" t="str">
            <v>Nicolas Clerc</v>
          </cell>
          <cell r="Q168" t="str">
            <v>nclerc@laita.fr</v>
          </cell>
          <cell r="R168" t="str">
            <v>02 51 14 24 42</v>
          </cell>
          <cell r="S168" t="str">
            <v>Nicolas Clerc</v>
          </cell>
          <cell r="T168" t="str">
            <v>nclerc@laita.fr</v>
          </cell>
          <cell r="U168" t="str">
            <v>02 51 14 24 42</v>
          </cell>
          <cell r="V168" t="str">
            <v>01 Laiteries</v>
          </cell>
          <cell r="W168">
            <v>5681100</v>
          </cell>
          <cell r="X168">
            <v>2368000</v>
          </cell>
          <cell r="Y168">
            <v>0</v>
          </cell>
          <cell r="Z168">
            <v>0</v>
          </cell>
          <cell r="AA168">
            <v>6150.2149613069641</v>
          </cell>
          <cell r="AB168">
            <v>71527</v>
          </cell>
          <cell r="AC168">
            <v>8.94</v>
          </cell>
          <cell r="AD168" t="str">
            <v>En cours</v>
          </cell>
          <cell r="AE168" t="str">
            <v>En cours de réalisation</v>
          </cell>
          <cell r="AF168">
            <v>0</v>
          </cell>
          <cell r="AG168">
            <v>0</v>
          </cell>
          <cell r="AH168">
            <v>42401</v>
          </cell>
          <cell r="AI168">
            <v>42491</v>
          </cell>
          <cell r="AJ168">
            <v>0</v>
          </cell>
          <cell r="AK168">
            <v>44402</v>
          </cell>
          <cell r="AL168" t="e">
            <v>#N/A</v>
          </cell>
          <cell r="AM168">
            <v>0</v>
          </cell>
          <cell r="AN168" t="str">
            <v xml:space="preserve">05/06/2014  Reprise possible du dossier par EDF (échange tél SB avec JP Guerin)
Initialement la chaufferie biomasse devait disposer d'une puissance nominale de 8,9 MW et devait couvrir 59% des besoins thermiques (en accord avec le montant de subventions retenues), Apres divers phases d'ingenieries, la chaufferie aura in fine une puissance legerement superier a 11MW et couvrira environs 71% des besoins thermiques.
A date (début octobre 2014) les avancés sur le projet sont:
==&gt; Finalisation du contrat de financement en cours
==&gt; Finalisation des échanges juridiques sur le contrat de construction, approvisionnement et exploitation en cours
==&gt; Finalisation des détails d'implantation en cours (orientation du bâtiment et définition des flux poids lourds).
==&gt; Mise à jour du plan d'approvisionnement validé par avenant à la convention ADEME,
</v>
          </cell>
          <cell r="AO168">
            <v>0</v>
          </cell>
          <cell r="AP168">
            <v>0</v>
          </cell>
          <cell r="AQ168">
            <v>0</v>
          </cell>
          <cell r="AR168">
            <v>0</v>
          </cell>
          <cell r="AS168">
            <v>0</v>
          </cell>
          <cell r="AT168" t="str">
            <v>Retard comptage prévisionnel</v>
          </cell>
          <cell r="AU168"/>
          <cell r="AV168">
            <v>41921</v>
          </cell>
          <cell r="AW168">
            <v>42286</v>
          </cell>
          <cell r="AX168">
            <v>42652</v>
          </cell>
          <cell r="AY168">
            <v>43017</v>
          </cell>
          <cell r="AZ168" t="str">
            <v>mai</v>
          </cell>
          <cell r="BA168"/>
          <cell r="BB168"/>
          <cell r="BC168">
            <v>0</v>
          </cell>
          <cell r="BD168">
            <v>0</v>
          </cell>
          <cell r="BE168">
            <v>0</v>
          </cell>
          <cell r="BF168"/>
          <cell r="BG168"/>
          <cell r="BH168">
            <v>0</v>
          </cell>
          <cell r="BI168">
            <v>0</v>
          </cell>
          <cell r="BJ168">
            <v>0</v>
          </cell>
          <cell r="BK168"/>
          <cell r="BL168"/>
          <cell r="BM168">
            <v>0</v>
          </cell>
          <cell r="BN168">
            <v>0</v>
          </cell>
          <cell r="BO168">
            <v>0</v>
          </cell>
          <cell r="BP168"/>
          <cell r="BQ168">
            <v>0</v>
          </cell>
          <cell r="BR168">
            <v>0</v>
          </cell>
          <cell r="BS168">
            <v>0</v>
          </cell>
          <cell r="BT168"/>
          <cell r="BU168">
            <v>0</v>
          </cell>
          <cell r="BV168">
            <v>0</v>
          </cell>
          <cell r="BW168">
            <v>0</v>
          </cell>
          <cell r="BX168">
            <v>0</v>
          </cell>
          <cell r="BY168">
            <v>0</v>
          </cell>
          <cell r="BZ168">
            <v>0</v>
          </cell>
          <cell r="CA168">
            <v>0</v>
          </cell>
          <cell r="CB168"/>
          <cell r="CC168" t="b">
            <v>0</v>
          </cell>
          <cell r="CD168">
            <v>0</v>
          </cell>
          <cell r="CE168">
            <v>0</v>
          </cell>
          <cell r="CF168">
            <v>0</v>
          </cell>
          <cell r="CG168">
            <v>0</v>
          </cell>
          <cell r="CH168">
            <v>0</v>
          </cell>
          <cell r="CI168">
            <v>0</v>
          </cell>
          <cell r="CJ168">
            <v>0</v>
          </cell>
          <cell r="CK168">
            <v>0</v>
          </cell>
          <cell r="CL168">
            <v>0</v>
          </cell>
          <cell r="CM168">
            <v>0</v>
          </cell>
          <cell r="CN168">
            <v>0</v>
          </cell>
          <cell r="CO168">
            <v>0</v>
          </cell>
          <cell r="CP168">
            <v>0</v>
          </cell>
          <cell r="CQ168">
            <v>0</v>
          </cell>
          <cell r="CR168">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71527</v>
          </cell>
          <cell r="DJ168">
            <v>0</v>
          </cell>
          <cell r="DK168"/>
          <cell r="DL168">
            <v>0</v>
          </cell>
          <cell r="DM168">
            <v>0</v>
          </cell>
          <cell r="DN168">
            <v>71527</v>
          </cell>
          <cell r="DO168">
            <v>0</v>
          </cell>
          <cell r="DP168"/>
          <cell r="DQ168">
            <v>0</v>
          </cell>
          <cell r="DR168">
            <v>0</v>
          </cell>
          <cell r="DS168">
            <v>71527</v>
          </cell>
          <cell r="DT168">
            <v>0</v>
          </cell>
          <cell r="DU168">
            <v>0</v>
          </cell>
          <cell r="DV168">
            <v>0</v>
          </cell>
          <cell r="DW168">
            <v>0</v>
          </cell>
          <cell r="DX168">
            <v>71527</v>
          </cell>
          <cell r="DY168">
            <v>0</v>
          </cell>
          <cell r="DZ168">
            <v>0</v>
          </cell>
          <cell r="EA168">
            <v>0</v>
          </cell>
          <cell r="EB168">
            <v>0</v>
          </cell>
          <cell r="EC168">
            <v>71527</v>
          </cell>
          <cell r="ED168">
            <v>0</v>
          </cell>
          <cell r="EE168">
            <v>0</v>
          </cell>
          <cell r="EF168">
            <v>0</v>
          </cell>
          <cell r="EG168">
            <v>0</v>
          </cell>
          <cell r="EH168">
            <v>0</v>
          </cell>
          <cell r="EI168">
            <v>0</v>
          </cell>
          <cell r="EJ168">
            <v>0</v>
          </cell>
        </row>
        <row r="169">
          <cell r="A169" t="str">
            <v>1401C0012</v>
          </cell>
          <cell r="B169" t="str">
            <v>DALKIA - FIBRES EXCELLENCE - SAINT GAUDENS</v>
          </cell>
          <cell r="C169">
            <v>2014</v>
          </cell>
          <cell r="D169" t="str">
            <v>Retenu</v>
          </cell>
          <cell r="E169" t="str">
            <v>MIDI PYRENEES</v>
          </cell>
          <cell r="F169">
            <v>31</v>
          </cell>
          <cell r="G169" t="str">
            <v>SAINT GAUDENS</v>
          </cell>
          <cell r="H169">
            <v>31483</v>
          </cell>
          <cell r="I169">
            <v>0</v>
          </cell>
          <cell r="J169" t="str">
            <v>DALKIA</v>
          </cell>
          <cell r="K169">
            <v>41801</v>
          </cell>
          <cell r="L169">
            <v>0</v>
          </cell>
          <cell r="M169" t="str">
            <v>Gaz naturel</v>
          </cell>
          <cell r="N169">
            <v>27261.340498710229</v>
          </cell>
          <cell r="O169" t="str">
            <v>pclerc@dalkia.com</v>
          </cell>
          <cell r="P169">
            <v>0</v>
          </cell>
          <cell r="Q169">
            <v>0</v>
          </cell>
          <cell r="R169">
            <v>0</v>
          </cell>
          <cell r="S169">
            <v>0</v>
          </cell>
          <cell r="T169">
            <v>0</v>
          </cell>
          <cell r="U169">
            <v>0</v>
          </cell>
          <cell r="V169" t="str">
            <v>10 Papier/Carton</v>
          </cell>
          <cell r="W169">
            <v>9460400</v>
          </cell>
          <cell r="X169">
            <v>4100000</v>
          </cell>
          <cell r="Y169">
            <v>0</v>
          </cell>
          <cell r="Z169">
            <v>0</v>
          </cell>
          <cell r="AA169">
            <v>10704.127257093722</v>
          </cell>
          <cell r="AB169">
            <v>124488.99999999999</v>
          </cell>
          <cell r="AC169">
            <v>17.8</v>
          </cell>
          <cell r="AD169" t="str">
            <v>En cours</v>
          </cell>
          <cell r="AE169" t="str">
            <v>En cours de réalisation</v>
          </cell>
          <cell r="AF169">
            <v>0</v>
          </cell>
          <cell r="AG169">
            <v>0</v>
          </cell>
          <cell r="AH169">
            <v>42767</v>
          </cell>
          <cell r="AI169">
            <v>0</v>
          </cell>
          <cell r="AJ169">
            <v>0</v>
          </cell>
          <cell r="AK169">
            <v>44723</v>
          </cell>
          <cell r="AL169" t="e">
            <v>#N/A</v>
          </cell>
          <cell r="AM169">
            <v>0</v>
          </cell>
          <cell r="AN169">
            <v>0</v>
          </cell>
          <cell r="AO169">
            <v>0</v>
          </cell>
          <cell r="AP169">
            <v>0</v>
          </cell>
          <cell r="AQ169">
            <v>0</v>
          </cell>
          <cell r="AR169">
            <v>0</v>
          </cell>
          <cell r="AS169">
            <v>0</v>
          </cell>
          <cell r="AT169"/>
          <cell r="AU169"/>
          <cell r="AV169">
            <v>42135</v>
          </cell>
          <cell r="AW169">
            <v>42501</v>
          </cell>
          <cell r="AX169">
            <v>42866</v>
          </cell>
          <cell r="AY169">
            <v>43231</v>
          </cell>
          <cell r="AZ169"/>
          <cell r="BA169"/>
          <cell r="BB169"/>
          <cell r="BC169">
            <v>0</v>
          </cell>
          <cell r="BD169">
            <v>0</v>
          </cell>
          <cell r="BE169">
            <v>0</v>
          </cell>
          <cell r="BF169"/>
          <cell r="BG169"/>
          <cell r="BH169">
            <v>0</v>
          </cell>
          <cell r="BI169">
            <v>0</v>
          </cell>
          <cell r="BJ169">
            <v>0</v>
          </cell>
          <cell r="BK169"/>
          <cell r="BL169"/>
          <cell r="BM169">
            <v>0</v>
          </cell>
          <cell r="BN169">
            <v>0</v>
          </cell>
          <cell r="BO169">
            <v>0</v>
          </cell>
          <cell r="BP169"/>
          <cell r="BQ169">
            <v>0</v>
          </cell>
          <cell r="BR169">
            <v>0</v>
          </cell>
          <cell r="BS169">
            <v>0</v>
          </cell>
          <cell r="BT169"/>
          <cell r="BU169">
            <v>0</v>
          </cell>
          <cell r="BV169">
            <v>0</v>
          </cell>
          <cell r="BW169">
            <v>0</v>
          </cell>
          <cell r="BX169">
            <v>0</v>
          </cell>
          <cell r="BY169">
            <v>0</v>
          </cell>
          <cell r="BZ169">
            <v>0</v>
          </cell>
          <cell r="CA169">
            <v>0</v>
          </cell>
          <cell r="CB169"/>
          <cell r="CC169" t="b">
            <v>0</v>
          </cell>
          <cell r="CD169">
            <v>0</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124488.99999999999</v>
          </cell>
          <cell r="DJ169">
            <v>0</v>
          </cell>
          <cell r="DK169"/>
          <cell r="DL169">
            <v>0</v>
          </cell>
          <cell r="DM169">
            <v>0</v>
          </cell>
          <cell r="DN169">
            <v>124488.99999999999</v>
          </cell>
          <cell r="DO169">
            <v>0</v>
          </cell>
          <cell r="DP169"/>
          <cell r="DQ169">
            <v>0</v>
          </cell>
          <cell r="DR169">
            <v>0</v>
          </cell>
          <cell r="DS169">
            <v>124488.99999999999</v>
          </cell>
          <cell r="DT169">
            <v>0</v>
          </cell>
          <cell r="DU169">
            <v>0</v>
          </cell>
          <cell r="DV169">
            <v>0</v>
          </cell>
          <cell r="DW169">
            <v>0</v>
          </cell>
          <cell r="DX169">
            <v>124488.99999999999</v>
          </cell>
          <cell r="DY169">
            <v>0</v>
          </cell>
          <cell r="DZ169">
            <v>0</v>
          </cell>
          <cell r="EA169">
            <v>0</v>
          </cell>
          <cell r="EB169">
            <v>0</v>
          </cell>
          <cell r="EC169">
            <v>124488.99999999999</v>
          </cell>
          <cell r="ED169">
            <v>0</v>
          </cell>
          <cell r="EE169">
            <v>0</v>
          </cell>
          <cell r="EF169">
            <v>0</v>
          </cell>
          <cell r="EG169">
            <v>0</v>
          </cell>
          <cell r="EH169">
            <v>0</v>
          </cell>
          <cell r="EI169">
            <v>0</v>
          </cell>
          <cell r="EJ169">
            <v>0</v>
          </cell>
        </row>
        <row r="170">
          <cell r="A170" t="str">
            <v>1401C0013</v>
          </cell>
          <cell r="B170" t="str">
            <v>DALKIA-SINIAT</v>
          </cell>
          <cell r="C170">
            <v>2014</v>
          </cell>
          <cell r="D170" t="str">
            <v>non retenu</v>
          </cell>
          <cell r="E170" t="str">
            <v>AQUITAINE</v>
          </cell>
          <cell r="F170">
            <v>33</v>
          </cell>
          <cell r="G170" t="str">
            <v>SAINT LOUBES</v>
          </cell>
          <cell r="H170">
            <v>33433</v>
          </cell>
          <cell r="I170">
            <v>0</v>
          </cell>
          <cell r="J170" t="str">
            <v>DALKIA France</v>
          </cell>
          <cell r="K170">
            <v>0</v>
          </cell>
          <cell r="L170">
            <v>0</v>
          </cell>
          <cell r="M170" t="str">
            <v>Gaz naturel</v>
          </cell>
          <cell r="N170">
            <v>30700.631298366294</v>
          </cell>
          <cell r="O170" t="str">
            <v>ragor@dalkia.com</v>
          </cell>
          <cell r="P170">
            <v>0</v>
          </cell>
          <cell r="Q170">
            <v>0</v>
          </cell>
          <cell r="R170">
            <v>0</v>
          </cell>
          <cell r="S170">
            <v>0</v>
          </cell>
          <cell r="T170">
            <v>0</v>
          </cell>
          <cell r="U170">
            <v>0</v>
          </cell>
          <cell r="V170" t="str">
            <v>06 Matériaux de construction</v>
          </cell>
          <cell r="W170">
            <v>14895000</v>
          </cell>
          <cell r="X170">
            <v>6194000</v>
          </cell>
          <cell r="Y170">
            <v>0</v>
          </cell>
          <cell r="Z170">
            <v>0</v>
          </cell>
          <cell r="AA170">
            <v>12046.173688736028</v>
          </cell>
          <cell r="AB170">
            <v>140097</v>
          </cell>
          <cell r="AC170">
            <v>24</v>
          </cell>
          <cell r="AD170" t="str">
            <v>Projet non retenu</v>
          </cell>
          <cell r="AE170" t="str">
            <v>Projet non retenu</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cell r="BA170"/>
          <cell r="BB170"/>
          <cell r="BC170">
            <v>0</v>
          </cell>
          <cell r="BD170">
            <v>0</v>
          </cell>
          <cell r="BE170">
            <v>0</v>
          </cell>
          <cell r="BF170"/>
          <cell r="BG170"/>
          <cell r="BH170">
            <v>0</v>
          </cell>
          <cell r="BI170">
            <v>0</v>
          </cell>
          <cell r="BJ170">
            <v>0</v>
          </cell>
          <cell r="BK170"/>
          <cell r="BL170"/>
          <cell r="BM170">
            <v>0</v>
          </cell>
          <cell r="BN170">
            <v>0</v>
          </cell>
          <cell r="BO170">
            <v>0</v>
          </cell>
          <cell r="BP170"/>
          <cell r="BQ170">
            <v>0</v>
          </cell>
          <cell r="BR170">
            <v>0</v>
          </cell>
          <cell r="BS170">
            <v>0</v>
          </cell>
          <cell r="BT170"/>
          <cell r="BU170">
            <v>0</v>
          </cell>
          <cell r="BV170">
            <v>0</v>
          </cell>
          <cell r="BW170">
            <v>0</v>
          </cell>
          <cell r="BX170">
            <v>0</v>
          </cell>
          <cell r="BY170">
            <v>0</v>
          </cell>
          <cell r="BZ170">
            <v>0</v>
          </cell>
          <cell r="CA170">
            <v>0</v>
          </cell>
          <cell r="CB170">
            <v>0</v>
          </cell>
          <cell r="CC170" t="b">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140097</v>
          </cell>
          <cell r="DJ170">
            <v>0</v>
          </cell>
          <cell r="DK170"/>
          <cell r="DL170">
            <v>0</v>
          </cell>
          <cell r="DM170">
            <v>0</v>
          </cell>
          <cell r="DN170">
            <v>140097</v>
          </cell>
          <cell r="DO170">
            <v>0</v>
          </cell>
          <cell r="DP170"/>
          <cell r="DQ170">
            <v>0</v>
          </cell>
          <cell r="DR170">
            <v>0</v>
          </cell>
          <cell r="DS170">
            <v>140097</v>
          </cell>
          <cell r="DT170">
            <v>0</v>
          </cell>
          <cell r="DU170">
            <v>0</v>
          </cell>
          <cell r="DV170">
            <v>0</v>
          </cell>
          <cell r="DW170">
            <v>0</v>
          </cell>
          <cell r="DX170">
            <v>140097</v>
          </cell>
          <cell r="DY170">
            <v>0</v>
          </cell>
          <cell r="DZ170">
            <v>0</v>
          </cell>
          <cell r="EA170">
            <v>0</v>
          </cell>
          <cell r="EB170">
            <v>0</v>
          </cell>
          <cell r="EC170">
            <v>140097</v>
          </cell>
          <cell r="ED170">
            <v>0</v>
          </cell>
          <cell r="EE170">
            <v>0</v>
          </cell>
          <cell r="EF170">
            <v>0</v>
          </cell>
          <cell r="EG170">
            <v>0</v>
          </cell>
          <cell r="EH170">
            <v>0</v>
          </cell>
          <cell r="EI170">
            <v>0</v>
          </cell>
          <cell r="EJ170">
            <v>0</v>
          </cell>
        </row>
        <row r="171">
          <cell r="A171" t="str">
            <v>1401C0014</v>
          </cell>
          <cell r="B171" t="str">
            <v>GASCOGNE PAPER - MIMIZAN</v>
          </cell>
          <cell r="C171">
            <v>2014</v>
          </cell>
          <cell r="D171" t="str">
            <v>Retenu</v>
          </cell>
          <cell r="E171" t="str">
            <v>AQUITAINE</v>
          </cell>
          <cell r="F171">
            <v>40</v>
          </cell>
          <cell r="G171" t="str">
            <v>MIMIZAN</v>
          </cell>
          <cell r="H171">
            <v>40184</v>
          </cell>
          <cell r="I171" t="str">
            <v>GASCOGNE PAPER</v>
          </cell>
          <cell r="J171" t="str">
            <v>GASCOGNE PAPER</v>
          </cell>
          <cell r="K171">
            <v>41801</v>
          </cell>
          <cell r="L171">
            <v>0</v>
          </cell>
          <cell r="M171" t="str">
            <v>Fioul lourd</v>
          </cell>
          <cell r="N171">
            <v>75913.905760963011</v>
          </cell>
          <cell r="O171" t="str">
            <v>mill@gascognepaper.com</v>
          </cell>
          <cell r="P171" t="str">
            <v>Didier.PUIG</v>
          </cell>
          <cell r="Q171" t="str">
            <v xml:space="preserve">
dpuig@gascognepapier.com</v>
          </cell>
          <cell r="R171" t="str">
            <v>Tél 05 58 09 90 15 (direct)</v>
          </cell>
          <cell r="S171" t="str">
            <v>Didier.PUIG</v>
          </cell>
          <cell r="T171" t="str">
            <v xml:space="preserve">
dpuig@gascognepapier.com</v>
          </cell>
          <cell r="U171" t="str">
            <v>Tél 05 58 09 90 15 (direct)</v>
          </cell>
          <cell r="V171" t="str">
            <v>10 Papier/Carton</v>
          </cell>
          <cell r="W171">
            <v>27550000</v>
          </cell>
          <cell r="X171">
            <v>4222500</v>
          </cell>
          <cell r="Y171">
            <v>0</v>
          </cell>
          <cell r="Z171">
            <v>0</v>
          </cell>
          <cell r="AA171">
            <v>20855.546001719689</v>
          </cell>
          <cell r="AB171">
            <v>242550</v>
          </cell>
          <cell r="AC171">
            <v>53</v>
          </cell>
          <cell r="AD171" t="str">
            <v>En cours</v>
          </cell>
          <cell r="AE171" t="str">
            <v>En cours de réalisation</v>
          </cell>
          <cell r="AF171">
            <v>0</v>
          </cell>
          <cell r="AG171" t="str">
            <v>IB72402016001</v>
          </cell>
          <cell r="AH171">
            <v>42767</v>
          </cell>
          <cell r="AI171">
            <v>42430</v>
          </cell>
          <cell r="AJ171">
            <v>0</v>
          </cell>
          <cell r="AK171">
            <v>44723</v>
          </cell>
          <cell r="AL171" t="e">
            <v>#N/A</v>
          </cell>
          <cell r="AM171">
            <v>0</v>
          </cell>
          <cell r="AN171" t="str">
            <v>Chaudière 66 bar lit fluidisé
MSI  prévu février 2016 - mai 2015 genie civile batiment en cours</v>
          </cell>
          <cell r="AO171">
            <v>0</v>
          </cell>
          <cell r="AP171">
            <v>0</v>
          </cell>
          <cell r="AQ171">
            <v>0</v>
          </cell>
          <cell r="AR171">
            <v>0</v>
          </cell>
          <cell r="AS171">
            <v>0</v>
          </cell>
          <cell r="AT171"/>
          <cell r="AU171"/>
          <cell r="AV171">
            <v>42135</v>
          </cell>
          <cell r="AW171">
            <v>42501</v>
          </cell>
          <cell r="AX171">
            <v>42866</v>
          </cell>
          <cell r="AY171">
            <v>43231</v>
          </cell>
          <cell r="AZ171" t="str">
            <v>mars</v>
          </cell>
          <cell r="BA171"/>
          <cell r="BB171"/>
          <cell r="BC171">
            <v>0</v>
          </cell>
          <cell r="BD171">
            <v>0</v>
          </cell>
          <cell r="BE171">
            <v>0</v>
          </cell>
          <cell r="BF171"/>
          <cell r="BG171"/>
          <cell r="BH171">
            <v>0</v>
          </cell>
          <cell r="BI171">
            <v>0</v>
          </cell>
          <cell r="BJ171">
            <v>0</v>
          </cell>
          <cell r="BK171"/>
          <cell r="BL171"/>
          <cell r="BM171">
            <v>0</v>
          </cell>
          <cell r="BN171">
            <v>0</v>
          </cell>
          <cell r="BO171">
            <v>0</v>
          </cell>
          <cell r="BP171"/>
          <cell r="BQ171">
            <v>0</v>
          </cell>
          <cell r="BR171">
            <v>0</v>
          </cell>
          <cell r="BS171">
            <v>0</v>
          </cell>
          <cell r="BT171"/>
          <cell r="BU171">
            <v>0</v>
          </cell>
          <cell r="BV171">
            <v>0</v>
          </cell>
          <cell r="BW171">
            <v>0</v>
          </cell>
          <cell r="BX171">
            <v>0</v>
          </cell>
          <cell r="BY171">
            <v>0</v>
          </cell>
          <cell r="BZ171">
            <v>0</v>
          </cell>
          <cell r="CA171">
            <v>0</v>
          </cell>
          <cell r="CB171"/>
          <cell r="CC171" t="b">
            <v>0</v>
          </cell>
          <cell r="CD171">
            <v>0</v>
          </cell>
          <cell r="CE171">
            <v>0</v>
          </cell>
          <cell r="CF171">
            <v>0</v>
          </cell>
          <cell r="CG171">
            <v>0</v>
          </cell>
          <cell r="CH171">
            <v>0</v>
          </cell>
          <cell r="CI171">
            <v>0</v>
          </cell>
          <cell r="CJ171" t="str">
            <v>BERTSCHenergy</v>
          </cell>
          <cell r="CK171">
            <v>0</v>
          </cell>
          <cell r="CL171">
            <v>0</v>
          </cell>
          <cell r="CM171" t="str">
            <v>Cyclones FAM</v>
          </cell>
          <cell r="CN171" t="str">
            <v>ICPE - 2910 B - autorisation</v>
          </cell>
          <cell r="CO171">
            <v>20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242550</v>
          </cell>
          <cell r="DJ171">
            <v>0</v>
          </cell>
          <cell r="DK171"/>
          <cell r="DL171">
            <v>0</v>
          </cell>
          <cell r="DM171">
            <v>0</v>
          </cell>
          <cell r="DN171">
            <v>242550</v>
          </cell>
          <cell r="DO171">
            <v>0</v>
          </cell>
          <cell r="DP171"/>
          <cell r="DQ171">
            <v>0</v>
          </cell>
          <cell r="DR171">
            <v>0</v>
          </cell>
          <cell r="DS171">
            <v>242550</v>
          </cell>
          <cell r="DT171">
            <v>0</v>
          </cell>
          <cell r="DU171">
            <v>0</v>
          </cell>
          <cell r="DV171">
            <v>0</v>
          </cell>
          <cell r="DW171">
            <v>0</v>
          </cell>
          <cell r="DX171">
            <v>242550</v>
          </cell>
          <cell r="DY171">
            <v>0</v>
          </cell>
          <cell r="DZ171">
            <v>0</v>
          </cell>
          <cell r="EA171">
            <v>0</v>
          </cell>
          <cell r="EB171">
            <v>0</v>
          </cell>
          <cell r="EC171">
            <v>242550</v>
          </cell>
          <cell r="ED171">
            <v>0</v>
          </cell>
          <cell r="EE171">
            <v>0</v>
          </cell>
          <cell r="EF171">
            <v>0</v>
          </cell>
          <cell r="EG171">
            <v>0</v>
          </cell>
          <cell r="EH171">
            <v>0</v>
          </cell>
          <cell r="EI171">
            <v>0</v>
          </cell>
          <cell r="EJ171">
            <v>0</v>
          </cell>
          <cell r="EK171" t="str">
            <v>foyer biomasse--Vapeur-</v>
          </cell>
          <cell r="EL171" t="str">
            <v>Plaquettes forestières (référentiel 2008 - 1A - PF)</v>
          </cell>
          <cell r="EM171">
            <v>0.54</v>
          </cell>
          <cell r="EN171">
            <v>0.74</v>
          </cell>
          <cell r="EO171" t="str">
            <v>Aquitaine</v>
          </cell>
          <cell r="EP171">
            <v>1</v>
          </cell>
          <cell r="EU171" t="str">
            <v>Connexes des Industries du Bois (référentiel 2008 - 2 - CIB)</v>
          </cell>
          <cell r="EV171">
            <v>0.36</v>
          </cell>
          <cell r="EW171">
            <v>0.56000000000000005</v>
          </cell>
          <cell r="EX171" t="str">
            <v>Aquitaine</v>
          </cell>
          <cell r="FW171" t="str">
            <v>foyer biomasse</v>
          </cell>
          <cell r="FY171" t="str">
            <v>Vapeur</v>
          </cell>
          <cell r="GA171">
            <v>0.65</v>
          </cell>
        </row>
        <row r="172">
          <cell r="A172" t="str">
            <v>1401C0056</v>
          </cell>
          <cell r="B172" t="str">
            <v xml:space="preserve">APROBOIS - ROSTRENEN </v>
          </cell>
          <cell r="C172">
            <v>2014</v>
          </cell>
          <cell r="D172" t="str">
            <v>Retenu</v>
          </cell>
          <cell r="E172" t="str">
            <v>BRETAGNE</v>
          </cell>
          <cell r="F172">
            <v>22</v>
          </cell>
          <cell r="G172" t="str">
            <v xml:space="preserve">ROSTRENEN </v>
          </cell>
          <cell r="H172">
            <v>22266</v>
          </cell>
          <cell r="I172">
            <v>0</v>
          </cell>
          <cell r="J172" t="str">
            <v>APROBOIS</v>
          </cell>
          <cell r="K172">
            <v>41964</v>
          </cell>
          <cell r="L172">
            <v>0</v>
          </cell>
          <cell r="M172">
            <v>0</v>
          </cell>
          <cell r="N172">
            <v>8011.563198624247</v>
          </cell>
          <cell r="O172" t="str">
            <v>contact@aprobois.fr</v>
          </cell>
          <cell r="P172">
            <v>0</v>
          </cell>
          <cell r="Q172">
            <v>0</v>
          </cell>
          <cell r="R172">
            <v>0</v>
          </cell>
          <cell r="S172">
            <v>0</v>
          </cell>
          <cell r="T172">
            <v>0</v>
          </cell>
          <cell r="U172">
            <v>0</v>
          </cell>
          <cell r="V172" t="str">
            <v>09 Granulés</v>
          </cell>
          <cell r="W172">
            <v>2165000</v>
          </cell>
          <cell r="X172">
            <v>878100</v>
          </cell>
          <cell r="Y172">
            <v>0</v>
          </cell>
          <cell r="Z172">
            <v>0</v>
          </cell>
          <cell r="AA172">
            <v>1960</v>
          </cell>
          <cell r="AB172">
            <v>33100</v>
          </cell>
          <cell r="AC172">
            <v>3</v>
          </cell>
          <cell r="AD172" t="str">
            <v>En cours</v>
          </cell>
          <cell r="AE172" t="str">
            <v>En cours de réalisation</v>
          </cell>
          <cell r="AF172">
            <v>0</v>
          </cell>
          <cell r="AG172">
            <v>0</v>
          </cell>
          <cell r="AH172">
            <v>42767</v>
          </cell>
          <cell r="AI172">
            <v>0</v>
          </cell>
          <cell r="AJ172">
            <v>0</v>
          </cell>
          <cell r="AK172">
            <v>44886</v>
          </cell>
          <cell r="AL172" t="e">
            <v>#N/A</v>
          </cell>
          <cell r="AM172">
            <v>0</v>
          </cell>
          <cell r="AN172" t="str">
            <v>Marché perdu par compte R mais a priori le projet avance</v>
          </cell>
          <cell r="AO172">
            <v>0</v>
          </cell>
          <cell r="AP172">
            <v>0</v>
          </cell>
          <cell r="AQ172">
            <v>0</v>
          </cell>
          <cell r="AR172">
            <v>0</v>
          </cell>
          <cell r="AS172">
            <v>0</v>
          </cell>
          <cell r="AT172"/>
          <cell r="AU172"/>
          <cell r="AV172">
            <v>42298</v>
          </cell>
          <cell r="AW172">
            <v>42664</v>
          </cell>
          <cell r="AX172">
            <v>43029</v>
          </cell>
          <cell r="AY172">
            <v>43394</v>
          </cell>
          <cell r="AZ172"/>
          <cell r="BA172"/>
          <cell r="BB172"/>
          <cell r="BC172">
            <v>0</v>
          </cell>
          <cell r="BD172">
            <v>0</v>
          </cell>
          <cell r="BE172">
            <v>0</v>
          </cell>
          <cell r="BF172"/>
          <cell r="BG172"/>
          <cell r="BH172">
            <v>0</v>
          </cell>
          <cell r="BI172">
            <v>0</v>
          </cell>
          <cell r="BJ172">
            <v>0</v>
          </cell>
          <cell r="BK172"/>
          <cell r="BL172"/>
          <cell r="BM172">
            <v>0</v>
          </cell>
          <cell r="BN172">
            <v>0</v>
          </cell>
          <cell r="BO172">
            <v>0</v>
          </cell>
          <cell r="BP172"/>
          <cell r="BQ172">
            <v>0</v>
          </cell>
          <cell r="BR172">
            <v>0</v>
          </cell>
          <cell r="BS172">
            <v>0</v>
          </cell>
          <cell r="BT172"/>
          <cell r="BU172">
            <v>0</v>
          </cell>
          <cell r="BV172">
            <v>0</v>
          </cell>
          <cell r="BW172">
            <v>0</v>
          </cell>
          <cell r="BX172">
            <v>0</v>
          </cell>
          <cell r="BY172">
            <v>0</v>
          </cell>
          <cell r="BZ172">
            <v>0</v>
          </cell>
          <cell r="CA172">
            <v>0</v>
          </cell>
          <cell r="CB172"/>
          <cell r="CC172" t="b">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33100</v>
          </cell>
          <cell r="DJ172">
            <v>0</v>
          </cell>
          <cell r="DK172"/>
          <cell r="DL172">
            <v>0</v>
          </cell>
          <cell r="DM172">
            <v>0</v>
          </cell>
          <cell r="DN172">
            <v>33100</v>
          </cell>
          <cell r="DO172">
            <v>0</v>
          </cell>
          <cell r="DP172"/>
          <cell r="DQ172">
            <v>0</v>
          </cell>
          <cell r="DR172">
            <v>0</v>
          </cell>
          <cell r="DS172">
            <v>33100</v>
          </cell>
          <cell r="DT172">
            <v>0</v>
          </cell>
          <cell r="DU172">
            <v>0</v>
          </cell>
          <cell r="DV172">
            <v>0</v>
          </cell>
          <cell r="DW172">
            <v>0</v>
          </cell>
          <cell r="DX172">
            <v>33100</v>
          </cell>
          <cell r="DY172">
            <v>0</v>
          </cell>
          <cell r="DZ172">
            <v>0</v>
          </cell>
          <cell r="EA172">
            <v>0</v>
          </cell>
          <cell r="EB172">
            <v>0</v>
          </cell>
          <cell r="EC172">
            <v>33100</v>
          </cell>
          <cell r="ED172">
            <v>0</v>
          </cell>
          <cell r="EE172">
            <v>0</v>
          </cell>
          <cell r="EF172">
            <v>0</v>
          </cell>
          <cell r="EG172">
            <v>0</v>
          </cell>
          <cell r="EH172">
            <v>0</v>
          </cell>
          <cell r="EI172">
            <v>0</v>
          </cell>
          <cell r="EJ172">
            <v>0</v>
          </cell>
        </row>
        <row r="173">
          <cell r="A173" t="str">
            <v>1401C0016</v>
          </cell>
          <cell r="B173" t="str">
            <v>NESTLE</v>
          </cell>
          <cell r="C173">
            <v>2014</v>
          </cell>
          <cell r="D173" t="str">
            <v>non retenu</v>
          </cell>
          <cell r="E173" t="str">
            <v>PICARDIE</v>
          </cell>
          <cell r="F173">
            <v>80</v>
          </cell>
          <cell r="G173" t="str">
            <v>NESLE</v>
          </cell>
          <cell r="H173">
            <v>0</v>
          </cell>
          <cell r="I173">
            <v>0</v>
          </cell>
          <cell r="J173" t="str">
            <v>ZI de NESLE (AJINOMOTO,TEREOS)</v>
          </cell>
          <cell r="K173">
            <v>0</v>
          </cell>
          <cell r="L173">
            <v>0</v>
          </cell>
          <cell r="M173" t="str">
            <v>Gaz naturel</v>
          </cell>
          <cell r="N173">
            <v>21449.251934651762</v>
          </cell>
          <cell r="O173" t="str">
            <v xml:space="preserve">pa.baudelet@akuoenergy.com </v>
          </cell>
          <cell r="P173">
            <v>0</v>
          </cell>
          <cell r="Q173">
            <v>0</v>
          </cell>
          <cell r="R173">
            <v>0</v>
          </cell>
          <cell r="S173">
            <v>0</v>
          </cell>
          <cell r="T173">
            <v>0</v>
          </cell>
          <cell r="U173">
            <v>0</v>
          </cell>
          <cell r="V173" t="str">
            <v>02 Autres Industries alimentaires</v>
          </cell>
          <cell r="W173">
            <v>6086000</v>
          </cell>
          <cell r="X173">
            <v>2434400</v>
          </cell>
          <cell r="Y173">
            <v>0</v>
          </cell>
          <cell r="Z173">
            <v>0</v>
          </cell>
          <cell r="AA173">
            <v>8546.8615649183139</v>
          </cell>
          <cell r="AB173">
            <v>99400</v>
          </cell>
          <cell r="AC173">
            <v>13.9</v>
          </cell>
          <cell r="AD173" t="str">
            <v>Projet non retenu</v>
          </cell>
          <cell r="AE173" t="str">
            <v>Projet non retenu</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cell r="BA173"/>
          <cell r="BB173"/>
          <cell r="BC173">
            <v>0</v>
          </cell>
          <cell r="BD173">
            <v>0</v>
          </cell>
          <cell r="BE173">
            <v>0</v>
          </cell>
          <cell r="BF173"/>
          <cell r="BG173"/>
          <cell r="BH173">
            <v>0</v>
          </cell>
          <cell r="BI173">
            <v>0</v>
          </cell>
          <cell r="BJ173">
            <v>0</v>
          </cell>
          <cell r="BK173"/>
          <cell r="BL173"/>
          <cell r="BM173">
            <v>0</v>
          </cell>
          <cell r="BN173">
            <v>0</v>
          </cell>
          <cell r="BO173">
            <v>0</v>
          </cell>
          <cell r="BP173"/>
          <cell r="BQ173">
            <v>0</v>
          </cell>
          <cell r="BR173">
            <v>0</v>
          </cell>
          <cell r="BS173">
            <v>0</v>
          </cell>
          <cell r="BT173"/>
          <cell r="BU173">
            <v>0</v>
          </cell>
          <cell r="BV173">
            <v>0</v>
          </cell>
          <cell r="BW173">
            <v>0</v>
          </cell>
          <cell r="BX173">
            <v>0</v>
          </cell>
          <cell r="BY173">
            <v>0</v>
          </cell>
          <cell r="BZ173">
            <v>0</v>
          </cell>
          <cell r="CA173">
            <v>0</v>
          </cell>
          <cell r="CB173">
            <v>0</v>
          </cell>
          <cell r="CC173" t="b">
            <v>0</v>
          </cell>
          <cell r="CD173">
            <v>0</v>
          </cell>
          <cell r="CE173">
            <v>0</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99400</v>
          </cell>
          <cell r="DJ173">
            <v>0</v>
          </cell>
          <cell r="DK173"/>
          <cell r="DL173">
            <v>0</v>
          </cell>
          <cell r="DM173">
            <v>0</v>
          </cell>
          <cell r="DN173">
            <v>99400</v>
          </cell>
          <cell r="DO173">
            <v>0</v>
          </cell>
          <cell r="DP173"/>
          <cell r="DQ173">
            <v>0</v>
          </cell>
          <cell r="DR173">
            <v>0</v>
          </cell>
          <cell r="DS173">
            <v>99400</v>
          </cell>
          <cell r="DT173">
            <v>0</v>
          </cell>
          <cell r="DU173">
            <v>0</v>
          </cell>
          <cell r="DV173">
            <v>0</v>
          </cell>
          <cell r="DW173">
            <v>0</v>
          </cell>
          <cell r="DX173">
            <v>99400</v>
          </cell>
          <cell r="DY173">
            <v>0</v>
          </cell>
          <cell r="DZ173">
            <v>0</v>
          </cell>
          <cell r="EA173">
            <v>0</v>
          </cell>
          <cell r="EB173">
            <v>0</v>
          </cell>
          <cell r="EC173">
            <v>99400</v>
          </cell>
          <cell r="ED173">
            <v>0</v>
          </cell>
          <cell r="EE173">
            <v>0</v>
          </cell>
          <cell r="EF173">
            <v>0</v>
          </cell>
          <cell r="EG173">
            <v>0</v>
          </cell>
          <cell r="EH173">
            <v>0</v>
          </cell>
          <cell r="EI173">
            <v>0</v>
          </cell>
          <cell r="EJ173">
            <v>0</v>
          </cell>
        </row>
        <row r="174">
          <cell r="A174" t="str">
            <v>1401C0017</v>
          </cell>
          <cell r="B174" t="str">
            <v>COFELY -PROCTER&amp;GAMBLE - BLOIS</v>
          </cell>
          <cell r="C174">
            <v>2014</v>
          </cell>
          <cell r="D174" t="str">
            <v>Retenu</v>
          </cell>
          <cell r="E174" t="str">
            <v>CENTRE</v>
          </cell>
          <cell r="F174">
            <v>41</v>
          </cell>
          <cell r="G174" t="str">
            <v>BLOIS</v>
          </cell>
          <cell r="H174">
            <v>41018</v>
          </cell>
          <cell r="I174">
            <v>0</v>
          </cell>
          <cell r="J174" t="str">
            <v>COFELY</v>
          </cell>
          <cell r="K174">
            <v>41801</v>
          </cell>
          <cell r="L174">
            <v>0</v>
          </cell>
          <cell r="M174" t="str">
            <v>Gaz naturel</v>
          </cell>
          <cell r="N174">
            <v>4608.501461736887</v>
          </cell>
          <cell r="O174" t="str">
            <v>delphine.hamon@cofely-gdfsuez.com</v>
          </cell>
          <cell r="P174">
            <v>0</v>
          </cell>
          <cell r="Q174">
            <v>0</v>
          </cell>
          <cell r="R174">
            <v>0</v>
          </cell>
          <cell r="S174">
            <v>0</v>
          </cell>
          <cell r="T174">
            <v>0</v>
          </cell>
          <cell r="U174">
            <v>0</v>
          </cell>
          <cell r="V174" t="str">
            <v>05 Industrie pharmaceutique et cosmétique</v>
          </cell>
          <cell r="W174">
            <v>3321027</v>
          </cell>
          <cell r="X174">
            <v>1063585</v>
          </cell>
          <cell r="Y174">
            <v>0</v>
          </cell>
          <cell r="Z174">
            <v>0</v>
          </cell>
          <cell r="AA174">
            <v>1636.2854686156491</v>
          </cell>
          <cell r="AB174">
            <v>19030</v>
          </cell>
          <cell r="AC174">
            <v>3.3</v>
          </cell>
          <cell r="AD174" t="str">
            <v>En cours</v>
          </cell>
          <cell r="AE174" t="str">
            <v>En cours de réalisation</v>
          </cell>
          <cell r="AF174">
            <v>0</v>
          </cell>
          <cell r="AG174">
            <v>0</v>
          </cell>
          <cell r="AH174">
            <v>42767</v>
          </cell>
          <cell r="AI174">
            <v>0</v>
          </cell>
          <cell r="AJ174">
            <v>0</v>
          </cell>
          <cell r="AK174">
            <v>44723</v>
          </cell>
          <cell r="AL174" t="e">
            <v>#N/A</v>
          </cell>
          <cell r="AM174">
            <v>0</v>
          </cell>
          <cell r="AN174" t="str">
            <v>Contact téléphonique Mr Le corre  toujours stade de projet 052015 vient d'arrivé reprend contact avec l'industriel - personne en charge du dossier en congé maternité</v>
          </cell>
          <cell r="AO174">
            <v>0</v>
          </cell>
          <cell r="AP174">
            <v>0</v>
          </cell>
          <cell r="AQ174">
            <v>0</v>
          </cell>
          <cell r="AR174">
            <v>0</v>
          </cell>
          <cell r="AS174">
            <v>0</v>
          </cell>
          <cell r="AT174"/>
          <cell r="AU174"/>
          <cell r="AV174">
            <v>42135</v>
          </cell>
          <cell r="AW174">
            <v>42501</v>
          </cell>
          <cell r="AX174">
            <v>42866</v>
          </cell>
          <cell r="AY174">
            <v>43231</v>
          </cell>
          <cell r="AZ174"/>
          <cell r="BA174"/>
          <cell r="BB174"/>
          <cell r="BC174">
            <v>0</v>
          </cell>
          <cell r="BD174">
            <v>0</v>
          </cell>
          <cell r="BE174">
            <v>0</v>
          </cell>
          <cell r="BF174"/>
          <cell r="BG174"/>
          <cell r="BH174">
            <v>0</v>
          </cell>
          <cell r="BI174">
            <v>0</v>
          </cell>
          <cell r="BJ174">
            <v>0</v>
          </cell>
          <cell r="BK174"/>
          <cell r="BL174"/>
          <cell r="BM174">
            <v>0</v>
          </cell>
          <cell r="BN174">
            <v>0</v>
          </cell>
          <cell r="BO174">
            <v>0</v>
          </cell>
          <cell r="BP174"/>
          <cell r="BQ174">
            <v>0</v>
          </cell>
          <cell r="BR174">
            <v>0</v>
          </cell>
          <cell r="BS174">
            <v>0</v>
          </cell>
          <cell r="BT174"/>
          <cell r="BU174">
            <v>0</v>
          </cell>
          <cell r="BV174">
            <v>0</v>
          </cell>
          <cell r="BW174">
            <v>0</v>
          </cell>
          <cell r="BX174">
            <v>0</v>
          </cell>
          <cell r="BY174">
            <v>0</v>
          </cell>
          <cell r="BZ174">
            <v>0</v>
          </cell>
          <cell r="CA174">
            <v>0</v>
          </cell>
          <cell r="CB174"/>
          <cell r="CC174" t="b">
            <v>0</v>
          </cell>
          <cell r="CD174">
            <v>0</v>
          </cell>
          <cell r="CE174">
            <v>0</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19030</v>
          </cell>
          <cell r="DJ174">
            <v>0</v>
          </cell>
          <cell r="DK174"/>
          <cell r="DL174">
            <v>0</v>
          </cell>
          <cell r="DM174">
            <v>0</v>
          </cell>
          <cell r="DN174">
            <v>19030</v>
          </cell>
          <cell r="DO174">
            <v>0</v>
          </cell>
          <cell r="DP174"/>
          <cell r="DQ174">
            <v>0</v>
          </cell>
          <cell r="DR174">
            <v>0</v>
          </cell>
          <cell r="DS174">
            <v>19030</v>
          </cell>
          <cell r="DT174">
            <v>0</v>
          </cell>
          <cell r="DU174">
            <v>0</v>
          </cell>
          <cell r="DV174">
            <v>0</v>
          </cell>
          <cell r="DW174">
            <v>0</v>
          </cell>
          <cell r="DX174">
            <v>19030</v>
          </cell>
          <cell r="DY174">
            <v>0</v>
          </cell>
          <cell r="DZ174">
            <v>0</v>
          </cell>
          <cell r="EA174">
            <v>0</v>
          </cell>
          <cell r="EB174">
            <v>0</v>
          </cell>
          <cell r="EC174">
            <v>19030</v>
          </cell>
          <cell r="ED174">
            <v>0</v>
          </cell>
          <cell r="EE174">
            <v>0</v>
          </cell>
          <cell r="EF174">
            <v>0</v>
          </cell>
          <cell r="EG174">
            <v>0</v>
          </cell>
          <cell r="EH174">
            <v>0</v>
          </cell>
          <cell r="EI174">
            <v>0</v>
          </cell>
          <cell r="EJ174">
            <v>0</v>
          </cell>
        </row>
        <row r="175">
          <cell r="A175" t="str">
            <v>1401C0018</v>
          </cell>
          <cell r="B175" t="str">
            <v>GDF-ALTEO</v>
          </cell>
          <cell r="C175">
            <v>2014</v>
          </cell>
          <cell r="D175" t="str">
            <v>réorienté</v>
          </cell>
          <cell r="E175" t="str">
            <v>PACA</v>
          </cell>
          <cell r="F175">
            <v>13</v>
          </cell>
          <cell r="G175" t="str">
            <v>GARDANNE</v>
          </cell>
          <cell r="H175">
            <v>13041</v>
          </cell>
          <cell r="I175">
            <v>0</v>
          </cell>
          <cell r="J175" t="str">
            <v>ALTEO</v>
          </cell>
          <cell r="K175">
            <v>0</v>
          </cell>
          <cell r="L175">
            <v>0</v>
          </cell>
          <cell r="M175" t="str">
            <v>Gaz naturel</v>
          </cell>
          <cell r="N175">
            <v>50305.082889079968</v>
          </cell>
          <cell r="O175" t="str">
            <v>vincent.gayrard@cofely-gdfsuez.com</v>
          </cell>
          <cell r="P175">
            <v>0</v>
          </cell>
          <cell r="Q175">
            <v>0</v>
          </cell>
          <cell r="R175">
            <v>0</v>
          </cell>
          <cell r="S175">
            <v>0</v>
          </cell>
          <cell r="T175">
            <v>0</v>
          </cell>
          <cell r="U175">
            <v>0</v>
          </cell>
          <cell r="V175" t="str">
            <v>07 Métallurgie</v>
          </cell>
          <cell r="W175">
            <v>23685000</v>
          </cell>
          <cell r="X175">
            <v>10440000</v>
          </cell>
          <cell r="Y175">
            <v>0</v>
          </cell>
          <cell r="Z175">
            <v>0</v>
          </cell>
          <cell r="AA175">
            <v>17814.359415305244</v>
          </cell>
          <cell r="AB175">
            <v>207181</v>
          </cell>
          <cell r="AC175">
            <v>26.2</v>
          </cell>
          <cell r="AD175" t="str">
            <v>Projet réorienté</v>
          </cell>
          <cell r="AE175" t="str">
            <v>Projet réorienté</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cell r="BA175"/>
          <cell r="BB175"/>
          <cell r="BC175">
            <v>0</v>
          </cell>
          <cell r="BD175">
            <v>0</v>
          </cell>
          <cell r="BE175">
            <v>0</v>
          </cell>
          <cell r="BF175"/>
          <cell r="BG175"/>
          <cell r="BH175">
            <v>0</v>
          </cell>
          <cell r="BI175">
            <v>0</v>
          </cell>
          <cell r="BJ175">
            <v>0</v>
          </cell>
          <cell r="BK175"/>
          <cell r="BL175"/>
          <cell r="BM175">
            <v>0</v>
          </cell>
          <cell r="BN175">
            <v>0</v>
          </cell>
          <cell r="BO175">
            <v>0</v>
          </cell>
          <cell r="BP175"/>
          <cell r="BQ175">
            <v>0</v>
          </cell>
          <cell r="BR175">
            <v>0</v>
          </cell>
          <cell r="BS175">
            <v>0</v>
          </cell>
          <cell r="BT175"/>
          <cell r="BU175">
            <v>0</v>
          </cell>
          <cell r="BV175">
            <v>0</v>
          </cell>
          <cell r="BW175">
            <v>0</v>
          </cell>
          <cell r="BX175">
            <v>0</v>
          </cell>
          <cell r="BY175">
            <v>0</v>
          </cell>
          <cell r="BZ175">
            <v>0</v>
          </cell>
          <cell r="CA175">
            <v>0</v>
          </cell>
          <cell r="CB175">
            <v>0</v>
          </cell>
          <cell r="CC175" t="b">
            <v>0</v>
          </cell>
          <cell r="CD175">
            <v>0</v>
          </cell>
          <cell r="CE175">
            <v>0</v>
          </cell>
          <cell r="CF175">
            <v>0</v>
          </cell>
          <cell r="CG175">
            <v>0</v>
          </cell>
          <cell r="CH175">
            <v>0</v>
          </cell>
          <cell r="CI175">
            <v>0</v>
          </cell>
          <cell r="CJ175">
            <v>0</v>
          </cell>
          <cell r="CK175">
            <v>0</v>
          </cell>
          <cell r="CL175">
            <v>0</v>
          </cell>
          <cell r="CM175">
            <v>0</v>
          </cell>
          <cell r="CN175">
            <v>0</v>
          </cell>
          <cell r="CO175">
            <v>0</v>
          </cell>
          <cell r="CP175">
            <v>0</v>
          </cell>
          <cell r="CQ175">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207181</v>
          </cell>
          <cell r="DJ175">
            <v>0</v>
          </cell>
          <cell r="DK175"/>
          <cell r="DL175">
            <v>0</v>
          </cell>
          <cell r="DM175">
            <v>0</v>
          </cell>
          <cell r="DN175">
            <v>207181</v>
          </cell>
          <cell r="DO175">
            <v>0</v>
          </cell>
          <cell r="DP175"/>
          <cell r="DQ175">
            <v>0</v>
          </cell>
          <cell r="DR175">
            <v>0</v>
          </cell>
          <cell r="DS175">
            <v>207181</v>
          </cell>
          <cell r="DT175">
            <v>0</v>
          </cell>
          <cell r="DU175">
            <v>0</v>
          </cell>
          <cell r="DV175">
            <v>0</v>
          </cell>
          <cell r="DW175">
            <v>0</v>
          </cell>
          <cell r="DX175">
            <v>207181</v>
          </cell>
          <cell r="DY175">
            <v>0</v>
          </cell>
          <cell r="DZ175">
            <v>0</v>
          </cell>
          <cell r="EA175">
            <v>0</v>
          </cell>
          <cell r="EB175">
            <v>0</v>
          </cell>
          <cell r="EC175">
            <v>207181</v>
          </cell>
          <cell r="ED175">
            <v>0</v>
          </cell>
          <cell r="EE175">
            <v>0</v>
          </cell>
          <cell r="EF175">
            <v>0</v>
          </cell>
          <cell r="EG175">
            <v>0</v>
          </cell>
          <cell r="EH175">
            <v>0</v>
          </cell>
          <cell r="EI175">
            <v>0</v>
          </cell>
          <cell r="EJ175">
            <v>0</v>
          </cell>
        </row>
        <row r="176">
          <cell r="A176" t="str">
            <v>1401C0020</v>
          </cell>
          <cell r="B176" t="str">
            <v>ENERBIOMASSE</v>
          </cell>
          <cell r="C176">
            <v>2014</v>
          </cell>
          <cell r="D176" t="str">
            <v>non retenu</v>
          </cell>
          <cell r="E176" t="str">
            <v>AQUITAINE</v>
          </cell>
          <cell r="F176">
            <v>33</v>
          </cell>
          <cell r="G176" t="str">
            <v>HOURTIN</v>
          </cell>
          <cell r="H176">
            <v>33203</v>
          </cell>
          <cell r="I176">
            <v>0</v>
          </cell>
          <cell r="J176" t="str">
            <v>CREATION
ZA de la Bruyère</v>
          </cell>
          <cell r="K176">
            <v>0</v>
          </cell>
          <cell r="L176">
            <v>0</v>
          </cell>
          <cell r="M176" t="str">
            <v>Electricité</v>
          </cell>
          <cell r="N176">
            <v>11300.997420464317</v>
          </cell>
          <cell r="O176" t="str">
            <v>ener-biomasse@orange.fr</v>
          </cell>
          <cell r="P176">
            <v>0</v>
          </cell>
          <cell r="Q176">
            <v>0</v>
          </cell>
          <cell r="R176">
            <v>0</v>
          </cell>
          <cell r="S176">
            <v>0</v>
          </cell>
          <cell r="T176">
            <v>0</v>
          </cell>
          <cell r="U176">
            <v>0</v>
          </cell>
          <cell r="V176" t="str">
            <v>09 Granulés</v>
          </cell>
          <cell r="W176">
            <v>1836000</v>
          </cell>
          <cell r="X176">
            <v>720000</v>
          </cell>
          <cell r="Y176">
            <v>0</v>
          </cell>
          <cell r="Z176">
            <v>0</v>
          </cell>
          <cell r="AA176">
            <v>4720.5503009458298</v>
          </cell>
          <cell r="AB176">
            <v>54900.000000000007</v>
          </cell>
          <cell r="AC176">
            <v>9</v>
          </cell>
          <cell r="AD176" t="str">
            <v>Projet non retenu</v>
          </cell>
          <cell r="AE176" t="str">
            <v>Projet non retenu</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cell r="BA176"/>
          <cell r="BB176"/>
          <cell r="BC176">
            <v>0</v>
          </cell>
          <cell r="BD176">
            <v>0</v>
          </cell>
          <cell r="BE176">
            <v>0</v>
          </cell>
          <cell r="BF176"/>
          <cell r="BG176"/>
          <cell r="BH176">
            <v>0</v>
          </cell>
          <cell r="BI176">
            <v>0</v>
          </cell>
          <cell r="BJ176">
            <v>0</v>
          </cell>
          <cell r="BK176"/>
          <cell r="BL176"/>
          <cell r="BM176">
            <v>0</v>
          </cell>
          <cell r="BN176">
            <v>0</v>
          </cell>
          <cell r="BO176">
            <v>0</v>
          </cell>
          <cell r="BP176"/>
          <cell r="BQ176">
            <v>0</v>
          </cell>
          <cell r="BR176">
            <v>0</v>
          </cell>
          <cell r="BS176">
            <v>0</v>
          </cell>
          <cell r="BT176"/>
          <cell r="BU176">
            <v>0</v>
          </cell>
          <cell r="BV176">
            <v>0</v>
          </cell>
          <cell r="BW176">
            <v>0</v>
          </cell>
          <cell r="BX176">
            <v>0</v>
          </cell>
          <cell r="BY176">
            <v>0</v>
          </cell>
          <cell r="BZ176">
            <v>0</v>
          </cell>
          <cell r="CA176">
            <v>0</v>
          </cell>
          <cell r="CB176">
            <v>0</v>
          </cell>
          <cell r="CC176" t="b">
            <v>0</v>
          </cell>
          <cell r="CD176">
            <v>0</v>
          </cell>
          <cell r="CE176">
            <v>0</v>
          </cell>
          <cell r="CF176">
            <v>0</v>
          </cell>
          <cell r="CG176">
            <v>0</v>
          </cell>
          <cell r="CH176">
            <v>0</v>
          </cell>
          <cell r="CI176">
            <v>0</v>
          </cell>
          <cell r="CJ176">
            <v>0</v>
          </cell>
          <cell r="CK176">
            <v>0</v>
          </cell>
          <cell r="CL176">
            <v>0</v>
          </cell>
          <cell r="CM176">
            <v>0</v>
          </cell>
          <cell r="CN176">
            <v>0</v>
          </cell>
          <cell r="CO176">
            <v>0</v>
          </cell>
          <cell r="CP176">
            <v>0</v>
          </cell>
          <cell r="CQ176">
            <v>0</v>
          </cell>
          <cell r="CR176">
            <v>0</v>
          </cell>
          <cell r="CS176">
            <v>0</v>
          </cell>
          <cell r="CT176">
            <v>0</v>
          </cell>
          <cell r="CU176">
            <v>0</v>
          </cell>
          <cell r="CV176">
            <v>0</v>
          </cell>
          <cell r="CW176">
            <v>0</v>
          </cell>
          <cell r="CX176">
            <v>0</v>
          </cell>
          <cell r="CY176">
            <v>0</v>
          </cell>
          <cell r="CZ176">
            <v>0</v>
          </cell>
          <cell r="DA176">
            <v>0</v>
          </cell>
          <cell r="DB176">
            <v>0</v>
          </cell>
          <cell r="DC176">
            <v>0</v>
          </cell>
          <cell r="DD176">
            <v>0</v>
          </cell>
          <cell r="DE176">
            <v>0</v>
          </cell>
          <cell r="DF176">
            <v>0</v>
          </cell>
          <cell r="DG176">
            <v>0</v>
          </cell>
          <cell r="DH176">
            <v>0</v>
          </cell>
          <cell r="DI176">
            <v>54900.000000000007</v>
          </cell>
          <cell r="DJ176">
            <v>0</v>
          </cell>
          <cell r="DK176"/>
          <cell r="DL176">
            <v>0</v>
          </cell>
          <cell r="DM176">
            <v>0</v>
          </cell>
          <cell r="DN176">
            <v>54900.000000000007</v>
          </cell>
          <cell r="DO176">
            <v>0</v>
          </cell>
          <cell r="DP176"/>
          <cell r="DQ176">
            <v>0</v>
          </cell>
          <cell r="DR176">
            <v>0</v>
          </cell>
          <cell r="DS176">
            <v>54900.000000000007</v>
          </cell>
          <cell r="DT176">
            <v>0</v>
          </cell>
          <cell r="DU176">
            <v>0</v>
          </cell>
          <cell r="DV176">
            <v>0</v>
          </cell>
          <cell r="DW176">
            <v>0</v>
          </cell>
          <cell r="DX176">
            <v>54900.000000000007</v>
          </cell>
          <cell r="DY176">
            <v>0</v>
          </cell>
          <cell r="DZ176">
            <v>0</v>
          </cell>
          <cell r="EA176">
            <v>0</v>
          </cell>
          <cell r="EB176">
            <v>0</v>
          </cell>
          <cell r="EC176">
            <v>54900.000000000007</v>
          </cell>
          <cell r="ED176">
            <v>0</v>
          </cell>
          <cell r="EE176">
            <v>0</v>
          </cell>
          <cell r="EF176">
            <v>0</v>
          </cell>
          <cell r="EG176">
            <v>0</v>
          </cell>
          <cell r="EH176">
            <v>0</v>
          </cell>
          <cell r="EI176">
            <v>0</v>
          </cell>
          <cell r="EJ176">
            <v>0</v>
          </cell>
        </row>
        <row r="177">
          <cell r="A177" t="str">
            <v>1401C0021</v>
          </cell>
          <cell r="B177" t="str">
            <v>2F INVESTISSEMENTS</v>
          </cell>
          <cell r="C177">
            <v>2014</v>
          </cell>
          <cell r="D177" t="str">
            <v>non retenu</v>
          </cell>
          <cell r="E177" t="str">
            <v>LANGUEDOC ROUSSILLON</v>
          </cell>
          <cell r="F177">
            <v>11</v>
          </cell>
          <cell r="G177" t="str">
            <v>CASTELNAUDARY</v>
          </cell>
          <cell r="H177">
            <v>11076</v>
          </cell>
          <cell r="I177">
            <v>0</v>
          </cell>
          <cell r="J177" t="str">
            <v>CREATION</v>
          </cell>
          <cell r="K177">
            <v>0</v>
          </cell>
          <cell r="L177">
            <v>0</v>
          </cell>
          <cell r="M177">
            <v>0</v>
          </cell>
          <cell r="N177">
            <v>20195.644024075667</v>
          </cell>
          <cell r="O177" t="str">
            <v>2f.investissements@orange.fr</v>
          </cell>
          <cell r="P177">
            <v>0</v>
          </cell>
          <cell r="Q177">
            <v>0</v>
          </cell>
          <cell r="R177">
            <v>0</v>
          </cell>
          <cell r="S177">
            <v>0</v>
          </cell>
          <cell r="T177">
            <v>0</v>
          </cell>
          <cell r="U177">
            <v>0</v>
          </cell>
          <cell r="V177" t="str">
            <v>09 Granulés</v>
          </cell>
          <cell r="W177">
            <v>3600000</v>
          </cell>
          <cell r="X177">
            <v>1780000</v>
          </cell>
          <cell r="Y177">
            <v>0</v>
          </cell>
          <cell r="Z177">
            <v>0</v>
          </cell>
          <cell r="AA177">
            <v>7566.6380051590704</v>
          </cell>
          <cell r="AB177">
            <v>88000</v>
          </cell>
          <cell r="AC177">
            <v>16</v>
          </cell>
          <cell r="AD177" t="str">
            <v>Projet non retenu</v>
          </cell>
          <cell r="AE177" t="str">
            <v>Projet non retenu</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cell r="BA177"/>
          <cell r="BB177"/>
          <cell r="BC177">
            <v>0</v>
          </cell>
          <cell r="BD177">
            <v>0</v>
          </cell>
          <cell r="BE177">
            <v>0</v>
          </cell>
          <cell r="BF177"/>
          <cell r="BG177"/>
          <cell r="BH177">
            <v>0</v>
          </cell>
          <cell r="BI177">
            <v>0</v>
          </cell>
          <cell r="BJ177">
            <v>0</v>
          </cell>
          <cell r="BK177"/>
          <cell r="BL177"/>
          <cell r="BM177">
            <v>0</v>
          </cell>
          <cell r="BN177">
            <v>0</v>
          </cell>
          <cell r="BO177">
            <v>0</v>
          </cell>
          <cell r="BP177"/>
          <cell r="BQ177">
            <v>0</v>
          </cell>
          <cell r="BR177">
            <v>0</v>
          </cell>
          <cell r="BS177">
            <v>0</v>
          </cell>
          <cell r="BT177"/>
          <cell r="BU177">
            <v>0</v>
          </cell>
          <cell r="BV177">
            <v>0</v>
          </cell>
          <cell r="BW177">
            <v>0</v>
          </cell>
          <cell r="BX177">
            <v>0</v>
          </cell>
          <cell r="BY177">
            <v>0</v>
          </cell>
          <cell r="BZ177">
            <v>0</v>
          </cell>
          <cell r="CA177">
            <v>0</v>
          </cell>
          <cell r="CB177">
            <v>0</v>
          </cell>
          <cell r="CC177" t="b">
            <v>0</v>
          </cell>
          <cell r="CD177">
            <v>0</v>
          </cell>
          <cell r="CE177">
            <v>0</v>
          </cell>
          <cell r="CF177">
            <v>0</v>
          </cell>
          <cell r="CG177">
            <v>0</v>
          </cell>
          <cell r="CH177">
            <v>0</v>
          </cell>
          <cell r="CI177">
            <v>0</v>
          </cell>
          <cell r="CJ177">
            <v>0</v>
          </cell>
          <cell r="CK177">
            <v>0</v>
          </cell>
          <cell r="CL177">
            <v>0</v>
          </cell>
          <cell r="CM177">
            <v>0</v>
          </cell>
          <cell r="CN177">
            <v>0</v>
          </cell>
          <cell r="CO177">
            <v>0</v>
          </cell>
          <cell r="CP177">
            <v>0</v>
          </cell>
          <cell r="CQ177">
            <v>0</v>
          </cell>
          <cell r="CR177">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88000</v>
          </cell>
          <cell r="DJ177">
            <v>0</v>
          </cell>
          <cell r="DK177"/>
          <cell r="DL177">
            <v>0</v>
          </cell>
          <cell r="DM177">
            <v>0</v>
          </cell>
          <cell r="DN177">
            <v>88000</v>
          </cell>
          <cell r="DO177">
            <v>0</v>
          </cell>
          <cell r="DP177"/>
          <cell r="DQ177">
            <v>0</v>
          </cell>
          <cell r="DR177">
            <v>0</v>
          </cell>
          <cell r="DS177">
            <v>88000</v>
          </cell>
          <cell r="DT177">
            <v>0</v>
          </cell>
          <cell r="DU177">
            <v>0</v>
          </cell>
          <cell r="DV177">
            <v>0</v>
          </cell>
          <cell r="DW177">
            <v>0</v>
          </cell>
          <cell r="DX177">
            <v>88000</v>
          </cell>
          <cell r="DY177">
            <v>0</v>
          </cell>
          <cell r="DZ177">
            <v>0</v>
          </cell>
          <cell r="EA177">
            <v>0</v>
          </cell>
          <cell r="EB177">
            <v>0</v>
          </cell>
          <cell r="EC177">
            <v>88000</v>
          </cell>
          <cell r="ED177">
            <v>0</v>
          </cell>
          <cell r="EE177">
            <v>0</v>
          </cell>
          <cell r="EF177">
            <v>0</v>
          </cell>
          <cell r="EG177">
            <v>0</v>
          </cell>
          <cell r="EH177">
            <v>0</v>
          </cell>
          <cell r="EI177">
            <v>0</v>
          </cell>
          <cell r="EJ177">
            <v>0</v>
          </cell>
        </row>
        <row r="178">
          <cell r="A178" t="str">
            <v>1401C0022</v>
          </cell>
          <cell r="B178" t="str">
            <v>BRENIL ENERGIE - LA ROCHE EN BRENIL</v>
          </cell>
          <cell r="C178">
            <v>2014</v>
          </cell>
          <cell r="D178" t="str">
            <v>Retenu</v>
          </cell>
          <cell r="E178" t="str">
            <v>BOURGOGNE</v>
          </cell>
          <cell r="F178">
            <v>21</v>
          </cell>
          <cell r="G178" t="str">
            <v>LA ROCHE EN BRENIL</v>
          </cell>
          <cell r="H178">
            <v>21525</v>
          </cell>
          <cell r="I178">
            <v>0</v>
          </cell>
          <cell r="J178" t="str">
            <v>BRENIL ENERGIE</v>
          </cell>
          <cell r="K178">
            <v>41801</v>
          </cell>
          <cell r="L178">
            <v>0</v>
          </cell>
          <cell r="M178">
            <v>0</v>
          </cell>
          <cell r="N178">
            <v>16859.276698194324</v>
          </cell>
          <cell r="O178" t="str">
            <v>sylvain.gully@rettenmaier.eu</v>
          </cell>
          <cell r="P178" t="str">
            <v>Gully Sylvain</v>
          </cell>
          <cell r="Q178" t="str">
            <v>sylvain.gully@rettenmaier.eu</v>
          </cell>
          <cell r="R178" t="str">
            <v>'0652041187</v>
          </cell>
          <cell r="S178" t="str">
            <v>Gully Sylvain</v>
          </cell>
          <cell r="T178" t="str">
            <v>sylvain.gully@rettenmaier.eu</v>
          </cell>
          <cell r="U178" t="str">
            <v>'0652041187</v>
          </cell>
          <cell r="V178" t="str">
            <v>09 Granulés</v>
          </cell>
          <cell r="W178">
            <v>4400000</v>
          </cell>
          <cell r="X178">
            <v>1500000</v>
          </cell>
          <cell r="Y178">
            <v>0</v>
          </cell>
          <cell r="Z178">
            <v>0</v>
          </cell>
          <cell r="AA178">
            <v>6276.8701633705932</v>
          </cell>
          <cell r="AB178">
            <v>73000</v>
          </cell>
          <cell r="AC178">
            <v>10</v>
          </cell>
          <cell r="AD178" t="str">
            <v>En cours</v>
          </cell>
          <cell r="AE178" t="str">
            <v>En cours de réalisation</v>
          </cell>
          <cell r="AF178">
            <v>0</v>
          </cell>
          <cell r="AG178">
            <v>0</v>
          </cell>
          <cell r="AH178">
            <v>42767</v>
          </cell>
          <cell r="AI178">
            <v>42370</v>
          </cell>
          <cell r="AJ178">
            <v>0</v>
          </cell>
          <cell r="AK178">
            <v>44723</v>
          </cell>
          <cell r="AL178" t="e">
            <v>#N/A</v>
          </cell>
          <cell r="AM178">
            <v>0</v>
          </cell>
          <cell r="AN178" t="str">
            <v>travaux en cours, fin de travaux prévue fin 2015
Attention aux émissions - uniquement multi cyclone de rpévues</v>
          </cell>
          <cell r="AO178">
            <v>0</v>
          </cell>
          <cell r="AP178">
            <v>0</v>
          </cell>
          <cell r="AQ178">
            <v>0</v>
          </cell>
          <cell r="AR178">
            <v>0</v>
          </cell>
          <cell r="AS178">
            <v>0</v>
          </cell>
          <cell r="AT178"/>
          <cell r="AU178"/>
          <cell r="AV178">
            <v>42130</v>
          </cell>
          <cell r="AW178">
            <v>42496</v>
          </cell>
          <cell r="AX178">
            <v>42861</v>
          </cell>
          <cell r="AY178">
            <v>43226</v>
          </cell>
          <cell r="AZ178" t="str">
            <v>janvier</v>
          </cell>
          <cell r="BA178"/>
          <cell r="BB178"/>
          <cell r="BC178">
            <v>0</v>
          </cell>
          <cell r="BD178">
            <v>0</v>
          </cell>
          <cell r="BE178">
            <v>0</v>
          </cell>
          <cell r="BF178"/>
          <cell r="BG178"/>
          <cell r="BH178">
            <v>0</v>
          </cell>
          <cell r="BI178">
            <v>0</v>
          </cell>
          <cell r="BJ178">
            <v>0</v>
          </cell>
          <cell r="BK178"/>
          <cell r="BL178"/>
          <cell r="BM178">
            <v>0</v>
          </cell>
          <cell r="BN178">
            <v>0</v>
          </cell>
          <cell r="BO178">
            <v>0</v>
          </cell>
          <cell r="BP178"/>
          <cell r="BQ178">
            <v>0</v>
          </cell>
          <cell r="BR178">
            <v>0</v>
          </cell>
          <cell r="BS178">
            <v>0</v>
          </cell>
          <cell r="BT178"/>
          <cell r="BU178">
            <v>0</v>
          </cell>
          <cell r="BV178">
            <v>0</v>
          </cell>
          <cell r="BW178">
            <v>0</v>
          </cell>
          <cell r="BX178">
            <v>0</v>
          </cell>
          <cell r="BY178">
            <v>0</v>
          </cell>
          <cell r="BZ178">
            <v>0</v>
          </cell>
          <cell r="CA178">
            <v>0</v>
          </cell>
          <cell r="CB178"/>
          <cell r="CC178" t="b">
            <v>0</v>
          </cell>
          <cell r="CD178">
            <v>0</v>
          </cell>
          <cell r="CE178">
            <v>0</v>
          </cell>
          <cell r="CF178">
            <v>0</v>
          </cell>
          <cell r="CG178">
            <v>0</v>
          </cell>
          <cell r="CH178">
            <v>0</v>
          </cell>
          <cell r="CI178">
            <v>0</v>
          </cell>
          <cell r="CJ178">
            <v>0</v>
          </cell>
          <cell r="CK178">
            <v>0</v>
          </cell>
          <cell r="CL178">
            <v>0</v>
          </cell>
          <cell r="CM178">
            <v>0</v>
          </cell>
          <cell r="CN178" t="str">
            <v>2910 A déclaration</v>
          </cell>
          <cell r="CO178">
            <v>0</v>
          </cell>
          <cell r="CP178">
            <v>0</v>
          </cell>
          <cell r="CQ178">
            <v>0</v>
          </cell>
          <cell r="CR178">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73000</v>
          </cell>
          <cell r="DJ178">
            <v>0</v>
          </cell>
          <cell r="DK178"/>
          <cell r="DL178">
            <v>0</v>
          </cell>
          <cell r="DM178">
            <v>0</v>
          </cell>
          <cell r="DN178">
            <v>73000</v>
          </cell>
          <cell r="DO178">
            <v>0</v>
          </cell>
          <cell r="DP178"/>
          <cell r="DQ178">
            <v>0</v>
          </cell>
          <cell r="DR178">
            <v>0</v>
          </cell>
          <cell r="DS178">
            <v>73000</v>
          </cell>
          <cell r="DT178">
            <v>0</v>
          </cell>
          <cell r="DU178">
            <v>0</v>
          </cell>
          <cell r="DV178">
            <v>0</v>
          </cell>
          <cell r="DW178">
            <v>0</v>
          </cell>
          <cell r="DX178">
            <v>73000</v>
          </cell>
          <cell r="DY178">
            <v>0</v>
          </cell>
          <cell r="DZ178">
            <v>0</v>
          </cell>
          <cell r="EA178">
            <v>0</v>
          </cell>
          <cell r="EB178">
            <v>0</v>
          </cell>
          <cell r="EC178">
            <v>73000</v>
          </cell>
          <cell r="ED178">
            <v>0</v>
          </cell>
          <cell r="EE178">
            <v>0</v>
          </cell>
          <cell r="EF178">
            <v>0</v>
          </cell>
          <cell r="EG178">
            <v>0</v>
          </cell>
          <cell r="EH178">
            <v>0</v>
          </cell>
          <cell r="EI178">
            <v>0</v>
          </cell>
          <cell r="EJ178">
            <v>0</v>
          </cell>
          <cell r="FW178" t="str">
            <v>foyer biomasse</v>
          </cell>
          <cell r="FY178" t="str">
            <v>GAC</v>
          </cell>
        </row>
        <row r="179">
          <cell r="A179" t="str">
            <v>1401C0023</v>
          </cell>
          <cell r="B179" t="str">
            <v>ENERSICO - SCHWEIGHOUSE SUR MODER</v>
          </cell>
          <cell r="C179">
            <v>2014</v>
          </cell>
          <cell r="D179" t="str">
            <v>Retenu</v>
          </cell>
          <cell r="E179" t="str">
            <v>ALSACE</v>
          </cell>
          <cell r="F179">
            <v>67</v>
          </cell>
          <cell r="G179" t="str">
            <v>SCHWEIGHOUSE SUR MODER</v>
          </cell>
          <cell r="H179">
            <v>67458</v>
          </cell>
          <cell r="I179">
            <v>0</v>
          </cell>
          <cell r="J179" t="str">
            <v>ENERSICO (GDF-SITA)</v>
          </cell>
          <cell r="K179">
            <v>41968</v>
          </cell>
          <cell r="L179">
            <v>0</v>
          </cell>
          <cell r="M179" t="str">
            <v>Gaz naturel</v>
          </cell>
          <cell r="N179">
            <v>29724.299226139294</v>
          </cell>
          <cell r="O179" t="str">
            <v>nicolas.portron@sita.fr</v>
          </cell>
          <cell r="P179">
            <v>0</v>
          </cell>
          <cell r="Q179">
            <v>0</v>
          </cell>
          <cell r="R179">
            <v>0</v>
          </cell>
          <cell r="S179">
            <v>0</v>
          </cell>
          <cell r="T179">
            <v>0</v>
          </cell>
          <cell r="U179">
            <v>0</v>
          </cell>
          <cell r="V179" t="str">
            <v>10 Papier/Carton</v>
          </cell>
          <cell r="W179">
            <v>20780000</v>
          </cell>
          <cell r="X179">
            <v>6209000</v>
          </cell>
          <cell r="Y179">
            <v>0</v>
          </cell>
          <cell r="Z179">
            <v>0</v>
          </cell>
          <cell r="AA179">
            <v>9580.4815133276006</v>
          </cell>
          <cell r="AB179">
            <v>111421</v>
          </cell>
          <cell r="AC179">
            <v>17</v>
          </cell>
          <cell r="AD179" t="str">
            <v>En cours</v>
          </cell>
          <cell r="AE179" t="str">
            <v>En cours de réalisation</v>
          </cell>
          <cell r="AF179">
            <v>0</v>
          </cell>
          <cell r="AG179">
            <v>0</v>
          </cell>
          <cell r="AH179">
            <v>42767</v>
          </cell>
          <cell r="AI179">
            <v>0</v>
          </cell>
          <cell r="AJ179">
            <v>0</v>
          </cell>
          <cell r="AK179">
            <v>44890</v>
          </cell>
          <cell r="AL179" t="e">
            <v>#N/A</v>
          </cell>
          <cell r="AM179">
            <v>0</v>
          </cell>
          <cell r="AN179">
            <v>0</v>
          </cell>
          <cell r="AO179">
            <v>0</v>
          </cell>
          <cell r="AP179">
            <v>0</v>
          </cell>
          <cell r="AQ179">
            <v>0</v>
          </cell>
          <cell r="AR179">
            <v>0</v>
          </cell>
          <cell r="AS179">
            <v>0</v>
          </cell>
          <cell r="AT179"/>
          <cell r="AU179"/>
          <cell r="AV179">
            <v>42302</v>
          </cell>
          <cell r="AW179">
            <v>42668</v>
          </cell>
          <cell r="AX179">
            <v>43033</v>
          </cell>
          <cell r="AY179">
            <v>43398</v>
          </cell>
          <cell r="AZ179"/>
          <cell r="BA179"/>
          <cell r="BB179"/>
          <cell r="BC179">
            <v>0</v>
          </cell>
          <cell r="BD179">
            <v>0</v>
          </cell>
          <cell r="BE179">
            <v>0</v>
          </cell>
          <cell r="BF179"/>
          <cell r="BG179"/>
          <cell r="BH179">
            <v>0</v>
          </cell>
          <cell r="BI179">
            <v>0</v>
          </cell>
          <cell r="BJ179">
            <v>0</v>
          </cell>
          <cell r="BK179"/>
          <cell r="BL179"/>
          <cell r="BM179">
            <v>0</v>
          </cell>
          <cell r="BN179">
            <v>0</v>
          </cell>
          <cell r="BO179">
            <v>0</v>
          </cell>
          <cell r="BP179"/>
          <cell r="BQ179">
            <v>0</v>
          </cell>
          <cell r="BR179">
            <v>0</v>
          </cell>
          <cell r="BS179">
            <v>0</v>
          </cell>
          <cell r="BT179"/>
          <cell r="BU179">
            <v>0</v>
          </cell>
          <cell r="BV179">
            <v>0</v>
          </cell>
          <cell r="BW179">
            <v>0</v>
          </cell>
          <cell r="BX179">
            <v>0</v>
          </cell>
          <cell r="BY179">
            <v>0</v>
          </cell>
          <cell r="BZ179">
            <v>0</v>
          </cell>
          <cell r="CA179">
            <v>0</v>
          </cell>
          <cell r="CB179"/>
          <cell r="CC179" t="b">
            <v>0</v>
          </cell>
          <cell r="CD179">
            <v>0</v>
          </cell>
          <cell r="CE179">
            <v>0</v>
          </cell>
          <cell r="CF179">
            <v>0</v>
          </cell>
          <cell r="CG179">
            <v>0</v>
          </cell>
          <cell r="CH179">
            <v>0</v>
          </cell>
          <cell r="CI179">
            <v>0</v>
          </cell>
          <cell r="CJ179">
            <v>0</v>
          </cell>
          <cell r="CK179">
            <v>0</v>
          </cell>
          <cell r="CL179">
            <v>0</v>
          </cell>
          <cell r="CM179">
            <v>0</v>
          </cell>
          <cell r="CN179">
            <v>0</v>
          </cell>
          <cell r="CO179">
            <v>0</v>
          </cell>
          <cell r="CP179">
            <v>0</v>
          </cell>
          <cell r="CQ179">
            <v>0</v>
          </cell>
          <cell r="CR179">
            <v>0</v>
          </cell>
          <cell r="CS179">
            <v>0</v>
          </cell>
          <cell r="CT179">
            <v>0</v>
          </cell>
          <cell r="CU179">
            <v>0</v>
          </cell>
          <cell r="CV179">
            <v>0</v>
          </cell>
          <cell r="CW179">
            <v>0</v>
          </cell>
          <cell r="CX179">
            <v>0</v>
          </cell>
          <cell r="CY179">
            <v>0</v>
          </cell>
          <cell r="CZ179">
            <v>0</v>
          </cell>
          <cell r="DA179">
            <v>0</v>
          </cell>
          <cell r="DB179">
            <v>0</v>
          </cell>
          <cell r="DC179">
            <v>0</v>
          </cell>
          <cell r="DD179">
            <v>0</v>
          </cell>
          <cell r="DE179">
            <v>0</v>
          </cell>
          <cell r="DF179">
            <v>0</v>
          </cell>
          <cell r="DG179">
            <v>0</v>
          </cell>
          <cell r="DH179">
            <v>0</v>
          </cell>
          <cell r="DI179">
            <v>111421</v>
          </cell>
          <cell r="DJ179">
            <v>0</v>
          </cell>
          <cell r="DK179"/>
          <cell r="DL179">
            <v>0</v>
          </cell>
          <cell r="DM179">
            <v>0</v>
          </cell>
          <cell r="DN179">
            <v>111421</v>
          </cell>
          <cell r="DO179">
            <v>0</v>
          </cell>
          <cell r="DP179"/>
          <cell r="DQ179">
            <v>0</v>
          </cell>
          <cell r="DR179">
            <v>0</v>
          </cell>
          <cell r="DS179">
            <v>111421</v>
          </cell>
          <cell r="DT179">
            <v>0</v>
          </cell>
          <cell r="DU179">
            <v>0</v>
          </cell>
          <cell r="DV179">
            <v>0</v>
          </cell>
          <cell r="DW179">
            <v>0</v>
          </cell>
          <cell r="DX179">
            <v>111421</v>
          </cell>
          <cell r="DY179">
            <v>0</v>
          </cell>
          <cell r="DZ179">
            <v>0</v>
          </cell>
          <cell r="EA179">
            <v>0</v>
          </cell>
          <cell r="EB179">
            <v>0</v>
          </cell>
          <cell r="EC179">
            <v>111421</v>
          </cell>
          <cell r="ED179">
            <v>0</v>
          </cell>
          <cell r="EE179">
            <v>0</v>
          </cell>
          <cell r="EF179">
            <v>0</v>
          </cell>
          <cell r="EG179">
            <v>0</v>
          </cell>
          <cell r="EH179">
            <v>0</v>
          </cell>
          <cell r="EI179">
            <v>0</v>
          </cell>
          <cell r="EJ179">
            <v>0</v>
          </cell>
        </row>
        <row r="180">
          <cell r="A180" t="str">
            <v>1401C0024</v>
          </cell>
          <cell r="B180" t="str">
            <v>COFELY -LACTOVOSGES - SAULXURES LES BULGNEVILLE</v>
          </cell>
          <cell r="C180">
            <v>2014</v>
          </cell>
          <cell r="D180" t="str">
            <v>Retenu</v>
          </cell>
          <cell r="E180" t="str">
            <v>LORRAINE</v>
          </cell>
          <cell r="F180">
            <v>88</v>
          </cell>
          <cell r="G180" t="str">
            <v>SAULXURES LES BULGNEVILLE</v>
          </cell>
          <cell r="H180">
            <v>88446</v>
          </cell>
          <cell r="I180">
            <v>0</v>
          </cell>
          <cell r="J180" t="str">
            <v>COFELY</v>
          </cell>
          <cell r="K180">
            <v>41801</v>
          </cell>
          <cell r="L180">
            <v>0</v>
          </cell>
          <cell r="M180" t="str">
            <v>Gaz naturel</v>
          </cell>
          <cell r="N180">
            <v>5903.6904557179714</v>
          </cell>
          <cell r="O180" t="str">
            <v>Xavier Hardy</v>
          </cell>
          <cell r="P180" t="str">
            <v>Johann VIENNE</v>
          </cell>
          <cell r="Q180" t="str">
            <v>johann.vienne@cofely-gdfsuez.com</v>
          </cell>
          <cell r="R180" t="str">
            <v>03 83 59 40 49</v>
          </cell>
          <cell r="S180" t="str">
            <v>Michel Thiebaut</v>
          </cell>
          <cell r="T180" t="str">
            <v>michel,thiebaut@cofely-gdfsuez.com</v>
          </cell>
          <cell r="U180" t="str">
            <v>03 83 59 40 90</v>
          </cell>
          <cell r="V180" t="str">
            <v>01 Laiteries</v>
          </cell>
          <cell r="W180">
            <v>3240000</v>
          </cell>
          <cell r="X180">
            <v>1289226.1399999999</v>
          </cell>
          <cell r="Y180">
            <v>0</v>
          </cell>
          <cell r="Z180">
            <v>0</v>
          </cell>
          <cell r="AA180">
            <v>2096.3026655202061</v>
          </cell>
          <cell r="AB180">
            <v>24380</v>
          </cell>
          <cell r="AC180">
            <v>3.3</v>
          </cell>
          <cell r="AD180" t="str">
            <v>En cours</v>
          </cell>
          <cell r="AE180" t="str">
            <v>En cours de réalisation</v>
          </cell>
          <cell r="AF180" t="str">
            <v>oui</v>
          </cell>
          <cell r="AG180" t="str">
            <v>IB41882016001</v>
          </cell>
          <cell r="AH180">
            <v>42767</v>
          </cell>
          <cell r="AI180">
            <v>42401</v>
          </cell>
          <cell r="AJ180">
            <v>0</v>
          </cell>
          <cell r="AK180">
            <v>44723</v>
          </cell>
          <cell r="AL180" t="e">
            <v>#N/A</v>
          </cell>
          <cell r="AM180">
            <v>0</v>
          </cell>
          <cell r="AN180" t="str">
            <v xml:space="preserve">Travaux en cours depuis début mars find de travaux prévus janvier 2016 </v>
          </cell>
          <cell r="AO180">
            <v>0</v>
          </cell>
          <cell r="AP180">
            <v>0</v>
          </cell>
          <cell r="AQ180">
            <v>0</v>
          </cell>
          <cell r="AR180">
            <v>0</v>
          </cell>
          <cell r="AS180">
            <v>0</v>
          </cell>
          <cell r="AT180"/>
          <cell r="AU180"/>
          <cell r="AV180">
            <v>42137</v>
          </cell>
          <cell r="AW180">
            <v>42503</v>
          </cell>
          <cell r="AX180">
            <v>42868</v>
          </cell>
          <cell r="AY180">
            <v>43233</v>
          </cell>
          <cell r="AZ180" t="str">
            <v>février</v>
          </cell>
          <cell r="BA180"/>
          <cell r="BB180"/>
          <cell r="BC180">
            <v>0</v>
          </cell>
          <cell r="BD180">
            <v>0</v>
          </cell>
          <cell r="BE180">
            <v>0</v>
          </cell>
          <cell r="BF180"/>
          <cell r="BG180"/>
          <cell r="BH180">
            <v>0</v>
          </cell>
          <cell r="BI180">
            <v>0</v>
          </cell>
          <cell r="BJ180">
            <v>0</v>
          </cell>
          <cell r="BK180"/>
          <cell r="BL180"/>
          <cell r="BM180">
            <v>0</v>
          </cell>
          <cell r="BN180">
            <v>0</v>
          </cell>
          <cell r="BO180">
            <v>0</v>
          </cell>
          <cell r="BP180"/>
          <cell r="BQ180">
            <v>0</v>
          </cell>
          <cell r="BR180">
            <v>0</v>
          </cell>
          <cell r="BS180">
            <v>0</v>
          </cell>
          <cell r="BT180"/>
          <cell r="BU180">
            <v>0</v>
          </cell>
          <cell r="BV180">
            <v>0</v>
          </cell>
          <cell r="BW180">
            <v>0</v>
          </cell>
          <cell r="BX180">
            <v>0</v>
          </cell>
          <cell r="BY180">
            <v>0</v>
          </cell>
          <cell r="BZ180">
            <v>0</v>
          </cell>
          <cell r="CA180">
            <v>0</v>
          </cell>
          <cell r="CB180"/>
          <cell r="CC180" t="b">
            <v>0</v>
          </cell>
          <cell r="CD180">
            <v>0</v>
          </cell>
          <cell r="CE180">
            <v>0</v>
          </cell>
          <cell r="CF180">
            <v>0</v>
          </cell>
          <cell r="CG180">
            <v>0</v>
          </cell>
          <cell r="CH180">
            <v>0</v>
          </cell>
          <cell r="CI180">
            <v>0</v>
          </cell>
          <cell r="CJ180" t="str">
            <v>Compte R</v>
          </cell>
          <cell r="CK180">
            <v>0</v>
          </cell>
          <cell r="CL180">
            <v>0</v>
          </cell>
          <cell r="CM180" t="str">
            <v>cyclones électrofiltres</v>
          </cell>
          <cell r="CN180" t="str">
            <v>ICPE - 2910 A - déclaration</v>
          </cell>
          <cell r="CO180">
            <v>45</v>
          </cell>
          <cell r="CP180">
            <v>0</v>
          </cell>
          <cell r="CQ180">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24380</v>
          </cell>
          <cell r="DJ180">
            <v>0</v>
          </cell>
          <cell r="DK180"/>
          <cell r="DL180">
            <v>0</v>
          </cell>
          <cell r="DM180">
            <v>0</v>
          </cell>
          <cell r="DN180">
            <v>24380</v>
          </cell>
          <cell r="DO180">
            <v>0</v>
          </cell>
          <cell r="DP180"/>
          <cell r="DQ180">
            <v>0</v>
          </cell>
          <cell r="DR180">
            <v>0</v>
          </cell>
          <cell r="DS180">
            <v>24380</v>
          </cell>
          <cell r="DT180">
            <v>0</v>
          </cell>
          <cell r="DU180">
            <v>0</v>
          </cell>
          <cell r="DV180">
            <v>0</v>
          </cell>
          <cell r="DW180">
            <v>0</v>
          </cell>
          <cell r="DX180">
            <v>24380</v>
          </cell>
          <cell r="DY180">
            <v>0</v>
          </cell>
          <cell r="DZ180">
            <v>0</v>
          </cell>
          <cell r="EA180">
            <v>0</v>
          </cell>
          <cell r="EB180">
            <v>0</v>
          </cell>
          <cell r="EC180">
            <v>24380</v>
          </cell>
          <cell r="ED180">
            <v>0</v>
          </cell>
          <cell r="EE180">
            <v>0</v>
          </cell>
          <cell r="EF180">
            <v>0</v>
          </cell>
          <cell r="EG180">
            <v>0</v>
          </cell>
          <cell r="EH180">
            <v>0</v>
          </cell>
          <cell r="EI180">
            <v>0</v>
          </cell>
          <cell r="EJ180">
            <v>0</v>
          </cell>
          <cell r="EL180" t="str">
            <v>Plaquettes forestières issues de forêt (Cf. réf 2008-1A-PF)</v>
          </cell>
          <cell r="EM180">
            <v>0.57999999999999996</v>
          </cell>
          <cell r="EN180">
            <v>0.78</v>
          </cell>
          <cell r="EO180" t="str">
            <v>Champagne-Ardennes</v>
          </cell>
          <cell r="EP180">
            <v>0.87</v>
          </cell>
          <cell r="EQ180" t="str">
            <v>Lorraine</v>
          </cell>
          <cell r="ER180">
            <v>0.13</v>
          </cell>
          <cell r="EU180" t="str">
            <v>Produits bois en fin de vie (référentiel 2008 - 3A - PBFV)</v>
          </cell>
          <cell r="EV180">
            <v>0.32</v>
          </cell>
          <cell r="EW180">
            <v>0.52</v>
          </cell>
          <cell r="EX180" t="str">
            <v>Lorraine</v>
          </cell>
          <cell r="EY180">
            <v>1</v>
          </cell>
          <cell r="FW180" t="str">
            <v>foyer biomasse</v>
          </cell>
          <cell r="GA180">
            <v>0.53</v>
          </cell>
        </row>
        <row r="181">
          <cell r="A181" t="str">
            <v>1401C0025</v>
          </cell>
          <cell r="B181" t="str">
            <v>LANGA-LAITERIE DE SAINT MALO - SAINT MALO</v>
          </cell>
          <cell r="C181">
            <v>2014</v>
          </cell>
          <cell r="D181" t="str">
            <v>Retenu</v>
          </cell>
          <cell r="E181" t="str">
            <v>BRETAGNE</v>
          </cell>
          <cell r="F181">
            <v>35</v>
          </cell>
          <cell r="G181" t="str">
            <v>SAINT MALO</v>
          </cell>
          <cell r="H181">
            <v>35288</v>
          </cell>
          <cell r="I181">
            <v>0</v>
          </cell>
          <cell r="J181" t="str">
            <v>LANGA</v>
          </cell>
          <cell r="K181">
            <v>41801</v>
          </cell>
          <cell r="L181">
            <v>0</v>
          </cell>
          <cell r="M181" t="str">
            <v>Gaz naturel</v>
          </cell>
          <cell r="N181">
            <v>7647.0082545141877</v>
          </cell>
          <cell r="O181" t="str">
            <v>emartin@c-igeo.fr</v>
          </cell>
          <cell r="P181">
            <v>0</v>
          </cell>
          <cell r="Q181">
            <v>0</v>
          </cell>
          <cell r="R181">
            <v>0</v>
          </cell>
          <cell r="S181">
            <v>0</v>
          </cell>
          <cell r="T181">
            <v>0</v>
          </cell>
          <cell r="U181">
            <v>0</v>
          </cell>
          <cell r="V181" t="str">
            <v>01 Laiteries</v>
          </cell>
          <cell r="W181">
            <v>3511378</v>
          </cell>
          <cell r="X181">
            <v>1480000</v>
          </cell>
          <cell r="Y181">
            <v>0</v>
          </cell>
          <cell r="Z181">
            <v>0</v>
          </cell>
          <cell r="AA181">
            <v>2715.0472914875322</v>
          </cell>
          <cell r="AB181">
            <v>31576.000000000004</v>
          </cell>
          <cell r="AC181">
            <v>6.9</v>
          </cell>
          <cell r="AD181" t="str">
            <v>En cours</v>
          </cell>
          <cell r="AE181" t="str">
            <v>En cours de réalisation</v>
          </cell>
          <cell r="AF181">
            <v>0</v>
          </cell>
          <cell r="AG181">
            <v>0</v>
          </cell>
          <cell r="AH181">
            <v>42767</v>
          </cell>
          <cell r="AI181">
            <v>0</v>
          </cell>
          <cell r="AJ181">
            <v>0</v>
          </cell>
          <cell r="AK181">
            <v>44723</v>
          </cell>
          <cell r="AL181" t="e">
            <v>#N/A</v>
          </cell>
          <cell r="AM181">
            <v>0</v>
          </cell>
          <cell r="AN181">
            <v>0</v>
          </cell>
          <cell r="AO181">
            <v>0</v>
          </cell>
          <cell r="AP181">
            <v>0</v>
          </cell>
          <cell r="AQ181">
            <v>0</v>
          </cell>
          <cell r="AR181">
            <v>0</v>
          </cell>
          <cell r="AS181">
            <v>0</v>
          </cell>
          <cell r="AT181"/>
          <cell r="AU181"/>
          <cell r="AV181">
            <v>42135</v>
          </cell>
          <cell r="AW181">
            <v>42501</v>
          </cell>
          <cell r="AX181">
            <v>42866</v>
          </cell>
          <cell r="AY181">
            <v>43231</v>
          </cell>
          <cell r="AZ181"/>
          <cell r="BA181"/>
          <cell r="BB181"/>
          <cell r="BC181">
            <v>0</v>
          </cell>
          <cell r="BD181">
            <v>0</v>
          </cell>
          <cell r="BE181">
            <v>0</v>
          </cell>
          <cell r="BF181"/>
          <cell r="BG181"/>
          <cell r="BH181">
            <v>0</v>
          </cell>
          <cell r="BI181">
            <v>0</v>
          </cell>
          <cell r="BJ181">
            <v>0</v>
          </cell>
          <cell r="BK181"/>
          <cell r="BL181"/>
          <cell r="BM181">
            <v>0</v>
          </cell>
          <cell r="BN181">
            <v>0</v>
          </cell>
          <cell r="BO181">
            <v>0</v>
          </cell>
          <cell r="BP181"/>
          <cell r="BQ181">
            <v>0</v>
          </cell>
          <cell r="BR181">
            <v>0</v>
          </cell>
          <cell r="BS181">
            <v>0</v>
          </cell>
          <cell r="BT181"/>
          <cell r="BU181">
            <v>0</v>
          </cell>
          <cell r="BV181">
            <v>0</v>
          </cell>
          <cell r="BW181">
            <v>0</v>
          </cell>
          <cell r="BX181">
            <v>0</v>
          </cell>
          <cell r="BY181">
            <v>0</v>
          </cell>
          <cell r="BZ181">
            <v>0</v>
          </cell>
          <cell r="CA181">
            <v>0</v>
          </cell>
          <cell r="CB181"/>
          <cell r="CC181" t="b">
            <v>0</v>
          </cell>
          <cell r="CD181">
            <v>0</v>
          </cell>
          <cell r="CE181">
            <v>0</v>
          </cell>
          <cell r="CF181">
            <v>0</v>
          </cell>
          <cell r="CG181">
            <v>0</v>
          </cell>
          <cell r="CH181">
            <v>0</v>
          </cell>
          <cell r="CI181">
            <v>0</v>
          </cell>
          <cell r="CJ181">
            <v>0</v>
          </cell>
          <cell r="CK181">
            <v>0</v>
          </cell>
          <cell r="CL181">
            <v>0</v>
          </cell>
          <cell r="CM181">
            <v>0</v>
          </cell>
          <cell r="CN181">
            <v>0</v>
          </cell>
          <cell r="CO181">
            <v>0</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31576.000000000004</v>
          </cell>
          <cell r="DJ181">
            <v>0</v>
          </cell>
          <cell r="DK181"/>
          <cell r="DL181">
            <v>0</v>
          </cell>
          <cell r="DM181">
            <v>0</v>
          </cell>
          <cell r="DN181">
            <v>31576.000000000004</v>
          </cell>
          <cell r="DO181">
            <v>0</v>
          </cell>
          <cell r="DP181"/>
          <cell r="DQ181">
            <v>0</v>
          </cell>
          <cell r="DR181">
            <v>0</v>
          </cell>
          <cell r="DS181">
            <v>31576.000000000004</v>
          </cell>
          <cell r="DT181">
            <v>0</v>
          </cell>
          <cell r="DU181">
            <v>0</v>
          </cell>
          <cell r="DV181">
            <v>0</v>
          </cell>
          <cell r="DW181">
            <v>0</v>
          </cell>
          <cell r="DX181">
            <v>31576.000000000004</v>
          </cell>
          <cell r="DY181">
            <v>0</v>
          </cell>
          <cell r="DZ181">
            <v>0</v>
          </cell>
          <cell r="EA181">
            <v>0</v>
          </cell>
          <cell r="EB181">
            <v>0</v>
          </cell>
          <cell r="EC181">
            <v>31576.000000000004</v>
          </cell>
          <cell r="ED181">
            <v>0</v>
          </cell>
          <cell r="EE181">
            <v>0</v>
          </cell>
          <cell r="EF181">
            <v>0</v>
          </cell>
          <cell r="EG181">
            <v>0</v>
          </cell>
          <cell r="EH181">
            <v>0</v>
          </cell>
          <cell r="EI181">
            <v>0</v>
          </cell>
          <cell r="EJ181">
            <v>0</v>
          </cell>
        </row>
        <row r="182">
          <cell r="A182" t="str">
            <v>1401C0026</v>
          </cell>
          <cell r="B182" t="str">
            <v>DALKIA-CARTONNERIE DE GONDARDENNES - WARDRECQUES</v>
          </cell>
          <cell r="C182">
            <v>2014</v>
          </cell>
          <cell r="D182" t="str">
            <v>Retenu</v>
          </cell>
          <cell r="E182" t="str">
            <v>NORD PAS DE CALAIS</v>
          </cell>
          <cell r="F182">
            <v>59</v>
          </cell>
          <cell r="G182" t="str">
            <v xml:space="preserve">WARDRECQUES </v>
          </cell>
          <cell r="H182">
            <v>62875</v>
          </cell>
          <cell r="I182">
            <v>0</v>
          </cell>
          <cell r="J182" t="str">
            <v>DALKIA</v>
          </cell>
          <cell r="K182">
            <v>41984</v>
          </cell>
          <cell r="L182">
            <v>0</v>
          </cell>
          <cell r="M182" t="str">
            <v>Gaz naturel</v>
          </cell>
          <cell r="N182">
            <v>24663.757867583834</v>
          </cell>
          <cell r="O182" t="str">
            <v>jcrepel@dalkia.com</v>
          </cell>
          <cell r="P182">
            <v>0</v>
          </cell>
          <cell r="Q182">
            <v>0</v>
          </cell>
          <cell r="R182">
            <v>0</v>
          </cell>
          <cell r="S182">
            <v>0</v>
          </cell>
          <cell r="T182">
            <v>0</v>
          </cell>
          <cell r="U182">
            <v>0</v>
          </cell>
          <cell r="V182" t="str">
            <v>10 Papier/Carton</v>
          </cell>
          <cell r="W182">
            <v>11020000</v>
          </cell>
          <cell r="X182">
            <v>3850000</v>
          </cell>
          <cell r="Y182">
            <v>0</v>
          </cell>
          <cell r="Z182">
            <v>0</v>
          </cell>
          <cell r="AA182">
            <v>7344.539982803095</v>
          </cell>
          <cell r="AB182">
            <v>85417</v>
          </cell>
          <cell r="AC182">
            <v>15</v>
          </cell>
          <cell r="AD182" t="str">
            <v>En cours</v>
          </cell>
          <cell r="AE182" t="str">
            <v>En cours de réalisation</v>
          </cell>
          <cell r="AF182">
            <v>0</v>
          </cell>
          <cell r="AG182">
            <v>0</v>
          </cell>
          <cell r="AH182">
            <v>42767</v>
          </cell>
          <cell r="AI182">
            <v>0</v>
          </cell>
          <cell r="AJ182">
            <v>0</v>
          </cell>
          <cell r="AK182">
            <v>44906</v>
          </cell>
          <cell r="AL182" t="e">
            <v>#N/A</v>
          </cell>
          <cell r="AM182">
            <v>0</v>
          </cell>
          <cell r="AN182">
            <v>0</v>
          </cell>
          <cell r="AO182">
            <v>0</v>
          </cell>
          <cell r="AP182">
            <v>0</v>
          </cell>
          <cell r="AQ182">
            <v>0</v>
          </cell>
          <cell r="AR182">
            <v>0</v>
          </cell>
          <cell r="AS182">
            <v>0</v>
          </cell>
          <cell r="AT182"/>
          <cell r="AU182"/>
          <cell r="AV182">
            <v>42319</v>
          </cell>
          <cell r="AW182">
            <v>42685</v>
          </cell>
          <cell r="AX182">
            <v>43050</v>
          </cell>
          <cell r="AY182">
            <v>43415</v>
          </cell>
          <cell r="AZ182"/>
          <cell r="BA182"/>
          <cell r="BB182"/>
          <cell r="BC182">
            <v>0</v>
          </cell>
          <cell r="BD182">
            <v>0</v>
          </cell>
          <cell r="BE182">
            <v>0</v>
          </cell>
          <cell r="BF182"/>
          <cell r="BG182"/>
          <cell r="BH182">
            <v>0</v>
          </cell>
          <cell r="BI182">
            <v>0</v>
          </cell>
          <cell r="BJ182">
            <v>0</v>
          </cell>
          <cell r="BK182"/>
          <cell r="BL182"/>
          <cell r="BM182">
            <v>0</v>
          </cell>
          <cell r="BN182">
            <v>0</v>
          </cell>
          <cell r="BO182">
            <v>0</v>
          </cell>
          <cell r="BP182"/>
          <cell r="BQ182">
            <v>0</v>
          </cell>
          <cell r="BR182">
            <v>0</v>
          </cell>
          <cell r="BS182">
            <v>0</v>
          </cell>
          <cell r="BT182"/>
          <cell r="BU182">
            <v>0</v>
          </cell>
          <cell r="BV182">
            <v>0</v>
          </cell>
          <cell r="BW182">
            <v>0</v>
          </cell>
          <cell r="BX182">
            <v>0</v>
          </cell>
          <cell r="BY182">
            <v>0</v>
          </cell>
          <cell r="BZ182">
            <v>0</v>
          </cell>
          <cell r="CA182">
            <v>0</v>
          </cell>
          <cell r="CB182"/>
          <cell r="CC182" t="b">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85417</v>
          </cell>
          <cell r="DJ182">
            <v>0</v>
          </cell>
          <cell r="DK182"/>
          <cell r="DL182">
            <v>0</v>
          </cell>
          <cell r="DM182">
            <v>0</v>
          </cell>
          <cell r="DN182">
            <v>85417</v>
          </cell>
          <cell r="DO182">
            <v>0</v>
          </cell>
          <cell r="DP182"/>
          <cell r="DQ182">
            <v>0</v>
          </cell>
          <cell r="DR182">
            <v>0</v>
          </cell>
          <cell r="DS182">
            <v>85417</v>
          </cell>
          <cell r="DT182">
            <v>0</v>
          </cell>
          <cell r="DU182">
            <v>0</v>
          </cell>
          <cell r="DV182">
            <v>0</v>
          </cell>
          <cell r="DW182">
            <v>0</v>
          </cell>
          <cell r="DX182">
            <v>85417</v>
          </cell>
          <cell r="DY182">
            <v>0</v>
          </cell>
          <cell r="DZ182">
            <v>0</v>
          </cell>
          <cell r="EA182">
            <v>0</v>
          </cell>
          <cell r="EB182">
            <v>0</v>
          </cell>
          <cell r="EC182">
            <v>85417</v>
          </cell>
          <cell r="ED182">
            <v>0</v>
          </cell>
          <cell r="EE182">
            <v>0</v>
          </cell>
          <cell r="EF182">
            <v>0</v>
          </cell>
          <cell r="EG182">
            <v>0</v>
          </cell>
          <cell r="EH182">
            <v>0</v>
          </cell>
          <cell r="EI182">
            <v>0</v>
          </cell>
          <cell r="EJ182">
            <v>0</v>
          </cell>
        </row>
        <row r="183">
          <cell r="A183" t="str">
            <v>1401C0027</v>
          </cell>
          <cell r="B183" t="str">
            <v>GDF-NOVACARB</v>
          </cell>
          <cell r="C183">
            <v>2014</v>
          </cell>
          <cell r="D183" t="str">
            <v>réorienté</v>
          </cell>
          <cell r="E183" t="str">
            <v>LORRAINE</v>
          </cell>
          <cell r="F183">
            <v>54</v>
          </cell>
          <cell r="G183" t="str">
            <v>LANEUVEVILLE-DEVANT-NANCY</v>
          </cell>
          <cell r="H183">
            <v>54300</v>
          </cell>
          <cell r="I183">
            <v>0</v>
          </cell>
          <cell r="J183" t="str">
            <v>NOVACARB</v>
          </cell>
          <cell r="K183">
            <v>0</v>
          </cell>
          <cell r="L183">
            <v>0</v>
          </cell>
          <cell r="M183" t="str">
            <v>Gaz naturel</v>
          </cell>
          <cell r="N183">
            <v>108712.71332760104</v>
          </cell>
          <cell r="O183" t="str">
            <v>sylvain.lizon@cofely-gdfsuez.com</v>
          </cell>
          <cell r="P183">
            <v>0</v>
          </cell>
          <cell r="Q183">
            <v>0</v>
          </cell>
          <cell r="R183">
            <v>0</v>
          </cell>
          <cell r="S183">
            <v>0</v>
          </cell>
          <cell r="T183">
            <v>0</v>
          </cell>
          <cell r="U183">
            <v>0</v>
          </cell>
          <cell r="V183" t="str">
            <v>04 Chimie</v>
          </cell>
          <cell r="W183">
            <v>52297000</v>
          </cell>
          <cell r="X183">
            <v>21200000</v>
          </cell>
          <cell r="Y183">
            <v>0</v>
          </cell>
          <cell r="Z183">
            <v>0</v>
          </cell>
          <cell r="AA183">
            <v>39574.892519346518</v>
          </cell>
          <cell r="AB183">
            <v>460256.00000000006</v>
          </cell>
          <cell r="AC183">
            <v>56</v>
          </cell>
          <cell r="AD183" t="str">
            <v>Projet réorienté</v>
          </cell>
          <cell r="AE183" t="str">
            <v>Projet réorienté</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cell r="BA183"/>
          <cell r="BB183"/>
          <cell r="BC183">
            <v>0</v>
          </cell>
          <cell r="BD183">
            <v>0</v>
          </cell>
          <cell r="BE183">
            <v>0</v>
          </cell>
          <cell r="BF183"/>
          <cell r="BG183"/>
          <cell r="BH183">
            <v>0</v>
          </cell>
          <cell r="BI183">
            <v>0</v>
          </cell>
          <cell r="BJ183">
            <v>0</v>
          </cell>
          <cell r="BK183"/>
          <cell r="BL183"/>
          <cell r="BM183">
            <v>0</v>
          </cell>
          <cell r="BN183">
            <v>0</v>
          </cell>
          <cell r="BO183">
            <v>0</v>
          </cell>
          <cell r="BP183"/>
          <cell r="BQ183">
            <v>0</v>
          </cell>
          <cell r="BR183">
            <v>0</v>
          </cell>
          <cell r="BS183">
            <v>0</v>
          </cell>
          <cell r="BT183"/>
          <cell r="BU183">
            <v>0</v>
          </cell>
          <cell r="BV183">
            <v>0</v>
          </cell>
          <cell r="BW183">
            <v>0</v>
          </cell>
          <cell r="BX183">
            <v>0</v>
          </cell>
          <cell r="BY183">
            <v>0</v>
          </cell>
          <cell r="BZ183">
            <v>0</v>
          </cell>
          <cell r="CA183">
            <v>0</v>
          </cell>
          <cell r="CB183">
            <v>0</v>
          </cell>
          <cell r="CC183" t="b">
            <v>0</v>
          </cell>
          <cell r="CD183">
            <v>0</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460256.00000000006</v>
          </cell>
          <cell r="DJ183">
            <v>0</v>
          </cell>
          <cell r="DK183"/>
          <cell r="DL183">
            <v>0</v>
          </cell>
          <cell r="DM183">
            <v>0</v>
          </cell>
          <cell r="DN183">
            <v>460256.00000000006</v>
          </cell>
          <cell r="DO183">
            <v>0</v>
          </cell>
          <cell r="DP183"/>
          <cell r="DQ183">
            <v>0</v>
          </cell>
          <cell r="DR183">
            <v>0</v>
          </cell>
          <cell r="DS183">
            <v>460256.00000000006</v>
          </cell>
          <cell r="DT183">
            <v>0</v>
          </cell>
          <cell r="DU183">
            <v>0</v>
          </cell>
          <cell r="DV183">
            <v>0</v>
          </cell>
          <cell r="DW183">
            <v>0</v>
          </cell>
          <cell r="DX183">
            <v>460256.00000000006</v>
          </cell>
          <cell r="DY183">
            <v>0</v>
          </cell>
          <cell r="DZ183">
            <v>0</v>
          </cell>
          <cell r="EA183">
            <v>0</v>
          </cell>
          <cell r="EB183">
            <v>0</v>
          </cell>
          <cell r="EC183">
            <v>460256.00000000006</v>
          </cell>
          <cell r="ED183">
            <v>0</v>
          </cell>
          <cell r="EE183">
            <v>0</v>
          </cell>
          <cell r="EF183">
            <v>0</v>
          </cell>
          <cell r="EG183">
            <v>0</v>
          </cell>
          <cell r="EH183">
            <v>0</v>
          </cell>
          <cell r="EI183">
            <v>0</v>
          </cell>
          <cell r="EJ183">
            <v>0</v>
          </cell>
        </row>
        <row r="184">
          <cell r="A184" t="str">
            <v>1401C0028</v>
          </cell>
          <cell r="B184" t="str">
            <v>BRETAGNE PELLETS - MAURON</v>
          </cell>
          <cell r="C184">
            <v>2014</v>
          </cell>
          <cell r="D184" t="str">
            <v>Retenu</v>
          </cell>
          <cell r="E184" t="str">
            <v>BRETAGNE</v>
          </cell>
          <cell r="F184">
            <v>56</v>
          </cell>
          <cell r="G184" t="str">
            <v>MAURON</v>
          </cell>
          <cell r="H184">
            <v>56127</v>
          </cell>
          <cell r="I184">
            <v>0</v>
          </cell>
          <cell r="J184" t="str">
            <v>BRETAGNE PELLETS</v>
          </cell>
          <cell r="K184">
            <v>41962</v>
          </cell>
          <cell r="L184">
            <v>0</v>
          </cell>
          <cell r="M184" t="str">
            <v>Gaz naturel</v>
          </cell>
          <cell r="N184">
            <v>9349.5683576956144</v>
          </cell>
          <cell r="O184" t="str">
            <v>aswood@orange.fr gwenael.postec@ecovolta.com</v>
          </cell>
          <cell r="P184">
            <v>0</v>
          </cell>
          <cell r="Q184">
            <v>0</v>
          </cell>
          <cell r="R184">
            <v>0</v>
          </cell>
          <cell r="S184">
            <v>0</v>
          </cell>
          <cell r="T184">
            <v>0</v>
          </cell>
          <cell r="U184">
            <v>0</v>
          </cell>
          <cell r="V184" t="str">
            <v>09 Granulés</v>
          </cell>
          <cell r="W184">
            <v>2578910</v>
          </cell>
          <cell r="X184">
            <v>1225000</v>
          </cell>
          <cell r="Y184">
            <v>0</v>
          </cell>
          <cell r="Z184">
            <v>0</v>
          </cell>
          <cell r="AA184">
            <v>3749.2691315563197</v>
          </cell>
          <cell r="AB184">
            <v>43604</v>
          </cell>
          <cell r="AC184">
            <v>10</v>
          </cell>
          <cell r="AD184" t="str">
            <v>En cours</v>
          </cell>
          <cell r="AE184" t="str">
            <v>En cours de réalisation</v>
          </cell>
          <cell r="AF184">
            <v>0</v>
          </cell>
          <cell r="AG184">
            <v>0</v>
          </cell>
          <cell r="AH184">
            <v>42767</v>
          </cell>
          <cell r="AI184">
            <v>0</v>
          </cell>
          <cell r="AJ184">
            <v>0</v>
          </cell>
          <cell r="AK184">
            <v>44884</v>
          </cell>
          <cell r="AL184" t="e">
            <v>#N/A</v>
          </cell>
          <cell r="AM184">
            <v>0</v>
          </cell>
          <cell r="AN184">
            <v>0</v>
          </cell>
          <cell r="AO184">
            <v>0</v>
          </cell>
          <cell r="AP184">
            <v>0</v>
          </cell>
          <cell r="AQ184">
            <v>0</v>
          </cell>
          <cell r="AR184">
            <v>0</v>
          </cell>
          <cell r="AS184">
            <v>0</v>
          </cell>
          <cell r="AT184"/>
          <cell r="AU184"/>
          <cell r="AV184">
            <v>42296</v>
          </cell>
          <cell r="AW184">
            <v>42662</v>
          </cell>
          <cell r="AX184">
            <v>43027</v>
          </cell>
          <cell r="AY184">
            <v>43392</v>
          </cell>
          <cell r="AZ184"/>
          <cell r="BA184"/>
          <cell r="BB184"/>
          <cell r="BC184">
            <v>0</v>
          </cell>
          <cell r="BD184">
            <v>0</v>
          </cell>
          <cell r="BE184">
            <v>0</v>
          </cell>
          <cell r="BF184"/>
          <cell r="BG184"/>
          <cell r="BH184">
            <v>0</v>
          </cell>
          <cell r="BI184">
            <v>0</v>
          </cell>
          <cell r="BJ184">
            <v>0</v>
          </cell>
          <cell r="BK184"/>
          <cell r="BL184"/>
          <cell r="BM184">
            <v>0</v>
          </cell>
          <cell r="BN184">
            <v>0</v>
          </cell>
          <cell r="BO184">
            <v>0</v>
          </cell>
          <cell r="BP184"/>
          <cell r="BQ184">
            <v>0</v>
          </cell>
          <cell r="BR184">
            <v>0</v>
          </cell>
          <cell r="BS184">
            <v>0</v>
          </cell>
          <cell r="BT184"/>
          <cell r="BU184">
            <v>0</v>
          </cell>
          <cell r="BV184">
            <v>0</v>
          </cell>
          <cell r="BW184">
            <v>0</v>
          </cell>
          <cell r="BX184">
            <v>0</v>
          </cell>
          <cell r="BY184">
            <v>0</v>
          </cell>
          <cell r="BZ184">
            <v>0</v>
          </cell>
          <cell r="CA184">
            <v>0</v>
          </cell>
          <cell r="CB184"/>
          <cell r="CC184" t="b">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43604</v>
          </cell>
          <cell r="DJ184">
            <v>0</v>
          </cell>
          <cell r="DK184"/>
          <cell r="DL184">
            <v>0</v>
          </cell>
          <cell r="DM184">
            <v>0</v>
          </cell>
          <cell r="DN184">
            <v>43604</v>
          </cell>
          <cell r="DO184">
            <v>0</v>
          </cell>
          <cell r="DP184"/>
          <cell r="DQ184">
            <v>0</v>
          </cell>
          <cell r="DR184">
            <v>0</v>
          </cell>
          <cell r="DS184">
            <v>43604</v>
          </cell>
          <cell r="DT184">
            <v>0</v>
          </cell>
          <cell r="DU184">
            <v>0</v>
          </cell>
          <cell r="DV184">
            <v>0</v>
          </cell>
          <cell r="DW184">
            <v>0</v>
          </cell>
          <cell r="DX184">
            <v>43604</v>
          </cell>
          <cell r="DY184">
            <v>0</v>
          </cell>
          <cell r="DZ184">
            <v>0</v>
          </cell>
          <cell r="EA184">
            <v>0</v>
          </cell>
          <cell r="EB184">
            <v>0</v>
          </cell>
          <cell r="EC184">
            <v>43604</v>
          </cell>
          <cell r="ED184">
            <v>0</v>
          </cell>
          <cell r="EE184">
            <v>0</v>
          </cell>
          <cell r="EF184">
            <v>0</v>
          </cell>
          <cell r="EG184">
            <v>0</v>
          </cell>
          <cell r="EH184">
            <v>0</v>
          </cell>
          <cell r="EI184">
            <v>0</v>
          </cell>
          <cell r="EJ184">
            <v>0</v>
          </cell>
        </row>
        <row r="185">
          <cell r="A185" t="str">
            <v>1401C0033</v>
          </cell>
          <cell r="B185" t="str">
            <v>MONSANTO</v>
          </cell>
          <cell r="C185">
            <v>2014</v>
          </cell>
          <cell r="D185" t="str">
            <v>non retenu</v>
          </cell>
          <cell r="E185" t="str">
            <v>AQUITAINE</v>
          </cell>
          <cell r="F185">
            <v>40</v>
          </cell>
          <cell r="G185" t="str">
            <v xml:space="preserve">PEYREHORADE </v>
          </cell>
          <cell r="H185">
            <v>40224</v>
          </cell>
          <cell r="I185">
            <v>0</v>
          </cell>
          <cell r="J185" t="str">
            <v xml:space="preserve">MONSANTO </v>
          </cell>
          <cell r="K185">
            <v>0</v>
          </cell>
          <cell r="L185">
            <v>0</v>
          </cell>
          <cell r="M185" t="str">
            <v>Gaz naturel</v>
          </cell>
          <cell r="N185">
            <v>3508.6612209802233</v>
          </cell>
          <cell r="O185" t="str">
            <v>christian.bessouat@monsanto.com</v>
          </cell>
          <cell r="P185">
            <v>0</v>
          </cell>
          <cell r="Q185">
            <v>0</v>
          </cell>
          <cell r="R185">
            <v>0</v>
          </cell>
          <cell r="S185">
            <v>0</v>
          </cell>
          <cell r="T185">
            <v>0</v>
          </cell>
          <cell r="U185">
            <v>0</v>
          </cell>
          <cell r="V185" t="str">
            <v>02 Autres Industries alimentaires</v>
          </cell>
          <cell r="W185">
            <v>6710000</v>
          </cell>
          <cell r="X185">
            <v>400000</v>
          </cell>
          <cell r="Y185">
            <v>0</v>
          </cell>
          <cell r="Z185">
            <v>0</v>
          </cell>
          <cell r="AA185">
            <v>1289.7678417884779</v>
          </cell>
          <cell r="AB185">
            <v>14999.999999999998</v>
          </cell>
          <cell r="AC185">
            <v>16.5</v>
          </cell>
          <cell r="AD185" t="str">
            <v>Projet non retenu</v>
          </cell>
          <cell r="AE185" t="str">
            <v>Projet non retenu</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cell r="BA185"/>
          <cell r="BB185"/>
          <cell r="BC185">
            <v>0</v>
          </cell>
          <cell r="BD185">
            <v>0</v>
          </cell>
          <cell r="BE185">
            <v>0</v>
          </cell>
          <cell r="BF185"/>
          <cell r="BG185"/>
          <cell r="BH185">
            <v>0</v>
          </cell>
          <cell r="BI185">
            <v>0</v>
          </cell>
          <cell r="BJ185">
            <v>0</v>
          </cell>
          <cell r="BK185"/>
          <cell r="BL185"/>
          <cell r="BM185">
            <v>0</v>
          </cell>
          <cell r="BN185">
            <v>0</v>
          </cell>
          <cell r="BO185">
            <v>0</v>
          </cell>
          <cell r="BP185"/>
          <cell r="BQ185">
            <v>0</v>
          </cell>
          <cell r="BR185">
            <v>0</v>
          </cell>
          <cell r="BS185">
            <v>0</v>
          </cell>
          <cell r="BT185"/>
          <cell r="BU185">
            <v>0</v>
          </cell>
          <cell r="BV185">
            <v>0</v>
          </cell>
          <cell r="BW185">
            <v>0</v>
          </cell>
          <cell r="BX185">
            <v>0</v>
          </cell>
          <cell r="BY185">
            <v>0</v>
          </cell>
          <cell r="BZ185">
            <v>0</v>
          </cell>
          <cell r="CA185">
            <v>0</v>
          </cell>
          <cell r="CB185">
            <v>0</v>
          </cell>
          <cell r="CC185" t="b">
            <v>0</v>
          </cell>
          <cell r="CD185">
            <v>0</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14999.999999999998</v>
          </cell>
          <cell r="DJ185">
            <v>0</v>
          </cell>
          <cell r="DK185"/>
          <cell r="DL185">
            <v>0</v>
          </cell>
          <cell r="DM185">
            <v>0</v>
          </cell>
          <cell r="DN185">
            <v>14999.999999999998</v>
          </cell>
          <cell r="DO185">
            <v>0</v>
          </cell>
          <cell r="DP185"/>
          <cell r="DQ185">
            <v>0</v>
          </cell>
          <cell r="DR185">
            <v>0</v>
          </cell>
          <cell r="DS185">
            <v>14999.999999999998</v>
          </cell>
          <cell r="DT185">
            <v>0</v>
          </cell>
          <cell r="DU185">
            <v>0</v>
          </cell>
          <cell r="DV185">
            <v>0</v>
          </cell>
          <cell r="DW185">
            <v>0</v>
          </cell>
          <cell r="DX185">
            <v>14999.999999999998</v>
          </cell>
          <cell r="DY185">
            <v>0</v>
          </cell>
          <cell r="DZ185">
            <v>0</v>
          </cell>
          <cell r="EA185">
            <v>0</v>
          </cell>
          <cell r="EB185">
            <v>0</v>
          </cell>
          <cell r="EC185">
            <v>14999.999999999998</v>
          </cell>
          <cell r="ED185">
            <v>0</v>
          </cell>
          <cell r="EE185">
            <v>0</v>
          </cell>
          <cell r="EF185">
            <v>0</v>
          </cell>
          <cell r="EG185">
            <v>0</v>
          </cell>
          <cell r="EH185">
            <v>0</v>
          </cell>
          <cell r="EI185">
            <v>0</v>
          </cell>
          <cell r="EJ185">
            <v>0</v>
          </cell>
        </row>
        <row r="186">
          <cell r="A186" t="str">
            <v>1401C0034</v>
          </cell>
          <cell r="B186" t="str">
            <v>AGROGAZ</v>
          </cell>
          <cell r="C186">
            <v>2014</v>
          </cell>
          <cell r="D186" t="str">
            <v>non retenu</v>
          </cell>
          <cell r="E186" t="str">
            <v>MIDI PYRENEES</v>
          </cell>
          <cell r="F186">
            <v>65</v>
          </cell>
          <cell r="G186" t="str">
            <v>LALANNE TRIE</v>
          </cell>
          <cell r="H186">
            <v>65250</v>
          </cell>
          <cell r="I186">
            <v>0</v>
          </cell>
          <cell r="J186" t="str">
            <v>AGROGAZ</v>
          </cell>
          <cell r="K186">
            <v>0</v>
          </cell>
          <cell r="L186">
            <v>0</v>
          </cell>
          <cell r="M186">
            <v>0</v>
          </cell>
          <cell r="N186">
            <v>0</v>
          </cell>
          <cell r="O186" t="str">
            <v>michel.dubosc@cegetel.net</v>
          </cell>
          <cell r="P186">
            <v>0</v>
          </cell>
          <cell r="Q186">
            <v>0</v>
          </cell>
          <cell r="R186">
            <v>0</v>
          </cell>
          <cell r="S186">
            <v>0</v>
          </cell>
          <cell r="T186">
            <v>0</v>
          </cell>
          <cell r="U186">
            <v>0</v>
          </cell>
          <cell r="V186" t="str">
            <v>15 Activité agricole</v>
          </cell>
          <cell r="W186">
            <v>1253230</v>
          </cell>
          <cell r="X186">
            <v>600000</v>
          </cell>
          <cell r="Y186">
            <v>0</v>
          </cell>
          <cell r="Z186">
            <v>0</v>
          </cell>
          <cell r="AA186">
            <v>1822.8718830610489</v>
          </cell>
          <cell r="AB186">
            <v>21200</v>
          </cell>
          <cell r="AC186">
            <v>3.2</v>
          </cell>
          <cell r="AD186" t="str">
            <v>Projet non retenu</v>
          </cell>
          <cell r="AE186" t="str">
            <v>Projet non retenu</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cell r="BA186"/>
          <cell r="BB186"/>
          <cell r="BC186">
            <v>0</v>
          </cell>
          <cell r="BD186">
            <v>0</v>
          </cell>
          <cell r="BE186">
            <v>0</v>
          </cell>
          <cell r="BF186"/>
          <cell r="BG186"/>
          <cell r="BH186">
            <v>0</v>
          </cell>
          <cell r="BI186">
            <v>0</v>
          </cell>
          <cell r="BJ186">
            <v>0</v>
          </cell>
          <cell r="BK186"/>
          <cell r="BL186"/>
          <cell r="BM186">
            <v>0</v>
          </cell>
          <cell r="BN186">
            <v>0</v>
          </cell>
          <cell r="BO186">
            <v>0</v>
          </cell>
          <cell r="BP186"/>
          <cell r="BQ186">
            <v>0</v>
          </cell>
          <cell r="BR186">
            <v>0</v>
          </cell>
          <cell r="BS186">
            <v>0</v>
          </cell>
          <cell r="BT186"/>
          <cell r="BU186">
            <v>0</v>
          </cell>
          <cell r="BV186">
            <v>0</v>
          </cell>
          <cell r="BW186">
            <v>0</v>
          </cell>
          <cell r="BX186">
            <v>0</v>
          </cell>
          <cell r="BY186">
            <v>0</v>
          </cell>
          <cell r="BZ186">
            <v>0</v>
          </cell>
          <cell r="CA186">
            <v>0</v>
          </cell>
          <cell r="CB186">
            <v>0</v>
          </cell>
          <cell r="CC186" t="b">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21200</v>
          </cell>
          <cell r="DJ186">
            <v>0</v>
          </cell>
          <cell r="DK186"/>
          <cell r="DL186">
            <v>0</v>
          </cell>
          <cell r="DM186">
            <v>0</v>
          </cell>
          <cell r="DN186">
            <v>21200</v>
          </cell>
          <cell r="DO186">
            <v>0</v>
          </cell>
          <cell r="DP186"/>
          <cell r="DQ186">
            <v>0</v>
          </cell>
          <cell r="DR186">
            <v>0</v>
          </cell>
          <cell r="DS186">
            <v>21200</v>
          </cell>
          <cell r="DT186">
            <v>0</v>
          </cell>
          <cell r="DU186">
            <v>0</v>
          </cell>
          <cell r="DV186">
            <v>0</v>
          </cell>
          <cell r="DW186">
            <v>0</v>
          </cell>
          <cell r="DX186">
            <v>21200</v>
          </cell>
          <cell r="DY186">
            <v>0</v>
          </cell>
          <cell r="DZ186">
            <v>0</v>
          </cell>
          <cell r="EA186">
            <v>0</v>
          </cell>
          <cell r="EB186">
            <v>0</v>
          </cell>
          <cell r="EC186">
            <v>21200</v>
          </cell>
          <cell r="ED186">
            <v>0</v>
          </cell>
          <cell r="EE186">
            <v>0</v>
          </cell>
          <cell r="EF186">
            <v>0</v>
          </cell>
          <cell r="EG186">
            <v>0</v>
          </cell>
          <cell r="EH186">
            <v>0</v>
          </cell>
          <cell r="EI186">
            <v>0</v>
          </cell>
          <cell r="EJ186">
            <v>0</v>
          </cell>
        </row>
        <row r="187">
          <cell r="A187" t="str">
            <v>pas mis en portefeuille=&gt; avenant sur 0901C0103</v>
          </cell>
          <cell r="B187" t="str">
            <v>EO2</v>
          </cell>
          <cell r="C187">
            <v>2013</v>
          </cell>
          <cell r="D187" t="str">
            <v>non retenu</v>
          </cell>
          <cell r="E187" t="str">
            <v>BOURGOGNE</v>
          </cell>
          <cell r="F187">
            <v>0</v>
          </cell>
          <cell r="G187" t="str">
            <v>LA ROCHE EN BRENIL</v>
          </cell>
          <cell r="H187">
            <v>0</v>
          </cell>
          <cell r="I187">
            <v>0</v>
          </cell>
          <cell r="J187" t="str">
            <v>EO2</v>
          </cell>
          <cell r="K187">
            <v>0</v>
          </cell>
          <cell r="L187">
            <v>0</v>
          </cell>
          <cell r="M187">
            <v>0</v>
          </cell>
          <cell r="N187">
            <v>18114.531384350816</v>
          </cell>
          <cell r="O187">
            <v>0</v>
          </cell>
          <cell r="P187">
            <v>0</v>
          </cell>
          <cell r="Q187">
            <v>0</v>
          </cell>
          <cell r="R187">
            <v>0</v>
          </cell>
          <cell r="S187">
            <v>0</v>
          </cell>
          <cell r="T187">
            <v>0</v>
          </cell>
          <cell r="U187">
            <v>0</v>
          </cell>
          <cell r="V187" t="str">
            <v>09 Granulés</v>
          </cell>
          <cell r="W187">
            <v>3050000</v>
          </cell>
          <cell r="X187">
            <v>1103220</v>
          </cell>
          <cell r="Y187">
            <v>0</v>
          </cell>
          <cell r="Z187">
            <v>0</v>
          </cell>
          <cell r="AA187">
            <v>6809.9742046431638</v>
          </cell>
          <cell r="AB187">
            <v>79200</v>
          </cell>
          <cell r="AC187">
            <v>9.9</v>
          </cell>
          <cell r="AD187" t="str">
            <v>Projet non retenu</v>
          </cell>
          <cell r="AE187" t="str">
            <v>Projet non retenu</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cell r="BA187"/>
          <cell r="BB187"/>
          <cell r="BC187">
            <v>0</v>
          </cell>
          <cell r="BD187">
            <v>0</v>
          </cell>
          <cell r="BE187">
            <v>0</v>
          </cell>
          <cell r="BF187"/>
          <cell r="BG187"/>
          <cell r="BH187">
            <v>0</v>
          </cell>
          <cell r="BI187">
            <v>0</v>
          </cell>
          <cell r="BJ187">
            <v>0</v>
          </cell>
          <cell r="BK187"/>
          <cell r="BL187"/>
          <cell r="BM187">
            <v>0</v>
          </cell>
          <cell r="BN187">
            <v>0</v>
          </cell>
          <cell r="BO187">
            <v>0</v>
          </cell>
          <cell r="BP187"/>
          <cell r="BQ187">
            <v>0</v>
          </cell>
          <cell r="BR187">
            <v>0</v>
          </cell>
          <cell r="BS187">
            <v>0</v>
          </cell>
          <cell r="BT187"/>
          <cell r="BU187">
            <v>0</v>
          </cell>
          <cell r="BV187">
            <v>0</v>
          </cell>
          <cell r="BW187">
            <v>0</v>
          </cell>
          <cell r="BX187">
            <v>0</v>
          </cell>
          <cell r="BY187">
            <v>0</v>
          </cell>
          <cell r="BZ187">
            <v>0</v>
          </cell>
          <cell r="CA187">
            <v>0</v>
          </cell>
          <cell r="CB187">
            <v>0</v>
          </cell>
          <cell r="CC187" t="b">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79200</v>
          </cell>
          <cell r="DJ187">
            <v>0</v>
          </cell>
          <cell r="DK187"/>
          <cell r="DL187">
            <v>0</v>
          </cell>
          <cell r="DM187">
            <v>0</v>
          </cell>
          <cell r="DN187">
            <v>79200</v>
          </cell>
          <cell r="DO187">
            <v>0</v>
          </cell>
          <cell r="DP187"/>
          <cell r="DQ187">
            <v>0</v>
          </cell>
          <cell r="DR187">
            <v>0</v>
          </cell>
          <cell r="DS187">
            <v>79200</v>
          </cell>
          <cell r="DT187">
            <v>0</v>
          </cell>
          <cell r="DU187">
            <v>0</v>
          </cell>
          <cell r="DV187">
            <v>0</v>
          </cell>
          <cell r="DW187">
            <v>0</v>
          </cell>
          <cell r="DX187">
            <v>79200</v>
          </cell>
          <cell r="DY187">
            <v>0</v>
          </cell>
          <cell r="DZ187">
            <v>0</v>
          </cell>
          <cell r="EA187">
            <v>0</v>
          </cell>
          <cell r="EB187">
            <v>0</v>
          </cell>
          <cell r="EC187">
            <v>79200</v>
          </cell>
          <cell r="ED187">
            <v>0</v>
          </cell>
          <cell r="EE187">
            <v>0</v>
          </cell>
          <cell r="EF187">
            <v>0</v>
          </cell>
          <cell r="EG187">
            <v>0</v>
          </cell>
          <cell r="EH187">
            <v>0</v>
          </cell>
          <cell r="EI187">
            <v>0</v>
          </cell>
          <cell r="EJ187">
            <v>0</v>
          </cell>
        </row>
        <row r="188">
          <cell r="A188">
            <v>0</v>
          </cell>
          <cell r="B188" t="str">
            <v xml:space="preserve"> AREVA NC la HAGUE</v>
          </cell>
          <cell r="C188">
            <v>2010</v>
          </cell>
          <cell r="D188" t="str">
            <v>non éligible</v>
          </cell>
          <cell r="E188" t="str">
            <v>BASSE NORMANDIE</v>
          </cell>
          <cell r="F188">
            <v>50</v>
          </cell>
          <cell r="G188" t="str">
            <v>BEAUMONT HAGUE</v>
          </cell>
          <cell r="H188">
            <v>0</v>
          </cell>
          <cell r="I188">
            <v>0</v>
          </cell>
          <cell r="J188" t="str">
            <v>DALKIA France</v>
          </cell>
          <cell r="K188">
            <v>0</v>
          </cell>
          <cell r="L188">
            <v>0</v>
          </cell>
          <cell r="M188" t="str">
            <v>93% Fioul 7% Elec</v>
          </cell>
          <cell r="N188">
            <v>104928.6551399637</v>
          </cell>
          <cell r="O188" t="str">
            <v>jcbocletàdalkia.com</v>
          </cell>
          <cell r="P188">
            <v>0</v>
          </cell>
          <cell r="Q188">
            <v>0</v>
          </cell>
          <cell r="R188">
            <v>0</v>
          </cell>
          <cell r="S188">
            <v>0</v>
          </cell>
          <cell r="T188">
            <v>0</v>
          </cell>
          <cell r="U188">
            <v>0</v>
          </cell>
          <cell r="V188" t="str">
            <v>15 Autres activités</v>
          </cell>
          <cell r="W188">
            <v>28284860</v>
          </cell>
          <cell r="X188">
            <v>10687000</v>
          </cell>
          <cell r="Y188">
            <v>0</v>
          </cell>
          <cell r="Z188">
            <v>0</v>
          </cell>
          <cell r="AA188">
            <v>30507.738607050727</v>
          </cell>
          <cell r="AB188">
            <v>354805</v>
          </cell>
          <cell r="AC188">
            <v>63</v>
          </cell>
          <cell r="AD188" t="str">
            <v>Projet non retenu</v>
          </cell>
          <cell r="AE188" t="str">
            <v>Projet non retenu</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cell r="AU188">
            <v>0</v>
          </cell>
          <cell r="AV188">
            <v>0</v>
          </cell>
          <cell r="AW188">
            <v>0</v>
          </cell>
          <cell r="AX188">
            <v>0</v>
          </cell>
          <cell r="AY188">
            <v>0</v>
          </cell>
          <cell r="AZ188"/>
          <cell r="BA188"/>
          <cell r="BB188"/>
          <cell r="BC188">
            <v>0</v>
          </cell>
          <cell r="BD188">
            <v>0</v>
          </cell>
          <cell r="BE188">
            <v>0</v>
          </cell>
          <cell r="BF188"/>
          <cell r="BG188"/>
          <cell r="BH188">
            <v>0</v>
          </cell>
          <cell r="BI188">
            <v>0</v>
          </cell>
          <cell r="BJ188">
            <v>0</v>
          </cell>
          <cell r="BK188"/>
          <cell r="BL188"/>
          <cell r="BM188">
            <v>0</v>
          </cell>
          <cell r="BN188">
            <v>0</v>
          </cell>
          <cell r="BO188">
            <v>0</v>
          </cell>
          <cell r="BP188"/>
          <cell r="BQ188">
            <v>0</v>
          </cell>
          <cell r="BR188">
            <v>0</v>
          </cell>
          <cell r="BS188">
            <v>0</v>
          </cell>
          <cell r="BT188"/>
          <cell r="BU188">
            <v>0</v>
          </cell>
          <cell r="BV188">
            <v>0</v>
          </cell>
          <cell r="BW188">
            <v>0</v>
          </cell>
          <cell r="BX188">
            <v>0</v>
          </cell>
          <cell r="BY188">
            <v>0</v>
          </cell>
          <cell r="BZ188">
            <v>0</v>
          </cell>
          <cell r="CA188">
            <v>0</v>
          </cell>
          <cell r="CB188">
            <v>0</v>
          </cell>
          <cell r="CC188" t="b">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354805</v>
          </cell>
          <cell r="DJ188">
            <v>0</v>
          </cell>
          <cell r="DK188"/>
          <cell r="DL188">
            <v>0</v>
          </cell>
          <cell r="DM188">
            <v>0</v>
          </cell>
          <cell r="DN188">
            <v>354805</v>
          </cell>
          <cell r="DO188">
            <v>0</v>
          </cell>
          <cell r="DP188"/>
          <cell r="DQ188">
            <v>0</v>
          </cell>
          <cell r="DR188">
            <v>0</v>
          </cell>
          <cell r="DS188">
            <v>354805</v>
          </cell>
          <cell r="DT188">
            <v>0</v>
          </cell>
          <cell r="DU188">
            <v>0</v>
          </cell>
          <cell r="DV188">
            <v>0</v>
          </cell>
          <cell r="DW188">
            <v>0</v>
          </cell>
          <cell r="DX188">
            <v>354805</v>
          </cell>
          <cell r="DY188">
            <v>0</v>
          </cell>
          <cell r="DZ188">
            <v>0</v>
          </cell>
          <cell r="EA188">
            <v>0</v>
          </cell>
          <cell r="EB188">
            <v>0</v>
          </cell>
          <cell r="EC188">
            <v>354805</v>
          </cell>
          <cell r="ED188">
            <v>0</v>
          </cell>
          <cell r="EE188">
            <v>0</v>
          </cell>
          <cell r="EF188">
            <v>0</v>
          </cell>
          <cell r="EG188">
            <v>0</v>
          </cell>
          <cell r="EH188">
            <v>0</v>
          </cell>
          <cell r="EI188">
            <v>0</v>
          </cell>
          <cell r="EJ188">
            <v>0</v>
          </cell>
        </row>
        <row r="189">
          <cell r="A189">
            <v>0</v>
          </cell>
          <cell r="B189" t="str">
            <v>biogaz</v>
          </cell>
          <cell r="C189">
            <v>2010</v>
          </cell>
          <cell r="D189" t="str">
            <v>non éligible</v>
          </cell>
          <cell r="E189" t="str">
            <v>LANGUEDOC ROUSSILLON</v>
          </cell>
          <cell r="F189">
            <v>11</v>
          </cell>
          <cell r="G189" t="str">
            <v>LASBORDES</v>
          </cell>
          <cell r="H189">
            <v>0</v>
          </cell>
          <cell r="I189">
            <v>0</v>
          </cell>
          <cell r="J189" t="str">
            <v>VALTERRIS</v>
          </cell>
          <cell r="K189">
            <v>0</v>
          </cell>
          <cell r="L189">
            <v>0</v>
          </cell>
          <cell r="M189">
            <v>0</v>
          </cell>
          <cell r="N189">
            <v>5098.6001719690457</v>
          </cell>
          <cell r="O189" t="str">
            <v>emmanuel.leheurteux@valorem-energie.com</v>
          </cell>
          <cell r="P189">
            <v>0</v>
          </cell>
          <cell r="Q189">
            <v>0</v>
          </cell>
          <cell r="R189">
            <v>0</v>
          </cell>
          <cell r="S189">
            <v>0</v>
          </cell>
          <cell r="T189">
            <v>0</v>
          </cell>
          <cell r="U189">
            <v>0</v>
          </cell>
          <cell r="V189" t="str">
            <v>06 Matériaux de construction</v>
          </cell>
          <cell r="W189">
            <v>8202000</v>
          </cell>
          <cell r="X189">
            <v>10205765</v>
          </cell>
          <cell r="Y189">
            <v>0</v>
          </cell>
          <cell r="Z189">
            <v>0</v>
          </cell>
          <cell r="AA189">
            <v>1916.7669819432501</v>
          </cell>
          <cell r="AB189">
            <v>22292</v>
          </cell>
          <cell r="AC189">
            <v>2.94</v>
          </cell>
          <cell r="AD189" t="str">
            <v>Projet non retenu</v>
          </cell>
          <cell r="AE189" t="str">
            <v>Projet non retenu</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cell r="AU189">
            <v>0</v>
          </cell>
          <cell r="AV189">
            <v>0</v>
          </cell>
          <cell r="AW189">
            <v>0</v>
          </cell>
          <cell r="AX189">
            <v>0</v>
          </cell>
          <cell r="AY189">
            <v>0</v>
          </cell>
          <cell r="AZ189"/>
          <cell r="BA189"/>
          <cell r="BB189"/>
          <cell r="BC189">
            <v>0</v>
          </cell>
          <cell r="BD189">
            <v>0</v>
          </cell>
          <cell r="BE189">
            <v>0</v>
          </cell>
          <cell r="BF189"/>
          <cell r="BG189"/>
          <cell r="BH189">
            <v>0</v>
          </cell>
          <cell r="BI189">
            <v>0</v>
          </cell>
          <cell r="BJ189">
            <v>0</v>
          </cell>
          <cell r="BK189"/>
          <cell r="BL189"/>
          <cell r="BM189">
            <v>0</v>
          </cell>
          <cell r="BN189">
            <v>0</v>
          </cell>
          <cell r="BO189">
            <v>0</v>
          </cell>
          <cell r="BP189"/>
          <cell r="BQ189">
            <v>0</v>
          </cell>
          <cell r="BR189">
            <v>0</v>
          </cell>
          <cell r="BS189">
            <v>0</v>
          </cell>
          <cell r="BT189"/>
          <cell r="BU189">
            <v>0</v>
          </cell>
          <cell r="BV189">
            <v>0</v>
          </cell>
          <cell r="BW189">
            <v>0</v>
          </cell>
          <cell r="BX189">
            <v>0</v>
          </cell>
          <cell r="BY189">
            <v>0</v>
          </cell>
          <cell r="BZ189">
            <v>0</v>
          </cell>
          <cell r="CA189">
            <v>0</v>
          </cell>
          <cell r="CB189">
            <v>0</v>
          </cell>
          <cell r="CC189" t="b">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22292</v>
          </cell>
          <cell r="DJ189">
            <v>0</v>
          </cell>
          <cell r="DK189"/>
          <cell r="DL189">
            <v>0</v>
          </cell>
          <cell r="DM189">
            <v>0</v>
          </cell>
          <cell r="DN189">
            <v>22292</v>
          </cell>
          <cell r="DO189">
            <v>0</v>
          </cell>
          <cell r="DP189"/>
          <cell r="DQ189">
            <v>0</v>
          </cell>
          <cell r="DR189">
            <v>0</v>
          </cell>
          <cell r="DS189">
            <v>22292</v>
          </cell>
          <cell r="DT189">
            <v>0</v>
          </cell>
          <cell r="DU189">
            <v>0</v>
          </cell>
          <cell r="DV189">
            <v>0</v>
          </cell>
          <cell r="DW189">
            <v>0</v>
          </cell>
          <cell r="DX189">
            <v>22292</v>
          </cell>
          <cell r="DY189">
            <v>0</v>
          </cell>
          <cell r="DZ189">
            <v>0</v>
          </cell>
          <cell r="EA189">
            <v>0</v>
          </cell>
          <cell r="EB189">
            <v>0</v>
          </cell>
          <cell r="EC189">
            <v>22292</v>
          </cell>
          <cell r="ED189">
            <v>0</v>
          </cell>
          <cell r="EE189">
            <v>0</v>
          </cell>
          <cell r="EF189">
            <v>0</v>
          </cell>
          <cell r="EG189">
            <v>0</v>
          </cell>
          <cell r="EH189">
            <v>0</v>
          </cell>
          <cell r="EI189">
            <v>0</v>
          </cell>
          <cell r="EJ189">
            <v>0</v>
          </cell>
        </row>
        <row r="190">
          <cell r="A190">
            <v>0</v>
          </cell>
          <cell r="B190" t="str">
            <v>LANXESS ELASTOMERES</v>
          </cell>
          <cell r="C190">
            <v>2010</v>
          </cell>
          <cell r="D190" t="str">
            <v>non éligible</v>
          </cell>
          <cell r="E190" t="str">
            <v>HAUTE NORMANDIE</v>
          </cell>
          <cell r="F190">
            <v>76</v>
          </cell>
          <cell r="G190" t="str">
            <v>LILLEBONNE</v>
          </cell>
          <cell r="H190">
            <v>0</v>
          </cell>
          <cell r="I190">
            <v>0</v>
          </cell>
          <cell r="J190" t="str">
            <v>Dalkia France</v>
          </cell>
          <cell r="K190">
            <v>0</v>
          </cell>
          <cell r="L190">
            <v>0</v>
          </cell>
          <cell r="M190">
            <v>0</v>
          </cell>
          <cell r="N190">
            <v>51907.052450558898</v>
          </cell>
          <cell r="O190" t="str">
            <v>cwadoux@dalkia.com</v>
          </cell>
          <cell r="P190">
            <v>0</v>
          </cell>
          <cell r="Q190">
            <v>0</v>
          </cell>
          <cell r="R190">
            <v>0</v>
          </cell>
          <cell r="S190">
            <v>0</v>
          </cell>
          <cell r="T190">
            <v>0</v>
          </cell>
          <cell r="U190">
            <v>0</v>
          </cell>
          <cell r="V190" t="str">
            <v>04 Chimie</v>
          </cell>
          <cell r="W190">
            <v>25515541</v>
          </cell>
          <cell r="X190">
            <v>7805584</v>
          </cell>
          <cell r="Y190">
            <v>0</v>
          </cell>
          <cell r="Z190">
            <v>0</v>
          </cell>
          <cell r="AA190">
            <v>19513.929492691313</v>
          </cell>
          <cell r="AB190">
            <v>226947</v>
          </cell>
          <cell r="AC190">
            <v>28</v>
          </cell>
          <cell r="AD190" t="str">
            <v>Projet non retenu</v>
          </cell>
          <cell r="AE190" t="str">
            <v>Projet non retenu</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cell r="AU190">
            <v>0</v>
          </cell>
          <cell r="AV190">
            <v>0</v>
          </cell>
          <cell r="AW190">
            <v>0</v>
          </cell>
          <cell r="AX190">
            <v>0</v>
          </cell>
          <cell r="AY190">
            <v>0</v>
          </cell>
          <cell r="AZ190"/>
          <cell r="BA190"/>
          <cell r="BB190"/>
          <cell r="BC190">
            <v>0</v>
          </cell>
          <cell r="BD190">
            <v>0</v>
          </cell>
          <cell r="BE190">
            <v>0</v>
          </cell>
          <cell r="BF190"/>
          <cell r="BG190"/>
          <cell r="BH190">
            <v>0</v>
          </cell>
          <cell r="BI190">
            <v>0</v>
          </cell>
          <cell r="BJ190">
            <v>0</v>
          </cell>
          <cell r="BK190"/>
          <cell r="BL190"/>
          <cell r="BM190">
            <v>0</v>
          </cell>
          <cell r="BN190">
            <v>0</v>
          </cell>
          <cell r="BO190">
            <v>0</v>
          </cell>
          <cell r="BP190"/>
          <cell r="BQ190">
            <v>0</v>
          </cell>
          <cell r="BR190">
            <v>0</v>
          </cell>
          <cell r="BS190">
            <v>0</v>
          </cell>
          <cell r="BT190"/>
          <cell r="BU190">
            <v>0</v>
          </cell>
          <cell r="BV190">
            <v>0</v>
          </cell>
          <cell r="BW190">
            <v>0</v>
          </cell>
          <cell r="BX190">
            <v>0</v>
          </cell>
          <cell r="BY190">
            <v>0</v>
          </cell>
          <cell r="BZ190">
            <v>0</v>
          </cell>
          <cell r="CA190">
            <v>0</v>
          </cell>
          <cell r="CB190">
            <v>0</v>
          </cell>
          <cell r="CC190" t="b">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226947</v>
          </cell>
          <cell r="DJ190">
            <v>0</v>
          </cell>
          <cell r="DK190"/>
          <cell r="DL190">
            <v>0</v>
          </cell>
          <cell r="DM190">
            <v>0</v>
          </cell>
          <cell r="DN190">
            <v>226947</v>
          </cell>
          <cell r="DO190">
            <v>0</v>
          </cell>
          <cell r="DP190"/>
          <cell r="DQ190">
            <v>0</v>
          </cell>
          <cell r="DR190">
            <v>0</v>
          </cell>
          <cell r="DS190">
            <v>226947</v>
          </cell>
          <cell r="DT190">
            <v>0</v>
          </cell>
          <cell r="DU190">
            <v>0</v>
          </cell>
          <cell r="DV190">
            <v>0</v>
          </cell>
          <cell r="DW190">
            <v>0</v>
          </cell>
          <cell r="DX190">
            <v>226947</v>
          </cell>
          <cell r="DY190">
            <v>0</v>
          </cell>
          <cell r="DZ190">
            <v>0</v>
          </cell>
          <cell r="EA190">
            <v>0</v>
          </cell>
          <cell r="EB190">
            <v>0</v>
          </cell>
          <cell r="EC190">
            <v>226947</v>
          </cell>
          <cell r="ED190">
            <v>0</v>
          </cell>
          <cell r="EE190">
            <v>0</v>
          </cell>
          <cell r="EF190">
            <v>0</v>
          </cell>
          <cell r="EG190">
            <v>0</v>
          </cell>
          <cell r="EH190">
            <v>0</v>
          </cell>
          <cell r="EI190">
            <v>0</v>
          </cell>
          <cell r="EJ190">
            <v>0</v>
          </cell>
        </row>
        <row r="191">
          <cell r="A191">
            <v>0</v>
          </cell>
          <cell r="B191" t="str">
            <v>PINOCCHIO</v>
          </cell>
          <cell r="C191">
            <v>2010</v>
          </cell>
          <cell r="D191" t="str">
            <v>non éligible</v>
          </cell>
          <cell r="E191" t="str">
            <v>AQUITAINE</v>
          </cell>
          <cell r="F191">
            <v>64</v>
          </cell>
          <cell r="G191" t="str">
            <v>BOUCAU</v>
          </cell>
          <cell r="H191">
            <v>0</v>
          </cell>
          <cell r="I191">
            <v>0</v>
          </cell>
          <cell r="J191" t="str">
            <v>VENT D'EST SAS</v>
          </cell>
          <cell r="K191">
            <v>0</v>
          </cell>
          <cell r="L191">
            <v>0</v>
          </cell>
          <cell r="M191">
            <v>0</v>
          </cell>
          <cell r="N191">
            <v>46658.641444539986</v>
          </cell>
          <cell r="O191" t="str">
            <v>jean-michel.sylvestre@vent-d-est.com</v>
          </cell>
          <cell r="P191">
            <v>0</v>
          </cell>
          <cell r="Q191">
            <v>0</v>
          </cell>
          <cell r="R191">
            <v>0</v>
          </cell>
          <cell r="S191">
            <v>0</v>
          </cell>
          <cell r="T191">
            <v>0</v>
          </cell>
          <cell r="U191">
            <v>0</v>
          </cell>
          <cell r="V191" t="str">
            <v>09 Granulés</v>
          </cell>
          <cell r="W191">
            <v>11530000</v>
          </cell>
          <cell r="X191">
            <v>6200000</v>
          </cell>
          <cell r="Y191">
            <v>0</v>
          </cell>
          <cell r="Z191">
            <v>0</v>
          </cell>
          <cell r="AA191">
            <v>17540.842648323302</v>
          </cell>
          <cell r="AB191">
            <v>204000</v>
          </cell>
          <cell r="AC191">
            <v>24</v>
          </cell>
          <cell r="AD191" t="str">
            <v>Projet non retenu</v>
          </cell>
          <cell r="AE191" t="str">
            <v>Projet non retenu</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cell r="AU191">
            <v>0</v>
          </cell>
          <cell r="AV191">
            <v>0</v>
          </cell>
          <cell r="AW191">
            <v>0</v>
          </cell>
          <cell r="AX191">
            <v>0</v>
          </cell>
          <cell r="AY191">
            <v>0</v>
          </cell>
          <cell r="AZ191"/>
          <cell r="BA191"/>
          <cell r="BB191"/>
          <cell r="BC191">
            <v>0</v>
          </cell>
          <cell r="BD191">
            <v>0</v>
          </cell>
          <cell r="BE191">
            <v>0</v>
          </cell>
          <cell r="BF191"/>
          <cell r="BG191"/>
          <cell r="BH191">
            <v>0</v>
          </cell>
          <cell r="BI191">
            <v>0</v>
          </cell>
          <cell r="BJ191">
            <v>0</v>
          </cell>
          <cell r="BK191"/>
          <cell r="BL191"/>
          <cell r="BM191">
            <v>0</v>
          </cell>
          <cell r="BN191">
            <v>0</v>
          </cell>
          <cell r="BO191">
            <v>0</v>
          </cell>
          <cell r="BP191"/>
          <cell r="BQ191">
            <v>0</v>
          </cell>
          <cell r="BR191">
            <v>0</v>
          </cell>
          <cell r="BS191">
            <v>0</v>
          </cell>
          <cell r="BT191"/>
          <cell r="BU191">
            <v>0</v>
          </cell>
          <cell r="BV191">
            <v>0</v>
          </cell>
          <cell r="BW191">
            <v>0</v>
          </cell>
          <cell r="BX191">
            <v>0</v>
          </cell>
          <cell r="BY191">
            <v>0</v>
          </cell>
          <cell r="BZ191">
            <v>0</v>
          </cell>
          <cell r="CA191">
            <v>0</v>
          </cell>
          <cell r="CB191">
            <v>0</v>
          </cell>
          <cell r="CC191" t="b">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204000</v>
          </cell>
          <cell r="DJ191">
            <v>0</v>
          </cell>
          <cell r="DK191"/>
          <cell r="DL191">
            <v>0</v>
          </cell>
          <cell r="DM191">
            <v>0</v>
          </cell>
          <cell r="DN191">
            <v>204000</v>
          </cell>
          <cell r="DO191">
            <v>0</v>
          </cell>
          <cell r="DP191"/>
          <cell r="DQ191">
            <v>0</v>
          </cell>
          <cell r="DR191">
            <v>0</v>
          </cell>
          <cell r="DS191">
            <v>204000</v>
          </cell>
          <cell r="DT191">
            <v>0</v>
          </cell>
          <cell r="DU191">
            <v>0</v>
          </cell>
          <cell r="DV191">
            <v>0</v>
          </cell>
          <cell r="DW191">
            <v>0</v>
          </cell>
          <cell r="DX191">
            <v>204000</v>
          </cell>
          <cell r="DY191">
            <v>0</v>
          </cell>
          <cell r="DZ191">
            <v>0</v>
          </cell>
          <cell r="EA191">
            <v>0</v>
          </cell>
          <cell r="EB191">
            <v>0</v>
          </cell>
          <cell r="EC191">
            <v>204000</v>
          </cell>
          <cell r="ED191">
            <v>0</v>
          </cell>
          <cell r="EE191">
            <v>0</v>
          </cell>
          <cell r="EF191">
            <v>0</v>
          </cell>
          <cell r="EG191">
            <v>0</v>
          </cell>
          <cell r="EH191">
            <v>0</v>
          </cell>
          <cell r="EI191">
            <v>0</v>
          </cell>
          <cell r="EJ191">
            <v>0</v>
          </cell>
        </row>
        <row r="192">
          <cell r="A192">
            <v>0</v>
          </cell>
          <cell r="B192" t="str">
            <v>Méthanisation  st germer de fly</v>
          </cell>
          <cell r="C192">
            <v>2010</v>
          </cell>
          <cell r="D192" t="str">
            <v>non éligible</v>
          </cell>
          <cell r="E192" t="str">
            <v>PICARDIE</v>
          </cell>
          <cell r="F192">
            <v>60</v>
          </cell>
          <cell r="G192" t="str">
            <v>SAINT GERMER DE FLY</v>
          </cell>
          <cell r="H192">
            <v>0</v>
          </cell>
          <cell r="I192">
            <v>0</v>
          </cell>
          <cell r="J192" t="str">
            <v>IMERYS</v>
          </cell>
          <cell r="K192">
            <v>0</v>
          </cell>
          <cell r="L192">
            <v>0</v>
          </cell>
          <cell r="M192">
            <v>0</v>
          </cell>
          <cell r="N192">
            <v>8348.2373172828884</v>
          </cell>
          <cell r="O192" t="str">
            <v>p.jonnard@imerys.com</v>
          </cell>
          <cell r="P192">
            <v>0</v>
          </cell>
          <cell r="Q192">
            <v>0</v>
          </cell>
          <cell r="R192">
            <v>0</v>
          </cell>
          <cell r="S192">
            <v>0</v>
          </cell>
          <cell r="T192">
            <v>0</v>
          </cell>
          <cell r="U192">
            <v>0</v>
          </cell>
          <cell r="V192" t="str">
            <v>06 Matériaux de construction</v>
          </cell>
          <cell r="W192">
            <v>5351311</v>
          </cell>
          <cell r="X192">
            <v>2440000</v>
          </cell>
          <cell r="Y192">
            <v>0</v>
          </cell>
          <cell r="Z192">
            <v>0</v>
          </cell>
          <cell r="AA192">
            <v>3138.4350816852966</v>
          </cell>
          <cell r="AB192">
            <v>36500</v>
          </cell>
          <cell r="AC192">
            <v>4.3</v>
          </cell>
          <cell r="AD192" t="str">
            <v>Projet non retenu</v>
          </cell>
          <cell r="AE192" t="str">
            <v>Projet non retenu</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cell r="AU192">
            <v>0</v>
          </cell>
          <cell r="AV192">
            <v>0</v>
          </cell>
          <cell r="AW192">
            <v>0</v>
          </cell>
          <cell r="AX192">
            <v>0</v>
          </cell>
          <cell r="AY192">
            <v>0</v>
          </cell>
          <cell r="AZ192"/>
          <cell r="BA192"/>
          <cell r="BB192"/>
          <cell r="BC192">
            <v>0</v>
          </cell>
          <cell r="BD192">
            <v>0</v>
          </cell>
          <cell r="BE192">
            <v>0</v>
          </cell>
          <cell r="BF192"/>
          <cell r="BG192"/>
          <cell r="BH192">
            <v>0</v>
          </cell>
          <cell r="BI192">
            <v>0</v>
          </cell>
          <cell r="BJ192">
            <v>0</v>
          </cell>
          <cell r="BK192"/>
          <cell r="BL192"/>
          <cell r="BM192">
            <v>0</v>
          </cell>
          <cell r="BN192">
            <v>0</v>
          </cell>
          <cell r="BO192">
            <v>0</v>
          </cell>
          <cell r="BP192"/>
          <cell r="BQ192">
            <v>0</v>
          </cell>
          <cell r="BR192">
            <v>0</v>
          </cell>
          <cell r="BS192">
            <v>0</v>
          </cell>
          <cell r="BT192"/>
          <cell r="BU192">
            <v>0</v>
          </cell>
          <cell r="BV192">
            <v>0</v>
          </cell>
          <cell r="BW192">
            <v>0</v>
          </cell>
          <cell r="BX192">
            <v>0</v>
          </cell>
          <cell r="BY192">
            <v>0</v>
          </cell>
          <cell r="BZ192">
            <v>0</v>
          </cell>
          <cell r="CA192">
            <v>0</v>
          </cell>
          <cell r="CB192">
            <v>0</v>
          </cell>
          <cell r="CC192" t="b">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36500</v>
          </cell>
          <cell r="DJ192">
            <v>0</v>
          </cell>
          <cell r="DK192"/>
          <cell r="DL192">
            <v>0</v>
          </cell>
          <cell r="DM192">
            <v>0</v>
          </cell>
          <cell r="DN192">
            <v>36500</v>
          </cell>
          <cell r="DO192">
            <v>0</v>
          </cell>
          <cell r="DP192"/>
          <cell r="DQ192">
            <v>0</v>
          </cell>
          <cell r="DR192">
            <v>0</v>
          </cell>
          <cell r="DS192">
            <v>36500</v>
          </cell>
          <cell r="DT192">
            <v>0</v>
          </cell>
          <cell r="DU192">
            <v>0</v>
          </cell>
          <cell r="DV192">
            <v>0</v>
          </cell>
          <cell r="DW192">
            <v>0</v>
          </cell>
          <cell r="DX192">
            <v>36500</v>
          </cell>
          <cell r="DY192">
            <v>0</v>
          </cell>
          <cell r="DZ192">
            <v>0</v>
          </cell>
          <cell r="EA192">
            <v>0</v>
          </cell>
          <cell r="EB192">
            <v>0</v>
          </cell>
          <cell r="EC192">
            <v>36500</v>
          </cell>
          <cell r="ED192">
            <v>0</v>
          </cell>
          <cell r="EE192">
            <v>0</v>
          </cell>
          <cell r="EF192">
            <v>0</v>
          </cell>
          <cell r="EG192">
            <v>0</v>
          </cell>
          <cell r="EH192">
            <v>0</v>
          </cell>
          <cell r="EI192">
            <v>0</v>
          </cell>
          <cell r="EJ192">
            <v>0</v>
          </cell>
        </row>
        <row r="193">
          <cell r="A193">
            <v>0</v>
          </cell>
          <cell r="B193" t="str">
            <v>AHLSTROM</v>
          </cell>
          <cell r="C193">
            <v>2010</v>
          </cell>
          <cell r="D193" t="str">
            <v>non éligible</v>
          </cell>
          <cell r="E193" t="str">
            <v>HAUTE NORMANDIE</v>
          </cell>
          <cell r="F193">
            <v>27</v>
          </cell>
          <cell r="G193" t="str">
            <v>PONT AUDEMER</v>
          </cell>
          <cell r="H193">
            <v>0</v>
          </cell>
          <cell r="I193">
            <v>0</v>
          </cell>
          <cell r="J193" t="str">
            <v>COFELY</v>
          </cell>
          <cell r="K193">
            <v>0</v>
          </cell>
          <cell r="L193">
            <v>0</v>
          </cell>
          <cell r="M193">
            <v>0</v>
          </cell>
          <cell r="N193">
            <v>13727.932932072226</v>
          </cell>
          <cell r="O193" t="str">
            <v>florence.lemehaute@cofely-gdfsuez.com</v>
          </cell>
          <cell r="P193">
            <v>0</v>
          </cell>
          <cell r="Q193">
            <v>0</v>
          </cell>
          <cell r="R193">
            <v>0</v>
          </cell>
          <cell r="S193">
            <v>0</v>
          </cell>
          <cell r="T193">
            <v>0</v>
          </cell>
          <cell r="U193">
            <v>0</v>
          </cell>
          <cell r="V193" t="str">
            <v>10 Papier/Carton</v>
          </cell>
          <cell r="W193">
            <v>4509000</v>
          </cell>
          <cell r="X193">
            <v>2272600</v>
          </cell>
          <cell r="Y193">
            <v>0</v>
          </cell>
          <cell r="Z193">
            <v>0</v>
          </cell>
          <cell r="AA193">
            <v>5160.8770421324161</v>
          </cell>
          <cell r="AB193">
            <v>60021.000000000007</v>
          </cell>
          <cell r="AC193">
            <v>8</v>
          </cell>
          <cell r="AD193" t="str">
            <v>Projet non retenu</v>
          </cell>
          <cell r="AE193" t="str">
            <v>Projet non retenu</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cell r="AU193">
            <v>0</v>
          </cell>
          <cell r="AV193">
            <v>0</v>
          </cell>
          <cell r="AW193">
            <v>0</v>
          </cell>
          <cell r="AX193">
            <v>0</v>
          </cell>
          <cell r="AY193">
            <v>0</v>
          </cell>
          <cell r="AZ193"/>
          <cell r="BA193"/>
          <cell r="BB193"/>
          <cell r="BC193">
            <v>0</v>
          </cell>
          <cell r="BD193">
            <v>0</v>
          </cell>
          <cell r="BE193">
            <v>0</v>
          </cell>
          <cell r="BF193"/>
          <cell r="BG193"/>
          <cell r="BH193">
            <v>0</v>
          </cell>
          <cell r="BI193">
            <v>0</v>
          </cell>
          <cell r="BJ193">
            <v>0</v>
          </cell>
          <cell r="BK193"/>
          <cell r="BL193"/>
          <cell r="BM193">
            <v>0</v>
          </cell>
          <cell r="BN193">
            <v>0</v>
          </cell>
          <cell r="BO193">
            <v>0</v>
          </cell>
          <cell r="BP193"/>
          <cell r="BQ193">
            <v>0</v>
          </cell>
          <cell r="BR193">
            <v>0</v>
          </cell>
          <cell r="BS193">
            <v>0</v>
          </cell>
          <cell r="BT193"/>
          <cell r="BU193">
            <v>0</v>
          </cell>
          <cell r="BV193">
            <v>0</v>
          </cell>
          <cell r="BW193">
            <v>0</v>
          </cell>
          <cell r="BX193">
            <v>0</v>
          </cell>
          <cell r="BY193">
            <v>0</v>
          </cell>
          <cell r="BZ193">
            <v>0</v>
          </cell>
          <cell r="CA193">
            <v>0</v>
          </cell>
          <cell r="CB193">
            <v>0</v>
          </cell>
          <cell r="CC193" t="b">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60021.000000000007</v>
          </cell>
          <cell r="DJ193">
            <v>0</v>
          </cell>
          <cell r="DK193"/>
          <cell r="DL193">
            <v>0</v>
          </cell>
          <cell r="DM193">
            <v>0</v>
          </cell>
          <cell r="DN193">
            <v>60021.000000000007</v>
          </cell>
          <cell r="DO193">
            <v>0</v>
          </cell>
          <cell r="DP193"/>
          <cell r="DQ193">
            <v>0</v>
          </cell>
          <cell r="DR193">
            <v>0</v>
          </cell>
          <cell r="DS193">
            <v>60021.000000000007</v>
          </cell>
          <cell r="DT193">
            <v>0</v>
          </cell>
          <cell r="DU193">
            <v>0</v>
          </cell>
          <cell r="DV193">
            <v>0</v>
          </cell>
          <cell r="DW193">
            <v>0</v>
          </cell>
          <cell r="DX193">
            <v>60021.000000000007</v>
          </cell>
          <cell r="DY193">
            <v>0</v>
          </cell>
          <cell r="DZ193">
            <v>0</v>
          </cell>
          <cell r="EA193">
            <v>0</v>
          </cell>
          <cell r="EB193">
            <v>0</v>
          </cell>
          <cell r="EC193">
            <v>60021.000000000007</v>
          </cell>
          <cell r="ED193">
            <v>0</v>
          </cell>
          <cell r="EE193">
            <v>0</v>
          </cell>
          <cell r="EF193">
            <v>0</v>
          </cell>
          <cell r="EG193">
            <v>0</v>
          </cell>
          <cell r="EH193">
            <v>0</v>
          </cell>
          <cell r="EI193">
            <v>0</v>
          </cell>
          <cell r="EJ193">
            <v>0</v>
          </cell>
        </row>
        <row r="194">
          <cell r="A194">
            <v>0</v>
          </cell>
          <cell r="B194" t="str">
            <v>METHATERREAL</v>
          </cell>
          <cell r="C194">
            <v>2010</v>
          </cell>
          <cell r="D194" t="str">
            <v>non éligible</v>
          </cell>
          <cell r="E194" t="str">
            <v>POITOU CHARENTES</v>
          </cell>
          <cell r="F194">
            <v>16</v>
          </cell>
          <cell r="G194" t="str">
            <v>ROMAZIERE</v>
          </cell>
          <cell r="H194">
            <v>0</v>
          </cell>
          <cell r="I194">
            <v>0</v>
          </cell>
          <cell r="J194" t="str">
            <v>SECHE ENVIRONNEMENT</v>
          </cell>
          <cell r="K194">
            <v>0</v>
          </cell>
          <cell r="L194">
            <v>0</v>
          </cell>
          <cell r="M194">
            <v>0</v>
          </cell>
          <cell r="N194">
            <v>2515.9071367153911</v>
          </cell>
          <cell r="O194" t="str">
            <v>c.blond@groupe-seche.com</v>
          </cell>
          <cell r="P194">
            <v>0</v>
          </cell>
          <cell r="Q194">
            <v>0</v>
          </cell>
          <cell r="R194">
            <v>0</v>
          </cell>
          <cell r="S194">
            <v>0</v>
          </cell>
          <cell r="T194">
            <v>0</v>
          </cell>
          <cell r="U194">
            <v>0</v>
          </cell>
          <cell r="V194" t="str">
            <v>06 Matériaux de construction</v>
          </cell>
          <cell r="W194">
            <v>8300000</v>
          </cell>
          <cell r="X194">
            <v>1600000</v>
          </cell>
          <cell r="Y194">
            <v>0</v>
          </cell>
          <cell r="Z194">
            <v>0</v>
          </cell>
          <cell r="AA194">
            <v>945.8297506448838</v>
          </cell>
          <cell r="AB194">
            <v>11000</v>
          </cell>
          <cell r="AC194">
            <v>1.3</v>
          </cell>
          <cell r="AD194" t="str">
            <v>Projet non retenu</v>
          </cell>
          <cell r="AE194" t="str">
            <v>Projet non retenu</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cell r="AU194">
            <v>0</v>
          </cell>
          <cell r="AV194">
            <v>0</v>
          </cell>
          <cell r="AW194">
            <v>0</v>
          </cell>
          <cell r="AX194">
            <v>0</v>
          </cell>
          <cell r="AY194">
            <v>0</v>
          </cell>
          <cell r="AZ194"/>
          <cell r="BA194"/>
          <cell r="BB194"/>
          <cell r="BC194">
            <v>0</v>
          </cell>
          <cell r="BD194">
            <v>0</v>
          </cell>
          <cell r="BE194">
            <v>0</v>
          </cell>
          <cell r="BF194"/>
          <cell r="BG194"/>
          <cell r="BH194">
            <v>0</v>
          </cell>
          <cell r="BI194">
            <v>0</v>
          </cell>
          <cell r="BJ194">
            <v>0</v>
          </cell>
          <cell r="BK194"/>
          <cell r="BL194"/>
          <cell r="BM194">
            <v>0</v>
          </cell>
          <cell r="BN194">
            <v>0</v>
          </cell>
          <cell r="BO194">
            <v>0</v>
          </cell>
          <cell r="BP194"/>
          <cell r="BQ194">
            <v>0</v>
          </cell>
          <cell r="BR194">
            <v>0</v>
          </cell>
          <cell r="BS194">
            <v>0</v>
          </cell>
          <cell r="BT194"/>
          <cell r="BU194">
            <v>0</v>
          </cell>
          <cell r="BV194">
            <v>0</v>
          </cell>
          <cell r="BW194">
            <v>0</v>
          </cell>
          <cell r="BX194">
            <v>0</v>
          </cell>
          <cell r="BY194">
            <v>0</v>
          </cell>
          <cell r="BZ194">
            <v>0</v>
          </cell>
          <cell r="CA194">
            <v>0</v>
          </cell>
          <cell r="CB194">
            <v>0</v>
          </cell>
          <cell r="CC194" t="b">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11000</v>
          </cell>
          <cell r="DJ194">
            <v>0</v>
          </cell>
          <cell r="DK194"/>
          <cell r="DL194">
            <v>0</v>
          </cell>
          <cell r="DM194">
            <v>0</v>
          </cell>
          <cell r="DN194">
            <v>11000</v>
          </cell>
          <cell r="DO194">
            <v>0</v>
          </cell>
          <cell r="DP194"/>
          <cell r="DQ194">
            <v>0</v>
          </cell>
          <cell r="DR194">
            <v>0</v>
          </cell>
          <cell r="DS194">
            <v>11000</v>
          </cell>
          <cell r="DT194">
            <v>0</v>
          </cell>
          <cell r="DU194">
            <v>0</v>
          </cell>
          <cell r="DV194">
            <v>0</v>
          </cell>
          <cell r="DW194">
            <v>0</v>
          </cell>
          <cell r="DX194">
            <v>11000</v>
          </cell>
          <cell r="DY194">
            <v>0</v>
          </cell>
          <cell r="DZ194">
            <v>0</v>
          </cell>
          <cell r="EA194">
            <v>0</v>
          </cell>
          <cell r="EB194">
            <v>0</v>
          </cell>
          <cell r="EC194">
            <v>11000</v>
          </cell>
          <cell r="ED194">
            <v>0</v>
          </cell>
          <cell r="EE194">
            <v>0</v>
          </cell>
          <cell r="EF194">
            <v>0</v>
          </cell>
          <cell r="EG194">
            <v>0</v>
          </cell>
          <cell r="EH194">
            <v>0</v>
          </cell>
          <cell r="EI194">
            <v>0</v>
          </cell>
          <cell r="EJ194">
            <v>0</v>
          </cell>
        </row>
        <row r="195">
          <cell r="A195">
            <v>0</v>
          </cell>
          <cell r="B195" t="str">
            <v xml:space="preserve">VALAB </v>
          </cell>
          <cell r="C195">
            <v>2010</v>
          </cell>
          <cell r="D195" t="str">
            <v>non éligible</v>
          </cell>
          <cell r="E195" t="str">
            <v>BRETAGNE</v>
          </cell>
          <cell r="F195">
            <v>22</v>
          </cell>
          <cell r="G195" t="str">
            <v>TREMOREL</v>
          </cell>
          <cell r="H195">
            <v>0</v>
          </cell>
          <cell r="I195">
            <v>0</v>
          </cell>
          <cell r="J195" t="str">
            <v>COFELY</v>
          </cell>
          <cell r="K195">
            <v>0</v>
          </cell>
          <cell r="L195">
            <v>0</v>
          </cell>
          <cell r="M195" t="str">
            <v>Fioul</v>
          </cell>
          <cell r="N195">
            <v>8262.768701633704</v>
          </cell>
          <cell r="O195" t="str">
            <v>florence.lemehaute@cofely-gdfsuez.com</v>
          </cell>
          <cell r="P195">
            <v>0</v>
          </cell>
          <cell r="Q195">
            <v>0</v>
          </cell>
          <cell r="R195">
            <v>0</v>
          </cell>
          <cell r="S195">
            <v>0</v>
          </cell>
          <cell r="T195">
            <v>0</v>
          </cell>
          <cell r="U195">
            <v>0</v>
          </cell>
          <cell r="V195" t="str">
            <v>02 Autres Industries alimentaires</v>
          </cell>
          <cell r="W195">
            <v>4255000</v>
          </cell>
          <cell r="X195">
            <v>996530</v>
          </cell>
          <cell r="Y195">
            <v>0</v>
          </cell>
          <cell r="Z195">
            <v>0</v>
          </cell>
          <cell r="AA195">
            <v>2269.9914015477211</v>
          </cell>
          <cell r="AB195">
            <v>26400</v>
          </cell>
          <cell r="AC195">
            <v>8</v>
          </cell>
          <cell r="AD195" t="str">
            <v>Projet non retenu</v>
          </cell>
          <cell r="AE195" t="str">
            <v>Projet non retenu</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cell r="AU195">
            <v>0</v>
          </cell>
          <cell r="AV195">
            <v>0</v>
          </cell>
          <cell r="AW195">
            <v>0</v>
          </cell>
          <cell r="AX195">
            <v>0</v>
          </cell>
          <cell r="AY195">
            <v>0</v>
          </cell>
          <cell r="AZ195"/>
          <cell r="BA195"/>
          <cell r="BB195"/>
          <cell r="BC195">
            <v>0</v>
          </cell>
          <cell r="BD195">
            <v>0</v>
          </cell>
          <cell r="BE195">
            <v>0</v>
          </cell>
          <cell r="BF195"/>
          <cell r="BG195"/>
          <cell r="BH195">
            <v>0</v>
          </cell>
          <cell r="BI195">
            <v>0</v>
          </cell>
          <cell r="BJ195">
            <v>0</v>
          </cell>
          <cell r="BK195"/>
          <cell r="BL195"/>
          <cell r="BM195">
            <v>0</v>
          </cell>
          <cell r="BN195">
            <v>0</v>
          </cell>
          <cell r="BO195">
            <v>0</v>
          </cell>
          <cell r="BP195"/>
          <cell r="BQ195">
            <v>0</v>
          </cell>
          <cell r="BR195">
            <v>0</v>
          </cell>
          <cell r="BS195">
            <v>0</v>
          </cell>
          <cell r="BT195"/>
          <cell r="BU195">
            <v>0</v>
          </cell>
          <cell r="BV195">
            <v>0</v>
          </cell>
          <cell r="BW195">
            <v>0</v>
          </cell>
          <cell r="BX195">
            <v>0</v>
          </cell>
          <cell r="BY195">
            <v>0</v>
          </cell>
          <cell r="BZ195">
            <v>0</v>
          </cell>
          <cell r="CA195">
            <v>0</v>
          </cell>
          <cell r="CB195">
            <v>0</v>
          </cell>
          <cell r="CC195" t="b">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26400</v>
          </cell>
          <cell r="DJ195">
            <v>0</v>
          </cell>
          <cell r="DK195"/>
          <cell r="DL195">
            <v>0</v>
          </cell>
          <cell r="DM195">
            <v>0</v>
          </cell>
          <cell r="DN195">
            <v>26400</v>
          </cell>
          <cell r="DO195">
            <v>0</v>
          </cell>
          <cell r="DP195"/>
          <cell r="DQ195">
            <v>0</v>
          </cell>
          <cell r="DR195">
            <v>0</v>
          </cell>
          <cell r="DS195">
            <v>26400</v>
          </cell>
          <cell r="DT195">
            <v>0</v>
          </cell>
          <cell r="DU195">
            <v>0</v>
          </cell>
          <cell r="DV195">
            <v>0</v>
          </cell>
          <cell r="DW195">
            <v>0</v>
          </cell>
          <cell r="DX195">
            <v>26400</v>
          </cell>
          <cell r="DY195">
            <v>0</v>
          </cell>
          <cell r="DZ195">
            <v>0</v>
          </cell>
          <cell r="EA195">
            <v>0</v>
          </cell>
          <cell r="EB195">
            <v>0</v>
          </cell>
          <cell r="EC195">
            <v>26400</v>
          </cell>
          <cell r="ED195">
            <v>0</v>
          </cell>
          <cell r="EE195">
            <v>0</v>
          </cell>
          <cell r="EF195">
            <v>0</v>
          </cell>
          <cell r="EG195">
            <v>0</v>
          </cell>
          <cell r="EH195">
            <v>0</v>
          </cell>
          <cell r="EI195">
            <v>0</v>
          </cell>
          <cell r="EJ195">
            <v>0</v>
          </cell>
        </row>
        <row r="196">
          <cell r="A196">
            <v>0</v>
          </cell>
          <cell r="B196" t="str">
            <v>Chaudère biomasse  usine de Pontarlier</v>
          </cell>
          <cell r="C196">
            <v>2010</v>
          </cell>
          <cell r="D196" t="str">
            <v>instruit DR</v>
          </cell>
          <cell r="E196" t="str">
            <v>FRANCHE COMTE</v>
          </cell>
          <cell r="F196">
            <v>25</v>
          </cell>
          <cell r="G196" t="str">
            <v>PONTALIER</v>
          </cell>
          <cell r="H196">
            <v>0</v>
          </cell>
          <cell r="I196">
            <v>0</v>
          </cell>
          <cell r="J196" t="str">
            <v xml:space="preserve">NESTLE </v>
          </cell>
          <cell r="K196">
            <v>0</v>
          </cell>
          <cell r="L196">
            <v>0</v>
          </cell>
          <cell r="M196">
            <v>0</v>
          </cell>
          <cell r="N196">
            <v>2669.37747205503</v>
          </cell>
          <cell r="O196" t="str">
            <v>laurent.friech@fr.nestle.com</v>
          </cell>
          <cell r="P196">
            <v>0</v>
          </cell>
          <cell r="Q196">
            <v>0</v>
          </cell>
          <cell r="R196">
            <v>0</v>
          </cell>
          <cell r="S196">
            <v>0</v>
          </cell>
          <cell r="T196">
            <v>0</v>
          </cell>
          <cell r="U196">
            <v>0</v>
          </cell>
          <cell r="V196" t="str">
            <v>02 Autres Industries alimentaires</v>
          </cell>
          <cell r="W196">
            <v>1923000</v>
          </cell>
          <cell r="X196">
            <v>903810</v>
          </cell>
          <cell r="Y196">
            <v>0</v>
          </cell>
          <cell r="Z196">
            <v>0</v>
          </cell>
          <cell r="AA196">
            <v>1003.5253654342217</v>
          </cell>
          <cell r="AB196">
            <v>11671</v>
          </cell>
          <cell r="AC196">
            <v>4</v>
          </cell>
          <cell r="AD196" t="str">
            <v>Projet non retenu</v>
          </cell>
          <cell r="AE196" t="str">
            <v>Projet non retenu</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cell r="AU196">
            <v>0</v>
          </cell>
          <cell r="AV196">
            <v>0</v>
          </cell>
          <cell r="AW196">
            <v>0</v>
          </cell>
          <cell r="AX196">
            <v>0</v>
          </cell>
          <cell r="AY196">
            <v>0</v>
          </cell>
          <cell r="AZ196"/>
          <cell r="BA196"/>
          <cell r="BB196"/>
          <cell r="BC196">
            <v>0</v>
          </cell>
          <cell r="BD196">
            <v>0</v>
          </cell>
          <cell r="BE196">
            <v>0</v>
          </cell>
          <cell r="BF196"/>
          <cell r="BG196"/>
          <cell r="BH196">
            <v>0</v>
          </cell>
          <cell r="BI196">
            <v>0</v>
          </cell>
          <cell r="BJ196">
            <v>0</v>
          </cell>
          <cell r="BK196"/>
          <cell r="BL196"/>
          <cell r="BM196">
            <v>0</v>
          </cell>
          <cell r="BN196">
            <v>0</v>
          </cell>
          <cell r="BO196">
            <v>0</v>
          </cell>
          <cell r="BP196"/>
          <cell r="BQ196">
            <v>0</v>
          </cell>
          <cell r="BR196">
            <v>0</v>
          </cell>
          <cell r="BS196">
            <v>0</v>
          </cell>
          <cell r="BT196"/>
          <cell r="BU196">
            <v>0</v>
          </cell>
          <cell r="BV196">
            <v>0</v>
          </cell>
          <cell r="BW196">
            <v>0</v>
          </cell>
          <cell r="BX196">
            <v>0</v>
          </cell>
          <cell r="BY196">
            <v>0</v>
          </cell>
          <cell r="BZ196">
            <v>0</v>
          </cell>
          <cell r="CA196">
            <v>0</v>
          </cell>
          <cell r="CB196">
            <v>0</v>
          </cell>
          <cell r="CC196" t="b">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11671</v>
          </cell>
          <cell r="DJ196">
            <v>0</v>
          </cell>
          <cell r="DK196"/>
          <cell r="DL196">
            <v>0</v>
          </cell>
          <cell r="DM196">
            <v>0</v>
          </cell>
          <cell r="DN196">
            <v>11671</v>
          </cell>
          <cell r="DO196">
            <v>0</v>
          </cell>
          <cell r="DP196"/>
          <cell r="DQ196">
            <v>0</v>
          </cell>
          <cell r="DR196">
            <v>0</v>
          </cell>
          <cell r="DS196">
            <v>11671</v>
          </cell>
          <cell r="DT196">
            <v>0</v>
          </cell>
          <cell r="DU196">
            <v>0</v>
          </cell>
          <cell r="DV196">
            <v>0</v>
          </cell>
          <cell r="DW196">
            <v>0</v>
          </cell>
          <cell r="DX196">
            <v>11671</v>
          </cell>
          <cell r="DY196">
            <v>0</v>
          </cell>
          <cell r="DZ196">
            <v>0</v>
          </cell>
          <cell r="EA196">
            <v>0</v>
          </cell>
          <cell r="EB196">
            <v>0</v>
          </cell>
          <cell r="EC196">
            <v>11671</v>
          </cell>
          <cell r="ED196">
            <v>0</v>
          </cell>
          <cell r="EE196">
            <v>0</v>
          </cell>
          <cell r="EF196">
            <v>0</v>
          </cell>
          <cell r="EG196">
            <v>0</v>
          </cell>
          <cell r="EH196">
            <v>0</v>
          </cell>
          <cell r="EI196">
            <v>0</v>
          </cell>
          <cell r="EJ196">
            <v>0</v>
          </cell>
        </row>
        <row r="197">
          <cell r="A197">
            <v>0</v>
          </cell>
          <cell r="B197" t="str">
            <v>chaudière biomasse</v>
          </cell>
          <cell r="C197">
            <v>2010</v>
          </cell>
          <cell r="D197" t="str">
            <v>instruit DR</v>
          </cell>
          <cell r="E197" t="str">
            <v>AQUITAINE</v>
          </cell>
          <cell r="F197">
            <v>33</v>
          </cell>
          <cell r="G197" t="str">
            <v>VILLENEUVE DE BLAYE</v>
          </cell>
          <cell r="H197">
            <v>0</v>
          </cell>
          <cell r="I197">
            <v>0</v>
          </cell>
          <cell r="J197" t="str">
            <v>DISTILLERIE  VINICOLE DU BLAYAIS</v>
          </cell>
          <cell r="K197">
            <v>0</v>
          </cell>
          <cell r="L197">
            <v>0</v>
          </cell>
          <cell r="M197">
            <v>0</v>
          </cell>
          <cell r="N197">
            <v>2973.3447979363714</v>
          </cell>
          <cell r="O197" t="str">
            <v>g.crouvizier.dvb@orange.fr</v>
          </cell>
          <cell r="P197">
            <v>0</v>
          </cell>
          <cell r="Q197">
            <v>0</v>
          </cell>
          <cell r="R197">
            <v>0</v>
          </cell>
          <cell r="S197">
            <v>0</v>
          </cell>
          <cell r="T197">
            <v>0</v>
          </cell>
          <cell r="U197">
            <v>0</v>
          </cell>
          <cell r="V197" t="str">
            <v>03 Distilleries</v>
          </cell>
          <cell r="W197">
            <v>1654271</v>
          </cell>
          <cell r="X197">
            <v>650000</v>
          </cell>
          <cell r="Y197">
            <v>0</v>
          </cell>
          <cell r="Z197">
            <v>0</v>
          </cell>
          <cell r="AA197">
            <v>1117.798796216681</v>
          </cell>
          <cell r="AB197">
            <v>13000.000000000002</v>
          </cell>
          <cell r="AC197">
            <v>5.5</v>
          </cell>
          <cell r="AD197" t="str">
            <v>Projet non retenu</v>
          </cell>
          <cell r="AE197" t="str">
            <v>Projet non retenu</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cell r="AU197">
            <v>0</v>
          </cell>
          <cell r="AV197">
            <v>0</v>
          </cell>
          <cell r="AW197">
            <v>0</v>
          </cell>
          <cell r="AX197">
            <v>0</v>
          </cell>
          <cell r="AY197">
            <v>0</v>
          </cell>
          <cell r="AZ197"/>
          <cell r="BA197"/>
          <cell r="BB197"/>
          <cell r="BC197">
            <v>0</v>
          </cell>
          <cell r="BD197">
            <v>0</v>
          </cell>
          <cell r="BE197">
            <v>0</v>
          </cell>
          <cell r="BF197"/>
          <cell r="BG197"/>
          <cell r="BH197">
            <v>0</v>
          </cell>
          <cell r="BI197">
            <v>0</v>
          </cell>
          <cell r="BJ197">
            <v>0</v>
          </cell>
          <cell r="BK197"/>
          <cell r="BL197"/>
          <cell r="BM197">
            <v>0</v>
          </cell>
          <cell r="BN197">
            <v>0</v>
          </cell>
          <cell r="BO197">
            <v>0</v>
          </cell>
          <cell r="BP197"/>
          <cell r="BQ197">
            <v>0</v>
          </cell>
          <cell r="BR197">
            <v>0</v>
          </cell>
          <cell r="BS197">
            <v>0</v>
          </cell>
          <cell r="BT197"/>
          <cell r="BU197">
            <v>0</v>
          </cell>
          <cell r="BV197">
            <v>0</v>
          </cell>
          <cell r="BW197">
            <v>0</v>
          </cell>
          <cell r="BX197">
            <v>0</v>
          </cell>
          <cell r="BY197">
            <v>0</v>
          </cell>
          <cell r="BZ197">
            <v>0</v>
          </cell>
          <cell r="CA197">
            <v>0</v>
          </cell>
          <cell r="CB197">
            <v>0</v>
          </cell>
          <cell r="CC197" t="b">
            <v>0</v>
          </cell>
          <cell r="CD197">
            <v>0</v>
          </cell>
          <cell r="CE197">
            <v>0</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13000.000000000002</v>
          </cell>
          <cell r="DJ197">
            <v>0</v>
          </cell>
          <cell r="DK197"/>
          <cell r="DL197">
            <v>0</v>
          </cell>
          <cell r="DM197">
            <v>0</v>
          </cell>
          <cell r="DN197">
            <v>13000.000000000002</v>
          </cell>
          <cell r="DO197">
            <v>0</v>
          </cell>
          <cell r="DP197"/>
          <cell r="DQ197">
            <v>0</v>
          </cell>
          <cell r="DR197">
            <v>0</v>
          </cell>
          <cell r="DS197">
            <v>13000.000000000002</v>
          </cell>
          <cell r="DT197">
            <v>0</v>
          </cell>
          <cell r="DU197">
            <v>0</v>
          </cell>
          <cell r="DV197">
            <v>0</v>
          </cell>
          <cell r="DW197">
            <v>0</v>
          </cell>
          <cell r="DX197">
            <v>13000.000000000002</v>
          </cell>
          <cell r="DY197">
            <v>0</v>
          </cell>
          <cell r="DZ197">
            <v>0</v>
          </cell>
          <cell r="EA197">
            <v>0</v>
          </cell>
          <cell r="EB197">
            <v>0</v>
          </cell>
          <cell r="EC197">
            <v>13000.000000000002</v>
          </cell>
          <cell r="ED197">
            <v>0</v>
          </cell>
          <cell r="EE197">
            <v>0</v>
          </cell>
          <cell r="EF197">
            <v>0</v>
          </cell>
          <cell r="EG197">
            <v>0</v>
          </cell>
          <cell r="EH197">
            <v>0</v>
          </cell>
          <cell r="EI197">
            <v>0</v>
          </cell>
          <cell r="EJ197">
            <v>0</v>
          </cell>
        </row>
        <row r="198">
          <cell r="A198">
            <v>0</v>
          </cell>
          <cell r="B198" t="str">
            <v>granulation</v>
          </cell>
          <cell r="C198">
            <v>2010</v>
          </cell>
          <cell r="D198" t="str">
            <v>non éligible</v>
          </cell>
          <cell r="E198" t="str">
            <v>MIDI PYRENEES</v>
          </cell>
          <cell r="F198">
            <v>81</v>
          </cell>
          <cell r="G198" t="str">
            <v>BRASSAC</v>
          </cell>
          <cell r="H198">
            <v>0</v>
          </cell>
          <cell r="I198">
            <v>0</v>
          </cell>
          <cell r="J198" t="str">
            <v>BRASSAC</v>
          </cell>
          <cell r="K198">
            <v>0</v>
          </cell>
          <cell r="L198">
            <v>0</v>
          </cell>
          <cell r="M198">
            <v>0</v>
          </cell>
          <cell r="N198">
            <v>7654.0756663800512</v>
          </cell>
          <cell r="O198" t="str">
            <v>yann.sellin@brassacind.com</v>
          </cell>
          <cell r="P198">
            <v>0</v>
          </cell>
          <cell r="Q198">
            <v>0</v>
          </cell>
          <cell r="R198">
            <v>0</v>
          </cell>
          <cell r="S198">
            <v>0</v>
          </cell>
          <cell r="T198">
            <v>0</v>
          </cell>
          <cell r="U198">
            <v>0</v>
          </cell>
          <cell r="V198" t="str">
            <v>09 Granulés</v>
          </cell>
          <cell r="W198">
            <v>1500000</v>
          </cell>
          <cell r="X198">
            <v>600000</v>
          </cell>
          <cell r="Y198">
            <v>0</v>
          </cell>
          <cell r="Z198">
            <v>0</v>
          </cell>
          <cell r="AA198">
            <v>2877.4720550300945</v>
          </cell>
          <cell r="AB198">
            <v>33465</v>
          </cell>
          <cell r="AC198">
            <v>8</v>
          </cell>
          <cell r="AD198" t="str">
            <v>Projet non retenu</v>
          </cell>
          <cell r="AE198" t="str">
            <v>Projet non retenu</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cell r="AU198">
            <v>0</v>
          </cell>
          <cell r="AV198">
            <v>0</v>
          </cell>
          <cell r="AW198">
            <v>0</v>
          </cell>
          <cell r="AX198">
            <v>0</v>
          </cell>
          <cell r="AY198">
            <v>0</v>
          </cell>
          <cell r="AZ198"/>
          <cell r="BA198"/>
          <cell r="BB198"/>
          <cell r="BC198">
            <v>0</v>
          </cell>
          <cell r="BD198">
            <v>0</v>
          </cell>
          <cell r="BE198">
            <v>0</v>
          </cell>
          <cell r="BF198"/>
          <cell r="BG198"/>
          <cell r="BH198">
            <v>0</v>
          </cell>
          <cell r="BI198">
            <v>0</v>
          </cell>
          <cell r="BJ198">
            <v>0</v>
          </cell>
          <cell r="BK198"/>
          <cell r="BL198"/>
          <cell r="BM198">
            <v>0</v>
          </cell>
          <cell r="BN198">
            <v>0</v>
          </cell>
          <cell r="BO198">
            <v>0</v>
          </cell>
          <cell r="BP198"/>
          <cell r="BQ198">
            <v>0</v>
          </cell>
          <cell r="BR198">
            <v>0</v>
          </cell>
          <cell r="BS198">
            <v>0</v>
          </cell>
          <cell r="BT198"/>
          <cell r="BU198">
            <v>0</v>
          </cell>
          <cell r="BV198">
            <v>0</v>
          </cell>
          <cell r="BW198">
            <v>0</v>
          </cell>
          <cell r="BX198">
            <v>0</v>
          </cell>
          <cell r="BY198">
            <v>0</v>
          </cell>
          <cell r="BZ198">
            <v>0</v>
          </cell>
          <cell r="CA198">
            <v>0</v>
          </cell>
          <cell r="CB198">
            <v>0</v>
          </cell>
          <cell r="CC198" t="b">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33465</v>
          </cell>
          <cell r="DJ198">
            <v>0</v>
          </cell>
          <cell r="DK198"/>
          <cell r="DL198">
            <v>0</v>
          </cell>
          <cell r="DM198">
            <v>0</v>
          </cell>
          <cell r="DN198">
            <v>33465</v>
          </cell>
          <cell r="DO198">
            <v>0</v>
          </cell>
          <cell r="DP198"/>
          <cell r="DQ198">
            <v>0</v>
          </cell>
          <cell r="DR198">
            <v>0</v>
          </cell>
          <cell r="DS198">
            <v>33465</v>
          </cell>
          <cell r="DT198">
            <v>0</v>
          </cell>
          <cell r="DU198">
            <v>0</v>
          </cell>
          <cell r="DV198">
            <v>0</v>
          </cell>
          <cell r="DW198">
            <v>0</v>
          </cell>
          <cell r="DX198">
            <v>33465</v>
          </cell>
          <cell r="DY198">
            <v>0</v>
          </cell>
          <cell r="DZ198">
            <v>0</v>
          </cell>
          <cell r="EA198">
            <v>0</v>
          </cell>
          <cell r="EB198">
            <v>0</v>
          </cell>
          <cell r="EC198">
            <v>33465</v>
          </cell>
          <cell r="ED198">
            <v>0</v>
          </cell>
          <cell r="EE198">
            <v>0</v>
          </cell>
          <cell r="EF198">
            <v>0</v>
          </cell>
          <cell r="EG198">
            <v>0</v>
          </cell>
          <cell r="EH198">
            <v>0</v>
          </cell>
          <cell r="EI198">
            <v>0</v>
          </cell>
          <cell r="EJ198">
            <v>0</v>
          </cell>
        </row>
        <row r="199">
          <cell r="A199">
            <v>0</v>
          </cell>
          <cell r="B199" t="str">
            <v>ENER-BIOMASSE</v>
          </cell>
          <cell r="C199">
            <v>2010</v>
          </cell>
          <cell r="D199" t="str">
            <v>non éligible</v>
          </cell>
          <cell r="E199" t="str">
            <v>AQUITAINE</v>
          </cell>
          <cell r="F199">
            <v>33</v>
          </cell>
          <cell r="G199" t="str">
            <v>HOURTIN</v>
          </cell>
          <cell r="H199">
            <v>0</v>
          </cell>
          <cell r="I199">
            <v>0</v>
          </cell>
          <cell r="J199" t="str">
            <v>ENER-BIOMASSE</v>
          </cell>
          <cell r="K199">
            <v>0</v>
          </cell>
          <cell r="L199">
            <v>0</v>
          </cell>
          <cell r="M199">
            <v>0</v>
          </cell>
          <cell r="N199">
            <v>12556.663800515907</v>
          </cell>
          <cell r="O199" t="str">
            <v>ener-biomasse@orange.fr</v>
          </cell>
          <cell r="P199">
            <v>0</v>
          </cell>
          <cell r="Q199">
            <v>0</v>
          </cell>
          <cell r="R199">
            <v>0</v>
          </cell>
          <cell r="S199">
            <v>0</v>
          </cell>
          <cell r="T199">
            <v>0</v>
          </cell>
          <cell r="U199">
            <v>0</v>
          </cell>
          <cell r="V199" t="str">
            <v>09 Granulés</v>
          </cell>
          <cell r="W199">
            <v>1007200</v>
          </cell>
          <cell r="X199">
            <v>500000</v>
          </cell>
          <cell r="Y199">
            <v>0</v>
          </cell>
          <cell r="Z199">
            <v>0</v>
          </cell>
          <cell r="AA199">
            <v>4720.5503009458298</v>
          </cell>
          <cell r="AB199">
            <v>54900.000000000007</v>
          </cell>
          <cell r="AC199">
            <v>10</v>
          </cell>
          <cell r="AD199" t="str">
            <v>Projet non retenu</v>
          </cell>
          <cell r="AE199" t="str">
            <v>Projet non retenu</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cell r="AU199">
            <v>0</v>
          </cell>
          <cell r="AV199">
            <v>0</v>
          </cell>
          <cell r="AW199">
            <v>0</v>
          </cell>
          <cell r="AX199">
            <v>0</v>
          </cell>
          <cell r="AY199">
            <v>0</v>
          </cell>
          <cell r="AZ199"/>
          <cell r="BA199"/>
          <cell r="BB199"/>
          <cell r="BC199">
            <v>0</v>
          </cell>
          <cell r="BD199">
            <v>0</v>
          </cell>
          <cell r="BE199">
            <v>0</v>
          </cell>
          <cell r="BF199"/>
          <cell r="BG199"/>
          <cell r="BH199">
            <v>0</v>
          </cell>
          <cell r="BI199">
            <v>0</v>
          </cell>
          <cell r="BJ199">
            <v>0</v>
          </cell>
          <cell r="BK199"/>
          <cell r="BL199"/>
          <cell r="BM199">
            <v>0</v>
          </cell>
          <cell r="BN199">
            <v>0</v>
          </cell>
          <cell r="BO199">
            <v>0</v>
          </cell>
          <cell r="BP199"/>
          <cell r="BQ199">
            <v>0</v>
          </cell>
          <cell r="BR199">
            <v>0</v>
          </cell>
          <cell r="BS199">
            <v>0</v>
          </cell>
          <cell r="BT199"/>
          <cell r="BU199">
            <v>0</v>
          </cell>
          <cell r="BV199">
            <v>0</v>
          </cell>
          <cell r="BW199">
            <v>0</v>
          </cell>
          <cell r="BX199">
            <v>0</v>
          </cell>
          <cell r="BY199">
            <v>0</v>
          </cell>
          <cell r="BZ199">
            <v>0</v>
          </cell>
          <cell r="CA199">
            <v>0</v>
          </cell>
          <cell r="CB199">
            <v>0</v>
          </cell>
          <cell r="CC199" t="b">
            <v>0</v>
          </cell>
          <cell r="CD199">
            <v>0</v>
          </cell>
          <cell r="CE199">
            <v>0</v>
          </cell>
          <cell r="CF199">
            <v>0</v>
          </cell>
          <cell r="CG199">
            <v>0</v>
          </cell>
          <cell r="CH199">
            <v>0</v>
          </cell>
          <cell r="CI199">
            <v>0</v>
          </cell>
          <cell r="CJ199">
            <v>0</v>
          </cell>
          <cell r="CK199">
            <v>0</v>
          </cell>
          <cell r="CL199">
            <v>0</v>
          </cell>
          <cell r="CM199">
            <v>0</v>
          </cell>
          <cell r="CN199">
            <v>0</v>
          </cell>
          <cell r="CO199">
            <v>0</v>
          </cell>
          <cell r="CP199">
            <v>0</v>
          </cell>
          <cell r="CQ199">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54900.000000000007</v>
          </cell>
          <cell r="DJ199">
            <v>0</v>
          </cell>
          <cell r="DK199"/>
          <cell r="DL199">
            <v>0</v>
          </cell>
          <cell r="DM199">
            <v>0</v>
          </cell>
          <cell r="DN199">
            <v>54900.000000000007</v>
          </cell>
          <cell r="DO199">
            <v>0</v>
          </cell>
          <cell r="DP199"/>
          <cell r="DQ199">
            <v>0</v>
          </cell>
          <cell r="DR199">
            <v>0</v>
          </cell>
          <cell r="DS199">
            <v>54900.000000000007</v>
          </cell>
          <cell r="DT199">
            <v>0</v>
          </cell>
          <cell r="DU199">
            <v>0</v>
          </cell>
          <cell r="DV199">
            <v>0</v>
          </cell>
          <cell r="DW199">
            <v>0</v>
          </cell>
          <cell r="DX199">
            <v>54900.000000000007</v>
          </cell>
          <cell r="DY199">
            <v>0</v>
          </cell>
          <cell r="DZ199">
            <v>0</v>
          </cell>
          <cell r="EA199">
            <v>0</v>
          </cell>
          <cell r="EB199">
            <v>0</v>
          </cell>
          <cell r="EC199">
            <v>54900.000000000007</v>
          </cell>
          <cell r="ED199">
            <v>0</v>
          </cell>
          <cell r="EE199">
            <v>0</v>
          </cell>
          <cell r="EF199">
            <v>0</v>
          </cell>
          <cell r="EG199">
            <v>0</v>
          </cell>
          <cell r="EH199">
            <v>0</v>
          </cell>
          <cell r="EI199">
            <v>0</v>
          </cell>
          <cell r="EJ199">
            <v>0</v>
          </cell>
        </row>
        <row r="200">
          <cell r="A200">
            <v>0</v>
          </cell>
          <cell r="B200" t="str">
            <v>chaufferie bio combustible</v>
          </cell>
          <cell r="C200">
            <v>2010</v>
          </cell>
          <cell r="D200" t="str">
            <v>non éligible</v>
          </cell>
          <cell r="E200" t="str">
            <v>PAYS DE LA LOIRE</v>
          </cell>
          <cell r="F200">
            <v>49</v>
          </cell>
          <cell r="G200" t="str">
            <v>LE LION D'ANGERS</v>
          </cell>
          <cell r="H200">
            <v>0</v>
          </cell>
          <cell r="I200">
            <v>0</v>
          </cell>
          <cell r="J200" t="str">
            <v>ELIVIA LE LION</v>
          </cell>
          <cell r="K200">
            <v>0</v>
          </cell>
          <cell r="L200">
            <v>0</v>
          </cell>
          <cell r="M200">
            <v>0</v>
          </cell>
          <cell r="N200">
            <v>3417.7454858125534</v>
          </cell>
          <cell r="O200" t="str">
            <v>drichou@elivia.fr</v>
          </cell>
          <cell r="P200">
            <v>0</v>
          </cell>
          <cell r="Q200">
            <v>0</v>
          </cell>
          <cell r="R200">
            <v>0</v>
          </cell>
          <cell r="S200">
            <v>0</v>
          </cell>
          <cell r="T200">
            <v>0</v>
          </cell>
          <cell r="U200">
            <v>0</v>
          </cell>
          <cell r="V200" t="str">
            <v>02 Autres Industries alimentaires</v>
          </cell>
          <cell r="W200">
            <v>385880</v>
          </cell>
          <cell r="X200">
            <v>325000</v>
          </cell>
          <cell r="Y200">
            <v>0</v>
          </cell>
          <cell r="Z200">
            <v>0</v>
          </cell>
          <cell r="AA200">
            <v>1284.8667239896818</v>
          </cell>
          <cell r="AB200">
            <v>14943</v>
          </cell>
          <cell r="AC200">
            <v>5.5</v>
          </cell>
          <cell r="AD200" t="str">
            <v>Projet non retenu</v>
          </cell>
          <cell r="AE200" t="str">
            <v>Projet non retenu</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cell r="AU200">
            <v>0</v>
          </cell>
          <cell r="AV200">
            <v>0</v>
          </cell>
          <cell r="AW200">
            <v>0</v>
          </cell>
          <cell r="AX200">
            <v>0</v>
          </cell>
          <cell r="AY200">
            <v>0</v>
          </cell>
          <cell r="AZ200"/>
          <cell r="BA200"/>
          <cell r="BB200"/>
          <cell r="BC200">
            <v>0</v>
          </cell>
          <cell r="BD200">
            <v>0</v>
          </cell>
          <cell r="BE200">
            <v>0</v>
          </cell>
          <cell r="BF200"/>
          <cell r="BG200"/>
          <cell r="BH200">
            <v>0</v>
          </cell>
          <cell r="BI200">
            <v>0</v>
          </cell>
          <cell r="BJ200">
            <v>0</v>
          </cell>
          <cell r="BK200"/>
          <cell r="BL200"/>
          <cell r="BM200">
            <v>0</v>
          </cell>
          <cell r="BN200">
            <v>0</v>
          </cell>
          <cell r="BO200">
            <v>0</v>
          </cell>
          <cell r="BP200"/>
          <cell r="BQ200">
            <v>0</v>
          </cell>
          <cell r="BR200">
            <v>0</v>
          </cell>
          <cell r="BS200">
            <v>0</v>
          </cell>
          <cell r="BT200"/>
          <cell r="BU200">
            <v>0</v>
          </cell>
          <cell r="BV200">
            <v>0</v>
          </cell>
          <cell r="BW200">
            <v>0</v>
          </cell>
          <cell r="BX200">
            <v>0</v>
          </cell>
          <cell r="BY200">
            <v>0</v>
          </cell>
          <cell r="BZ200">
            <v>0</v>
          </cell>
          <cell r="CA200">
            <v>0</v>
          </cell>
          <cell r="CB200">
            <v>0</v>
          </cell>
          <cell r="CC200" t="b">
            <v>0</v>
          </cell>
          <cell r="CD200">
            <v>0</v>
          </cell>
          <cell r="CE200">
            <v>0</v>
          </cell>
          <cell r="CF200">
            <v>0</v>
          </cell>
          <cell r="CG200">
            <v>0</v>
          </cell>
          <cell r="CH200">
            <v>0</v>
          </cell>
          <cell r="CI200">
            <v>0</v>
          </cell>
          <cell r="CJ200">
            <v>0</v>
          </cell>
          <cell r="CK200">
            <v>0</v>
          </cell>
          <cell r="CL200">
            <v>0</v>
          </cell>
          <cell r="CM200">
            <v>0</v>
          </cell>
          <cell r="CN200">
            <v>0</v>
          </cell>
          <cell r="CO200">
            <v>0</v>
          </cell>
          <cell r="CP200">
            <v>0</v>
          </cell>
          <cell r="CQ200">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14943</v>
          </cell>
          <cell r="DJ200">
            <v>0</v>
          </cell>
          <cell r="DK200"/>
          <cell r="DL200">
            <v>0</v>
          </cell>
          <cell r="DM200">
            <v>0</v>
          </cell>
          <cell r="DN200">
            <v>14943</v>
          </cell>
          <cell r="DO200">
            <v>0</v>
          </cell>
          <cell r="DP200"/>
          <cell r="DQ200">
            <v>0</v>
          </cell>
          <cell r="DR200">
            <v>0</v>
          </cell>
          <cell r="DS200">
            <v>14943</v>
          </cell>
          <cell r="DT200">
            <v>0</v>
          </cell>
          <cell r="DU200">
            <v>0</v>
          </cell>
          <cell r="DV200">
            <v>0</v>
          </cell>
          <cell r="DW200">
            <v>0</v>
          </cell>
          <cell r="DX200">
            <v>14943</v>
          </cell>
          <cell r="DY200">
            <v>0</v>
          </cell>
          <cell r="DZ200">
            <v>0</v>
          </cell>
          <cell r="EA200">
            <v>0</v>
          </cell>
          <cell r="EB200">
            <v>0</v>
          </cell>
          <cell r="EC200">
            <v>14943</v>
          </cell>
          <cell r="ED200">
            <v>0</v>
          </cell>
          <cell r="EE200">
            <v>0</v>
          </cell>
          <cell r="EF200">
            <v>0</v>
          </cell>
          <cell r="EG200">
            <v>0</v>
          </cell>
          <cell r="EH200">
            <v>0</v>
          </cell>
          <cell r="EI200">
            <v>0</v>
          </cell>
          <cell r="EJ200">
            <v>0</v>
          </cell>
        </row>
        <row r="201">
          <cell r="A201">
            <v>0</v>
          </cell>
          <cell r="B201" t="str">
            <v>QUALI' Fourrages</v>
          </cell>
          <cell r="C201">
            <v>2012</v>
          </cell>
          <cell r="D201" t="str">
            <v>non éligible</v>
          </cell>
          <cell r="E201" t="str">
            <v>PAYS DE LA LOIRE</v>
          </cell>
          <cell r="F201">
            <v>44</v>
          </cell>
          <cell r="G201" t="str">
            <v>NOZAY</v>
          </cell>
          <cell r="H201">
            <v>0</v>
          </cell>
          <cell r="I201">
            <v>0</v>
          </cell>
          <cell r="J201" t="str">
            <v>ASSOCIATION QUALI'FOURRAGE</v>
          </cell>
          <cell r="K201">
            <v>0</v>
          </cell>
          <cell r="L201">
            <v>0</v>
          </cell>
          <cell r="M201">
            <v>0</v>
          </cell>
          <cell r="N201">
            <v>5833.38</v>
          </cell>
          <cell r="O201" t="str">
            <v>cs.grandiere@orange.fr</v>
          </cell>
          <cell r="P201">
            <v>0</v>
          </cell>
          <cell r="Q201">
            <v>0</v>
          </cell>
          <cell r="R201">
            <v>0</v>
          </cell>
          <cell r="S201">
            <v>0</v>
          </cell>
          <cell r="T201">
            <v>0</v>
          </cell>
          <cell r="U201">
            <v>0</v>
          </cell>
          <cell r="V201" t="str">
            <v>02 Autres Industries alimentaires</v>
          </cell>
          <cell r="W201">
            <v>1927072</v>
          </cell>
          <cell r="X201">
            <v>0</v>
          </cell>
          <cell r="Y201">
            <v>0</v>
          </cell>
          <cell r="Z201">
            <v>0</v>
          </cell>
          <cell r="AA201">
            <v>2193</v>
          </cell>
          <cell r="AB201">
            <v>25504.59</v>
          </cell>
          <cell r="AC201">
            <v>0</v>
          </cell>
          <cell r="AD201" t="str">
            <v>Projet non retenu</v>
          </cell>
          <cell r="AE201" t="str">
            <v>Projet non retenu</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t="str">
            <v xml:space="preserve"> </v>
          </cell>
          <cell r="AW201" t="str">
            <v xml:space="preserve"> </v>
          </cell>
          <cell r="AX201" t="str">
            <v xml:space="preserve">  </v>
          </cell>
          <cell r="AY201" t="str">
            <v xml:space="preserve">  </v>
          </cell>
          <cell r="AZ201"/>
          <cell r="BA201"/>
          <cell r="BB201"/>
          <cell r="BC201">
            <v>0</v>
          </cell>
          <cell r="BD201">
            <v>0</v>
          </cell>
          <cell r="BE201">
            <v>0</v>
          </cell>
          <cell r="BF201"/>
          <cell r="BG201"/>
          <cell r="BH201">
            <v>0</v>
          </cell>
          <cell r="BI201">
            <v>0</v>
          </cell>
          <cell r="BJ201">
            <v>0</v>
          </cell>
          <cell r="BK201"/>
          <cell r="BL201"/>
          <cell r="BM201">
            <v>0</v>
          </cell>
          <cell r="BN201">
            <v>0</v>
          </cell>
          <cell r="BO201">
            <v>0</v>
          </cell>
          <cell r="BP201"/>
          <cell r="BQ201">
            <v>0</v>
          </cell>
          <cell r="BR201">
            <v>0</v>
          </cell>
          <cell r="BS201">
            <v>0</v>
          </cell>
          <cell r="BT201"/>
          <cell r="BU201">
            <v>0</v>
          </cell>
          <cell r="BV201">
            <v>0</v>
          </cell>
          <cell r="BW201">
            <v>0</v>
          </cell>
          <cell r="BX201">
            <v>0</v>
          </cell>
          <cell r="BY201">
            <v>0</v>
          </cell>
          <cell r="BZ201">
            <v>0</v>
          </cell>
          <cell r="CA201">
            <v>0</v>
          </cell>
          <cell r="CB201">
            <v>0</v>
          </cell>
          <cell r="CC201" t="b">
            <v>0</v>
          </cell>
          <cell r="CD201">
            <v>0</v>
          </cell>
          <cell r="CE201">
            <v>0</v>
          </cell>
          <cell r="CF201">
            <v>0</v>
          </cell>
          <cell r="CG201">
            <v>0</v>
          </cell>
          <cell r="CH201">
            <v>0</v>
          </cell>
          <cell r="CI201">
            <v>0</v>
          </cell>
          <cell r="CJ201">
            <v>0</v>
          </cell>
          <cell r="CK201">
            <v>0</v>
          </cell>
          <cell r="CL201">
            <v>0</v>
          </cell>
          <cell r="CM201">
            <v>0</v>
          </cell>
          <cell r="CN201">
            <v>0</v>
          </cell>
          <cell r="CO201">
            <v>0</v>
          </cell>
          <cell r="CP201">
            <v>0</v>
          </cell>
          <cell r="CQ201">
            <v>0</v>
          </cell>
          <cell r="CR201">
            <v>0</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25504.59</v>
          </cell>
          <cell r="DJ201">
            <v>0</v>
          </cell>
          <cell r="DK201"/>
          <cell r="DL201">
            <v>0</v>
          </cell>
          <cell r="DM201">
            <v>0</v>
          </cell>
          <cell r="DN201">
            <v>25504.59</v>
          </cell>
          <cell r="DO201">
            <v>0</v>
          </cell>
          <cell r="DP201"/>
          <cell r="DQ201">
            <v>0</v>
          </cell>
          <cell r="DR201">
            <v>0</v>
          </cell>
          <cell r="DS201">
            <v>25504.59</v>
          </cell>
          <cell r="DT201">
            <v>0</v>
          </cell>
          <cell r="DU201">
            <v>0</v>
          </cell>
          <cell r="DV201">
            <v>0</v>
          </cell>
          <cell r="DW201">
            <v>0</v>
          </cell>
          <cell r="DX201">
            <v>25504.59</v>
          </cell>
          <cell r="DY201">
            <v>0</v>
          </cell>
          <cell r="DZ201">
            <v>0</v>
          </cell>
          <cell r="EA201">
            <v>0</v>
          </cell>
          <cell r="EB201">
            <v>0</v>
          </cell>
          <cell r="EC201">
            <v>25504.59</v>
          </cell>
          <cell r="ED201">
            <v>0</v>
          </cell>
          <cell r="EE201">
            <v>0</v>
          </cell>
          <cell r="EF201">
            <v>0</v>
          </cell>
          <cell r="EG201">
            <v>0</v>
          </cell>
          <cell r="EH201">
            <v>0</v>
          </cell>
          <cell r="EI201">
            <v>0</v>
          </cell>
          <cell r="EJ201">
            <v>0</v>
          </cell>
        </row>
        <row r="202">
          <cell r="A202">
            <v>0</v>
          </cell>
          <cell r="B202">
            <v>0</v>
          </cell>
          <cell r="C202">
            <v>0</v>
          </cell>
          <cell r="D202">
            <v>0</v>
          </cell>
          <cell r="E202">
            <v>0</v>
          </cell>
          <cell r="F202">
            <v>0</v>
          </cell>
          <cell r="G202" t="str">
            <v xml:space="preserve"> </v>
          </cell>
          <cell r="H202">
            <v>0</v>
          </cell>
          <cell r="I202">
            <v>0</v>
          </cell>
          <cell r="J202">
            <v>0</v>
          </cell>
          <cell r="K202">
            <v>0</v>
          </cell>
          <cell r="L202">
            <v>0</v>
          </cell>
          <cell r="M202">
            <v>0</v>
          </cell>
          <cell r="N202">
            <v>0</v>
          </cell>
          <cell r="O202">
            <v>0</v>
          </cell>
          <cell r="P202">
            <v>0</v>
          </cell>
          <cell r="Q202">
            <v>0</v>
          </cell>
          <cell r="R202">
            <v>0</v>
          </cell>
          <cell r="S202">
            <v>0</v>
          </cell>
          <cell r="T202">
            <v>0</v>
          </cell>
          <cell r="U202" t="str">
            <v>04.66.88.24.98 / 06.28.65.38.53</v>
          </cell>
          <cell r="V202" t="str">
            <v>03 Distilleries</v>
          </cell>
          <cell r="W202">
            <v>2041697</v>
          </cell>
          <cell r="X202">
            <v>830000</v>
          </cell>
          <cell r="Y202">
            <v>0</v>
          </cell>
          <cell r="Z202" t="str">
            <v>Entreprise moyenne</v>
          </cell>
          <cell r="AA202">
            <v>1553.310404127257</v>
          </cell>
          <cell r="AB202">
            <v>18065</v>
          </cell>
          <cell r="AC202">
            <v>4.7</v>
          </cell>
          <cell r="AD202" t="str">
            <v>En cours</v>
          </cell>
          <cell r="AE202" t="str">
            <v>En cours</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cell r="BB202"/>
          <cell r="BC202">
            <v>0</v>
          </cell>
          <cell r="BD202">
            <v>0</v>
          </cell>
          <cell r="BE202">
            <v>0</v>
          </cell>
          <cell r="BF202"/>
          <cell r="BG202"/>
          <cell r="BH202">
            <v>0</v>
          </cell>
          <cell r="BI202">
            <v>0</v>
          </cell>
          <cell r="BJ202">
            <v>0</v>
          </cell>
          <cell r="BK202"/>
          <cell r="BL202"/>
          <cell r="BM202">
            <v>0</v>
          </cell>
          <cell r="BN202">
            <v>0</v>
          </cell>
          <cell r="BO202">
            <v>0</v>
          </cell>
          <cell r="BP202"/>
          <cell r="BQ202">
            <v>0</v>
          </cell>
          <cell r="BR202">
            <v>0</v>
          </cell>
          <cell r="BS202">
            <v>0</v>
          </cell>
          <cell r="BT202"/>
          <cell r="BU202">
            <v>0</v>
          </cell>
          <cell r="BV202">
            <v>0</v>
          </cell>
          <cell r="BW202">
            <v>0</v>
          </cell>
          <cell r="BX202">
            <v>0</v>
          </cell>
          <cell r="BY202">
            <v>0</v>
          </cell>
          <cell r="BZ202">
            <v>0</v>
          </cell>
          <cell r="CA202">
            <v>0</v>
          </cell>
          <cell r="CB202">
            <v>0</v>
          </cell>
          <cell r="CC202" t="b">
            <v>0</v>
          </cell>
          <cell r="CD202">
            <v>0</v>
          </cell>
          <cell r="CE202">
            <v>0</v>
          </cell>
          <cell r="CF202">
            <v>0</v>
          </cell>
          <cell r="CG202">
            <v>0</v>
          </cell>
          <cell r="CH202">
            <v>0</v>
          </cell>
          <cell r="CI202">
            <v>0</v>
          </cell>
          <cell r="CJ202">
            <v>0</v>
          </cell>
          <cell r="CK202">
            <v>0</v>
          </cell>
          <cell r="CL202">
            <v>0</v>
          </cell>
          <cell r="CM202" t="str">
            <v>FILTRES A MANCHES OU ELECTROFILTRES</v>
          </cell>
          <cell r="CN202" t="str">
            <v>2910B-autorisation</v>
          </cell>
          <cell r="CO202">
            <v>30</v>
          </cell>
          <cell r="CP202">
            <v>0</v>
          </cell>
          <cell r="CQ202">
            <v>0</v>
          </cell>
          <cell r="CR202">
            <v>0</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18065</v>
          </cell>
          <cell r="DJ202">
            <v>0</v>
          </cell>
          <cell r="DK202"/>
          <cell r="DL202">
            <v>0</v>
          </cell>
          <cell r="DM202">
            <v>0</v>
          </cell>
          <cell r="DN202">
            <v>18065</v>
          </cell>
          <cell r="DO202">
            <v>0</v>
          </cell>
          <cell r="DP202"/>
          <cell r="DQ202">
            <v>0</v>
          </cell>
          <cell r="DR202">
            <v>0</v>
          </cell>
          <cell r="DS202">
            <v>18065</v>
          </cell>
          <cell r="DT202">
            <v>0</v>
          </cell>
          <cell r="DU202">
            <v>0</v>
          </cell>
          <cell r="DV202">
            <v>0</v>
          </cell>
          <cell r="DW202">
            <v>0</v>
          </cell>
          <cell r="DX202">
            <v>18065</v>
          </cell>
          <cell r="DY202">
            <v>0</v>
          </cell>
          <cell r="DZ202">
            <v>0</v>
          </cell>
          <cell r="EA202">
            <v>0</v>
          </cell>
          <cell r="EB202">
            <v>0</v>
          </cell>
          <cell r="EC202">
            <v>18065</v>
          </cell>
          <cell r="ED202">
            <v>0</v>
          </cell>
          <cell r="EE202">
            <v>0</v>
          </cell>
          <cell r="EF202">
            <v>0</v>
          </cell>
          <cell r="EG202">
            <v>0</v>
          </cell>
          <cell r="EH202">
            <v>24954</v>
          </cell>
          <cell r="EI202">
            <v>0</v>
          </cell>
          <cell r="EJ202">
            <v>0</v>
          </cell>
        </row>
        <row r="203">
          <cell r="A203">
            <v>0</v>
          </cell>
          <cell r="B203">
            <v>0</v>
          </cell>
          <cell r="C203">
            <v>0</v>
          </cell>
          <cell r="D203">
            <v>0</v>
          </cell>
          <cell r="E203">
            <v>0</v>
          </cell>
          <cell r="F203">
            <v>0</v>
          </cell>
          <cell r="G203" t="str">
            <v xml:space="preserve"> </v>
          </cell>
          <cell r="H203">
            <v>0</v>
          </cell>
          <cell r="I203">
            <v>0</v>
          </cell>
          <cell r="J203">
            <v>0</v>
          </cell>
          <cell r="K203">
            <v>0</v>
          </cell>
          <cell r="L203">
            <v>0</v>
          </cell>
          <cell r="M203">
            <v>0</v>
          </cell>
          <cell r="N203">
            <v>0</v>
          </cell>
          <cell r="O203">
            <v>0</v>
          </cell>
          <cell r="P203">
            <v>0</v>
          </cell>
          <cell r="Q203">
            <v>0</v>
          </cell>
          <cell r="R203">
            <v>0</v>
          </cell>
          <cell r="S203">
            <v>0</v>
          </cell>
          <cell r="T203">
            <v>0</v>
          </cell>
          <cell r="U203" t="str">
            <v>04.74.27.59.00</v>
          </cell>
          <cell r="V203" t="str">
            <v>06 Matériaux de construction</v>
          </cell>
          <cell r="W203">
            <v>4500000</v>
          </cell>
          <cell r="X203">
            <v>1900000</v>
          </cell>
          <cell r="Y203">
            <v>0</v>
          </cell>
          <cell r="Z203" t="str">
            <v>Grande entreprise</v>
          </cell>
          <cell r="AA203">
            <v>5159.0713671539115</v>
          </cell>
          <cell r="AB203">
            <v>60000</v>
          </cell>
          <cell r="AC203">
            <v>10</v>
          </cell>
          <cell r="AD203" t="str">
            <v>En cours</v>
          </cell>
          <cell r="AE203" t="str">
            <v>En cours</v>
          </cell>
          <cell r="AF203">
            <v>0</v>
          </cell>
          <cell r="AG203">
            <v>0</v>
          </cell>
          <cell r="AH203">
            <v>0</v>
          </cell>
          <cell r="AI203">
            <v>0</v>
          </cell>
          <cell r="AJ203">
            <v>0</v>
          </cell>
          <cell r="AK203">
            <v>0</v>
          </cell>
          <cell r="AL203">
            <v>0</v>
          </cell>
          <cell r="AM203">
            <v>0</v>
          </cell>
          <cell r="AN203">
            <v>0</v>
          </cell>
          <cell r="AO203">
            <v>0</v>
          </cell>
          <cell r="AP203">
            <v>0</v>
          </cell>
          <cell r="AQ203" t="str">
            <v>Base 6000h</v>
          </cell>
          <cell r="AR203">
            <v>0</v>
          </cell>
          <cell r="AS203">
            <v>0</v>
          </cell>
          <cell r="AT203">
            <v>0</v>
          </cell>
          <cell r="AU203">
            <v>0</v>
          </cell>
          <cell r="AV203">
            <v>0</v>
          </cell>
          <cell r="AW203">
            <v>0</v>
          </cell>
          <cell r="AX203">
            <v>0</v>
          </cell>
          <cell r="AY203">
            <v>0</v>
          </cell>
          <cell r="AZ203">
            <v>0</v>
          </cell>
          <cell r="BA203"/>
          <cell r="BB203"/>
          <cell r="BC203">
            <v>0</v>
          </cell>
          <cell r="BD203">
            <v>0</v>
          </cell>
          <cell r="BE203">
            <v>0</v>
          </cell>
          <cell r="BF203"/>
          <cell r="BG203"/>
          <cell r="BH203">
            <v>0</v>
          </cell>
          <cell r="BI203">
            <v>0</v>
          </cell>
          <cell r="BJ203">
            <v>0</v>
          </cell>
          <cell r="BK203"/>
          <cell r="BL203"/>
          <cell r="BM203">
            <v>0</v>
          </cell>
          <cell r="BN203">
            <v>0</v>
          </cell>
          <cell r="BO203">
            <v>0</v>
          </cell>
          <cell r="BP203"/>
          <cell r="BQ203">
            <v>0</v>
          </cell>
          <cell r="BR203">
            <v>0</v>
          </cell>
          <cell r="BS203">
            <v>0</v>
          </cell>
          <cell r="BT203"/>
          <cell r="BU203">
            <v>0</v>
          </cell>
          <cell r="BV203">
            <v>0</v>
          </cell>
          <cell r="BW203">
            <v>0</v>
          </cell>
          <cell r="BX203">
            <v>0</v>
          </cell>
          <cell r="BY203">
            <v>0</v>
          </cell>
          <cell r="BZ203">
            <v>0</v>
          </cell>
          <cell r="CA203">
            <v>0</v>
          </cell>
          <cell r="CB203">
            <v>0</v>
          </cell>
          <cell r="CC203" t="b">
            <v>0</v>
          </cell>
          <cell r="CD203">
            <v>0</v>
          </cell>
          <cell r="CE203">
            <v>0</v>
          </cell>
          <cell r="CF203">
            <v>0</v>
          </cell>
          <cell r="CG203">
            <v>0</v>
          </cell>
          <cell r="CH203">
            <v>0</v>
          </cell>
          <cell r="CI203">
            <v>0</v>
          </cell>
          <cell r="CJ203" t="str">
            <v>Berkes</v>
          </cell>
          <cell r="CK203">
            <v>0</v>
          </cell>
          <cell r="CL203">
            <v>0</v>
          </cell>
          <cell r="CM203" t="str">
            <v>FILTRES A MANCHES commun four</v>
          </cell>
          <cell r="CN203">
            <v>2770</v>
          </cell>
          <cell r="CO203">
            <v>30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60000</v>
          </cell>
          <cell r="DJ203">
            <v>0</v>
          </cell>
          <cell r="DK203"/>
          <cell r="DL203">
            <v>0</v>
          </cell>
          <cell r="DM203">
            <v>0</v>
          </cell>
          <cell r="DN203">
            <v>60000</v>
          </cell>
          <cell r="DO203">
            <v>0</v>
          </cell>
          <cell r="DP203"/>
          <cell r="DQ203">
            <v>0</v>
          </cell>
          <cell r="DR203">
            <v>0</v>
          </cell>
          <cell r="DS203">
            <v>60000</v>
          </cell>
          <cell r="DT203">
            <v>0</v>
          </cell>
          <cell r="DU203">
            <v>0</v>
          </cell>
          <cell r="DV203">
            <v>0</v>
          </cell>
          <cell r="DW203">
            <v>0</v>
          </cell>
          <cell r="DX203">
            <v>60000</v>
          </cell>
          <cell r="DY203">
            <v>0</v>
          </cell>
          <cell r="DZ203">
            <v>0</v>
          </cell>
          <cell r="EA203">
            <v>0</v>
          </cell>
          <cell r="EB203">
            <v>0</v>
          </cell>
          <cell r="EC203">
            <v>60000</v>
          </cell>
          <cell r="ED203">
            <v>0</v>
          </cell>
          <cell r="EE203">
            <v>0</v>
          </cell>
          <cell r="EF203">
            <v>0</v>
          </cell>
          <cell r="EG203">
            <v>0</v>
          </cell>
          <cell r="EH203">
            <v>292008</v>
          </cell>
          <cell r="EI203">
            <v>0</v>
          </cell>
          <cell r="EJ203">
            <v>0</v>
          </cell>
        </row>
        <row r="204">
          <cell r="A204">
            <v>0</v>
          </cell>
          <cell r="B204">
            <v>0</v>
          </cell>
          <cell r="C204">
            <v>0</v>
          </cell>
          <cell r="D204">
            <v>0</v>
          </cell>
          <cell r="E204">
            <v>0</v>
          </cell>
          <cell r="F204">
            <v>0</v>
          </cell>
          <cell r="G204" t="str">
            <v xml:space="preserve"> </v>
          </cell>
          <cell r="H204">
            <v>0</v>
          </cell>
          <cell r="I204">
            <v>0</v>
          </cell>
          <cell r="J204">
            <v>0</v>
          </cell>
          <cell r="K204">
            <v>0</v>
          </cell>
          <cell r="L204">
            <v>10</v>
          </cell>
          <cell r="M204">
            <v>0</v>
          </cell>
          <cell r="N204">
            <v>7204.6431642304387</v>
          </cell>
          <cell r="O204">
            <v>0</v>
          </cell>
          <cell r="P204">
            <v>0</v>
          </cell>
          <cell r="Q204">
            <v>0</v>
          </cell>
          <cell r="R204">
            <v>0</v>
          </cell>
          <cell r="S204">
            <v>0</v>
          </cell>
          <cell r="T204">
            <v>0</v>
          </cell>
          <cell r="U204">
            <v>0</v>
          </cell>
          <cell r="V204" t="str">
            <v>09 Granulés</v>
          </cell>
          <cell r="W204">
            <v>2775000</v>
          </cell>
          <cell r="X204">
            <v>1400000</v>
          </cell>
          <cell r="Y204">
            <v>0</v>
          </cell>
          <cell r="Z204" t="str">
            <v>Petite entreprise</v>
          </cell>
          <cell r="AA204">
            <v>5159.0713671539115</v>
          </cell>
          <cell r="AB204">
            <v>60000</v>
          </cell>
          <cell r="AC204">
            <v>10</v>
          </cell>
          <cell r="AD204" t="str">
            <v>Projet non retenu</v>
          </cell>
          <cell r="AE204" t="str">
            <v>Projet non retenu</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cell r="BB204"/>
          <cell r="BC204">
            <v>0</v>
          </cell>
          <cell r="BD204">
            <v>0</v>
          </cell>
          <cell r="BE204">
            <v>0</v>
          </cell>
          <cell r="BF204"/>
          <cell r="BG204"/>
          <cell r="BH204">
            <v>0</v>
          </cell>
          <cell r="BI204">
            <v>0</v>
          </cell>
          <cell r="BJ204">
            <v>0</v>
          </cell>
          <cell r="BK204"/>
          <cell r="BL204"/>
          <cell r="BM204">
            <v>0</v>
          </cell>
          <cell r="BN204">
            <v>0</v>
          </cell>
          <cell r="BO204">
            <v>0</v>
          </cell>
          <cell r="BP204"/>
          <cell r="BQ204">
            <v>0</v>
          </cell>
          <cell r="BR204">
            <v>0</v>
          </cell>
          <cell r="BS204">
            <v>0</v>
          </cell>
          <cell r="BT204"/>
          <cell r="BU204">
            <v>0</v>
          </cell>
          <cell r="BV204">
            <v>0</v>
          </cell>
          <cell r="BW204">
            <v>0</v>
          </cell>
          <cell r="BX204">
            <v>0</v>
          </cell>
          <cell r="BY204">
            <v>0</v>
          </cell>
          <cell r="BZ204">
            <v>0</v>
          </cell>
          <cell r="CA204">
            <v>0</v>
          </cell>
          <cell r="CB204">
            <v>0</v>
          </cell>
          <cell r="CC204" t="b">
            <v>0</v>
          </cell>
          <cell r="CD204">
            <v>0</v>
          </cell>
          <cell r="CE204">
            <v>0</v>
          </cell>
          <cell r="CF204">
            <v>0</v>
          </cell>
          <cell r="CG204">
            <v>0</v>
          </cell>
          <cell r="CH204">
            <v>0</v>
          </cell>
          <cell r="CI204">
            <v>0</v>
          </cell>
          <cell r="CJ204">
            <v>0</v>
          </cell>
          <cell r="CK204">
            <v>0</v>
          </cell>
          <cell r="CL204">
            <v>0</v>
          </cell>
          <cell r="CM204" t="str">
            <v>CYCLOFILTRATION + LAVAGE</v>
          </cell>
          <cell r="CN204" t="str">
            <v>2910A-déclaration</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cell r="DL204">
            <v>0</v>
          </cell>
          <cell r="DM204">
            <v>0</v>
          </cell>
          <cell r="DN204">
            <v>0</v>
          </cell>
          <cell r="DO204">
            <v>0</v>
          </cell>
          <cell r="DP204"/>
          <cell r="DQ204">
            <v>0</v>
          </cell>
          <cell r="DR204">
            <v>0</v>
          </cell>
          <cell r="DS204">
            <v>0</v>
          </cell>
          <cell r="DT204">
            <v>0</v>
          </cell>
          <cell r="DU204">
            <v>0</v>
          </cell>
          <cell r="DV204">
            <v>0</v>
          </cell>
          <cell r="DW204">
            <v>0</v>
          </cell>
          <cell r="DX204">
            <v>0</v>
          </cell>
          <cell r="DY204">
            <v>0</v>
          </cell>
          <cell r="DZ204">
            <v>0</v>
          </cell>
          <cell r="EA204">
            <v>0</v>
          </cell>
          <cell r="EB204">
            <v>0</v>
          </cell>
          <cell r="EC204">
            <v>0</v>
          </cell>
          <cell r="ED204">
            <v>0</v>
          </cell>
          <cell r="EE204">
            <v>0</v>
          </cell>
          <cell r="EF204">
            <v>0</v>
          </cell>
          <cell r="EG204">
            <v>0</v>
          </cell>
          <cell r="EH204">
            <v>60000</v>
          </cell>
          <cell r="EI204">
            <v>0</v>
          </cell>
          <cell r="EJ204">
            <v>0</v>
          </cell>
        </row>
        <row r="205">
          <cell r="A205">
            <v>1</v>
          </cell>
          <cell r="B205">
            <v>2</v>
          </cell>
          <cell r="C205">
            <v>3</v>
          </cell>
          <cell r="D205">
            <v>4</v>
          </cell>
          <cell r="E205">
            <v>5</v>
          </cell>
          <cell r="F205">
            <v>6</v>
          </cell>
          <cell r="G205">
            <v>7</v>
          </cell>
          <cell r="H205">
            <v>8</v>
          </cell>
          <cell r="I205">
            <v>9</v>
          </cell>
          <cell r="J205">
            <v>10</v>
          </cell>
          <cell r="K205">
            <v>11</v>
          </cell>
          <cell r="L205">
            <v>34</v>
          </cell>
          <cell r="M205">
            <v>12</v>
          </cell>
          <cell r="N205">
            <v>29811.990025795356</v>
          </cell>
          <cell r="O205">
            <v>14</v>
          </cell>
          <cell r="P205">
            <v>15</v>
          </cell>
          <cell r="Q205">
            <v>16</v>
          </cell>
          <cell r="R205">
            <v>17</v>
          </cell>
          <cell r="S205">
            <v>18</v>
          </cell>
          <cell r="T205">
            <v>19</v>
          </cell>
          <cell r="U205">
            <v>20</v>
          </cell>
          <cell r="V205" t="str">
            <v>11 Papier/Carton</v>
          </cell>
          <cell r="W205">
            <v>12960000</v>
          </cell>
          <cell r="X205">
            <v>5700000</v>
          </cell>
          <cell r="Y205">
            <v>24</v>
          </cell>
          <cell r="Z205" t="str">
            <v>Entreprise moyenne</v>
          </cell>
          <cell r="AA205">
            <v>11207.480653482373</v>
          </cell>
          <cell r="AB205">
            <v>130343</v>
          </cell>
          <cell r="AC205">
            <v>18.8</v>
          </cell>
          <cell r="AD205" t="str">
            <v>En cours</v>
          </cell>
          <cell r="AE205" t="str">
            <v>En cours</v>
          </cell>
          <cell r="AF205">
            <v>31</v>
          </cell>
          <cell r="AG205">
            <v>32</v>
          </cell>
          <cell r="AH205">
            <v>33</v>
          </cell>
          <cell r="AI205">
            <v>34</v>
          </cell>
          <cell r="AJ205">
            <v>35</v>
          </cell>
          <cell r="AK205">
            <v>0</v>
          </cell>
          <cell r="AL205">
            <v>0</v>
          </cell>
          <cell r="AM205">
            <v>36</v>
          </cell>
          <cell r="AN205">
            <v>37</v>
          </cell>
          <cell r="AO205">
            <v>38</v>
          </cell>
          <cell r="AP205">
            <v>39</v>
          </cell>
          <cell r="AQ205">
            <v>40</v>
          </cell>
          <cell r="AR205">
            <v>41</v>
          </cell>
          <cell r="AS205">
            <v>42</v>
          </cell>
          <cell r="AT205">
            <v>43</v>
          </cell>
          <cell r="AU205">
            <v>44</v>
          </cell>
          <cell r="AV205">
            <v>45</v>
          </cell>
          <cell r="AW205">
            <v>46</v>
          </cell>
          <cell r="AX205">
            <v>47</v>
          </cell>
          <cell r="AY205">
            <v>48</v>
          </cell>
          <cell r="AZ205">
            <v>49</v>
          </cell>
          <cell r="BA205">
            <v>50</v>
          </cell>
          <cell r="BB205">
            <v>51</v>
          </cell>
          <cell r="BC205">
            <v>52</v>
          </cell>
          <cell r="BD205">
            <v>53</v>
          </cell>
          <cell r="BE205">
            <v>54</v>
          </cell>
          <cell r="BF205">
            <v>55</v>
          </cell>
          <cell r="BG205">
            <v>56</v>
          </cell>
          <cell r="BH205">
            <v>57</v>
          </cell>
          <cell r="BI205">
            <v>58</v>
          </cell>
          <cell r="BJ205">
            <v>59</v>
          </cell>
          <cell r="BK205">
            <v>60</v>
          </cell>
          <cell r="BL205">
            <v>61</v>
          </cell>
          <cell r="BM205">
            <v>62</v>
          </cell>
          <cell r="BN205">
            <v>63</v>
          </cell>
          <cell r="BO205">
            <v>64</v>
          </cell>
          <cell r="BP205">
            <v>65</v>
          </cell>
          <cell r="BQ205">
            <v>66</v>
          </cell>
          <cell r="BR205">
            <v>67</v>
          </cell>
          <cell r="BS205">
            <v>68</v>
          </cell>
          <cell r="BT205">
            <v>69</v>
          </cell>
          <cell r="BU205">
            <v>70</v>
          </cell>
          <cell r="BV205">
            <v>71</v>
          </cell>
          <cell r="BW205">
            <v>72</v>
          </cell>
          <cell r="BX205">
            <v>73</v>
          </cell>
          <cell r="BY205">
            <v>0</v>
          </cell>
          <cell r="BZ205">
            <v>0</v>
          </cell>
          <cell r="CA205">
            <v>74</v>
          </cell>
          <cell r="CB205">
            <v>75</v>
          </cell>
          <cell r="CC205" t="b">
            <v>0</v>
          </cell>
          <cell r="CD205">
            <v>78</v>
          </cell>
          <cell r="CE205">
            <v>79</v>
          </cell>
          <cell r="CF205">
            <v>80</v>
          </cell>
          <cell r="CG205">
            <v>81</v>
          </cell>
          <cell r="CH205">
            <v>82</v>
          </cell>
          <cell r="CI205">
            <v>83</v>
          </cell>
          <cell r="CJ205">
            <v>84</v>
          </cell>
          <cell r="CK205">
            <v>85</v>
          </cell>
          <cell r="CL205">
            <v>86</v>
          </cell>
          <cell r="CM205" t="str">
            <v>FILTRES A MANCHE + SNCR</v>
          </cell>
          <cell r="CN205" t="str">
            <v>2910B-autorisation</v>
          </cell>
          <cell r="CO205">
            <v>10</v>
          </cell>
          <cell r="CP205">
            <v>87</v>
          </cell>
          <cell r="CQ205">
            <v>0</v>
          </cell>
          <cell r="CR205">
            <v>0</v>
          </cell>
          <cell r="CS205">
            <v>0</v>
          </cell>
          <cell r="CT205">
            <v>0</v>
          </cell>
          <cell r="CU205">
            <v>88</v>
          </cell>
          <cell r="CV205">
            <v>89</v>
          </cell>
          <cell r="CW205">
            <v>90</v>
          </cell>
          <cell r="CX205">
            <v>91</v>
          </cell>
          <cell r="CY205">
            <v>92</v>
          </cell>
          <cell r="CZ205">
            <v>93</v>
          </cell>
          <cell r="DA205">
            <v>94</v>
          </cell>
          <cell r="DB205">
            <v>95</v>
          </cell>
          <cell r="DC205">
            <v>96</v>
          </cell>
          <cell r="DD205">
            <v>97</v>
          </cell>
          <cell r="DE205">
            <v>98</v>
          </cell>
          <cell r="DF205">
            <v>99</v>
          </cell>
          <cell r="DG205">
            <v>100</v>
          </cell>
          <cell r="DH205">
            <v>101</v>
          </cell>
          <cell r="DI205">
            <v>102</v>
          </cell>
          <cell r="DJ205">
            <v>103</v>
          </cell>
          <cell r="DK205">
            <v>104</v>
          </cell>
          <cell r="DL205">
            <v>105</v>
          </cell>
          <cell r="DM205">
            <v>106</v>
          </cell>
          <cell r="DN205">
            <v>107</v>
          </cell>
          <cell r="DO205">
            <v>108</v>
          </cell>
          <cell r="DP205">
            <v>109</v>
          </cell>
          <cell r="DQ205">
            <v>110</v>
          </cell>
          <cell r="DR205">
            <v>111</v>
          </cell>
          <cell r="DS205">
            <v>112</v>
          </cell>
          <cell r="DT205">
            <v>113</v>
          </cell>
          <cell r="DU205">
            <v>114</v>
          </cell>
          <cell r="DV205">
            <v>115</v>
          </cell>
          <cell r="DW205">
            <v>116</v>
          </cell>
          <cell r="DX205">
            <v>117</v>
          </cell>
          <cell r="DY205">
            <v>118</v>
          </cell>
          <cell r="DZ205">
            <v>119</v>
          </cell>
          <cell r="EA205">
            <v>120</v>
          </cell>
          <cell r="EB205">
            <v>121</v>
          </cell>
          <cell r="EC205">
            <v>122</v>
          </cell>
          <cell r="ED205">
            <v>123</v>
          </cell>
          <cell r="EE205">
            <v>124</v>
          </cell>
          <cell r="EF205">
            <v>125</v>
          </cell>
          <cell r="EG205">
            <v>126</v>
          </cell>
          <cell r="EH205">
            <v>135217</v>
          </cell>
          <cell r="EI205">
            <v>128</v>
          </cell>
          <cell r="EJ205">
            <v>129</v>
          </cell>
        </row>
        <row r="206">
          <cell r="A206" t="str">
            <v>1501C0011</v>
          </cell>
          <cell r="B206" t="str">
            <v>BIOMASSE DELION VOREPPE</v>
          </cell>
          <cell r="C206">
            <v>2015</v>
          </cell>
          <cell r="E206" t="str">
            <v>Rhône-Alpes</v>
          </cell>
          <cell r="F206">
            <v>38</v>
          </cell>
          <cell r="G206" t="str">
            <v>VOREPPE</v>
          </cell>
          <cell r="H206">
            <v>38340</v>
          </cell>
          <cell r="I206" t="str">
            <v>DELION France</v>
          </cell>
          <cell r="J206" t="str">
            <v>DELION France</v>
          </cell>
          <cell r="L206">
            <v>26</v>
          </cell>
          <cell r="M206" t="str">
            <v>Gaz Naturel</v>
          </cell>
          <cell r="N206">
            <v>42561.944110060191</v>
          </cell>
          <cell r="V206" t="str">
            <v>11 Papier/Carton</v>
          </cell>
          <cell r="W206">
            <v>23667000</v>
          </cell>
          <cell r="X206">
            <v>9000000</v>
          </cell>
          <cell r="Z206" t="str">
            <v>Petite entreprise</v>
          </cell>
          <cell r="AA206">
            <v>15111.779879621667</v>
          </cell>
          <cell r="AB206">
            <v>175750</v>
          </cell>
          <cell r="AC206">
            <v>26</v>
          </cell>
          <cell r="AD206" t="str">
            <v>En cours</v>
          </cell>
          <cell r="AE206" t="str">
            <v>En cours</v>
          </cell>
          <cell r="AN206">
            <v>0</v>
          </cell>
          <cell r="BH206">
            <v>0</v>
          </cell>
          <cell r="CC206" t="b">
            <v>0</v>
          </cell>
          <cell r="CM206" t="str">
            <v>FILTRES A MANCHES OU ELECTROFILTRES</v>
          </cell>
          <cell r="CN206">
            <v>2771</v>
          </cell>
          <cell r="EH206">
            <v>185000</v>
          </cell>
        </row>
        <row r="207">
          <cell r="A207" t="str">
            <v>1501C0034</v>
          </cell>
          <cell r="B207" t="str">
            <v>PYROAL ENERGIE</v>
          </cell>
          <cell r="C207">
            <v>2015</v>
          </cell>
          <cell r="D207" t="str">
            <v>Retenu</v>
          </cell>
          <cell r="E207" t="str">
            <v>Aquitaine</v>
          </cell>
          <cell r="F207">
            <v>24</v>
          </cell>
          <cell r="G207" t="str">
            <v>BERGERAC</v>
          </cell>
          <cell r="H207">
            <v>33127</v>
          </cell>
          <cell r="I207" t="str">
            <v>CAP INGELEC</v>
          </cell>
          <cell r="J207" t="str">
            <v>CAP INGELEC</v>
          </cell>
          <cell r="L207">
            <v>7.5</v>
          </cell>
          <cell r="M207" t="str">
            <v>Gaz Naturel</v>
          </cell>
          <cell r="N207">
            <v>9948.1712811693887</v>
          </cell>
          <cell r="V207" t="str">
            <v>04 Chimie</v>
          </cell>
          <cell r="W207">
            <v>6730000</v>
          </cell>
          <cell r="X207">
            <v>3300000</v>
          </cell>
          <cell r="Z207" t="str">
            <v>Grande entreprise</v>
          </cell>
          <cell r="AA207">
            <v>3731.2123817712809</v>
          </cell>
          <cell r="AB207">
            <v>43394</v>
          </cell>
          <cell r="AC207">
            <v>7.5</v>
          </cell>
          <cell r="AD207" t="str">
            <v>En cours</v>
          </cell>
          <cell r="AE207" t="str">
            <v>En cours</v>
          </cell>
          <cell r="CC207" t="b">
            <v>0</v>
          </cell>
          <cell r="CM207" t="str">
            <v>CYCLONE/DENOX SCR/MANCHES</v>
          </cell>
          <cell r="CN207">
            <v>2770</v>
          </cell>
          <cell r="EH207">
            <v>48961</v>
          </cell>
        </row>
        <row r="208">
          <cell r="A208" t="str">
            <v>1501C0016</v>
          </cell>
          <cell r="B208" t="str">
            <v>Chaufferie Biomasse Factory 70</v>
          </cell>
          <cell r="C208">
            <v>2015</v>
          </cell>
          <cell r="D208" t="str">
            <v>Retenu</v>
          </cell>
          <cell r="E208" t="str">
            <v>Franche-Comté</v>
          </cell>
          <cell r="F208">
            <v>70</v>
          </cell>
          <cell r="G208" t="str">
            <v>DEMANGEVELLE</v>
          </cell>
          <cell r="H208">
            <v>70210</v>
          </cell>
          <cell r="I208" t="str">
            <v>BOIS FACTORY 70</v>
          </cell>
          <cell r="J208" t="str">
            <v>BOIS FACTORY 70</v>
          </cell>
          <cell r="L208">
            <v>5</v>
          </cell>
          <cell r="M208" t="str">
            <v>Gaz naturel</v>
          </cell>
          <cell r="N208">
            <v>9546.3580395528807</v>
          </cell>
          <cell r="V208" t="str">
            <v>08 Industrie Bois</v>
          </cell>
          <cell r="W208">
            <v>1640450</v>
          </cell>
          <cell r="X208">
            <v>700000</v>
          </cell>
          <cell r="Z208" t="str">
            <v>Grande entreprise</v>
          </cell>
          <cell r="AA208">
            <v>3508.1685296646601</v>
          </cell>
          <cell r="AB208">
            <v>40800</v>
          </cell>
          <cell r="AC208">
            <v>5</v>
          </cell>
          <cell r="AD208" t="str">
            <v>En cours</v>
          </cell>
          <cell r="AE208">
            <v>57</v>
          </cell>
          <cell r="AJ208">
            <v>50</v>
          </cell>
          <cell r="CC208" t="b">
            <v>0</v>
          </cell>
          <cell r="CM208" t="str">
            <v>MULTICYCLONES + ELECTROFILTRES</v>
          </cell>
          <cell r="CN208" t="str">
            <v>2910A-autorisation</v>
          </cell>
          <cell r="EH208">
            <v>40800</v>
          </cell>
        </row>
        <row r="209">
          <cell r="A209" t="str">
            <v>1501C0013</v>
          </cell>
          <cell r="B209" t="str">
            <v>GREEN VALLEY ENERGIE</v>
          </cell>
          <cell r="C209">
            <v>2015</v>
          </cell>
          <cell r="D209" t="str">
            <v>Retenu</v>
          </cell>
          <cell r="E209" t="str">
            <v>Lorraine</v>
          </cell>
          <cell r="F209">
            <v>88</v>
          </cell>
          <cell r="G209" t="str">
            <v>GOLBEY</v>
          </cell>
          <cell r="H209">
            <v>88190</v>
          </cell>
          <cell r="I209" t="str">
            <v>GREEN VALLEY ENERGY</v>
          </cell>
          <cell r="J209" t="str">
            <v>GREEN VALLEY ENERGY</v>
          </cell>
          <cell r="L209">
            <v>27</v>
          </cell>
          <cell r="M209" t="str">
            <v>Gaz naturel</v>
          </cell>
          <cell r="N209">
            <v>21878.442820292345</v>
          </cell>
          <cell r="V209" t="str">
            <v>11 Papier/Carton</v>
          </cell>
          <cell r="W209">
            <v>10546000</v>
          </cell>
          <cell r="X209">
            <v>4588120</v>
          </cell>
          <cell r="Z209" t="str">
            <v>Petite entreprise</v>
          </cell>
          <cell r="AA209">
            <v>7328.9767841788471</v>
          </cell>
          <cell r="AB209">
            <v>92468</v>
          </cell>
          <cell r="AC209">
            <v>18</v>
          </cell>
          <cell r="AD209" t="str">
            <v>En cours</v>
          </cell>
          <cell r="AE209" t="str">
            <v>En cours</v>
          </cell>
          <cell r="CC209" t="b">
            <v>0</v>
          </cell>
          <cell r="CM209" t="str">
            <v>FILTRE ELECTROSTATIQUES + FILTRES A MANCHES</v>
          </cell>
          <cell r="CN209">
            <v>2771</v>
          </cell>
          <cell r="EH209">
            <v>97044</v>
          </cell>
        </row>
        <row r="210">
          <cell r="A210" t="str">
            <v>1501C0015</v>
          </cell>
          <cell r="B210" t="str">
            <v>WOOD STOCK ENERGIES</v>
          </cell>
          <cell r="C210">
            <v>2015</v>
          </cell>
          <cell r="D210" t="str">
            <v>Retenu</v>
          </cell>
          <cell r="E210" t="str">
            <v>Midi-Pyrénées</v>
          </cell>
          <cell r="F210">
            <v>31</v>
          </cell>
          <cell r="G210" t="str">
            <v>MARIGNAC</v>
          </cell>
          <cell r="H210">
            <v>31440</v>
          </cell>
          <cell r="I210" t="str">
            <v>WOOD STOCK ENERGIES</v>
          </cell>
          <cell r="J210" t="str">
            <v>WOOD STOCK ENERGIES</v>
          </cell>
          <cell r="L210">
            <v>5.7</v>
          </cell>
          <cell r="N210">
            <v>27331.740154772138</v>
          </cell>
          <cell r="V210" t="str">
            <v>09 Granulés</v>
          </cell>
          <cell r="W210">
            <v>2820505</v>
          </cell>
          <cell r="X210">
            <v>1160000</v>
          </cell>
          <cell r="Z210" t="str">
            <v>Petite entreprise</v>
          </cell>
          <cell r="AA210">
            <v>3881.6852966466035</v>
          </cell>
          <cell r="AB210">
            <v>45144</v>
          </cell>
          <cell r="AC210">
            <v>5.7</v>
          </cell>
          <cell r="AD210" t="str">
            <v>En cours</v>
          </cell>
          <cell r="AE210" t="str">
            <v>En cours</v>
          </cell>
          <cell r="CC210" t="b">
            <v>0</v>
          </cell>
          <cell r="CM210" t="str">
            <v>VENTURI SCRUBBER</v>
          </cell>
          <cell r="CN210" t="str">
            <v>2910A-déclaration</v>
          </cell>
          <cell r="EH210">
            <v>53111</v>
          </cell>
        </row>
        <row r="211">
          <cell r="A211" t="str">
            <v>1501C0010</v>
          </cell>
          <cell r="B211" t="str">
            <v>SAILLAT - BCIAT 2015</v>
          </cell>
          <cell r="C211">
            <v>2015</v>
          </cell>
          <cell r="D211" t="str">
            <v>Retenu</v>
          </cell>
          <cell r="E211" t="str">
            <v>Limousin</v>
          </cell>
          <cell r="F211">
            <v>87</v>
          </cell>
          <cell r="G211" t="str">
            <v>SAILLAT SUR VIENNE</v>
          </cell>
          <cell r="H211">
            <v>33380</v>
          </cell>
          <cell r="I211" t="str">
            <v>SMURFIT KAPPA PAPIER RECYCLE France</v>
          </cell>
          <cell r="J211" t="str">
            <v>SMURFIT KAPPA PAPIER RECYCLE France</v>
          </cell>
          <cell r="L211">
            <v>54</v>
          </cell>
          <cell r="M211" t="str">
            <v>Gaz naturel</v>
          </cell>
          <cell r="N211">
            <v>86328.298710232149</v>
          </cell>
          <cell r="V211" t="str">
            <v>11 Papier/Carton</v>
          </cell>
          <cell r="W211">
            <v>40069972</v>
          </cell>
          <cell r="X211">
            <v>14990000</v>
          </cell>
          <cell r="Z211" t="str">
            <v>Grande entreprise</v>
          </cell>
          <cell r="AA211">
            <v>27463.628546861564</v>
          </cell>
          <cell r="AB211">
            <v>319402</v>
          </cell>
          <cell r="AC211">
            <v>44</v>
          </cell>
          <cell r="CC211" t="b">
            <v>0</v>
          </cell>
          <cell r="CM211" t="str">
            <v>FILTRES A MANCHES + INJECTION FR REACTIFS</v>
          </cell>
          <cell r="CN211">
            <v>2771</v>
          </cell>
          <cell r="EH211">
            <v>350801</v>
          </cell>
        </row>
        <row r="212">
          <cell r="A212" t="str">
            <v>1501C</v>
          </cell>
          <cell r="B212" t="str">
            <v>RFF1</v>
          </cell>
          <cell r="C212">
            <v>2015</v>
          </cell>
          <cell r="D212" t="str">
            <v>non retenu</v>
          </cell>
          <cell r="E212" t="str">
            <v>Picardie</v>
          </cell>
          <cell r="F212">
            <v>60</v>
          </cell>
          <cell r="G212" t="str">
            <v>ST GERMER DE FLY</v>
          </cell>
          <cell r="H212">
            <v>75007</v>
          </cell>
          <cell r="I212" t="str">
            <v>AIR LIQUIDE France INDUSTRIE</v>
          </cell>
          <cell r="J212" t="str">
            <v>AIR LIQUIDE France</v>
          </cell>
          <cell r="L212">
            <v>4</v>
          </cell>
          <cell r="M212" t="str">
            <v>Gaz naturel</v>
          </cell>
          <cell r="N212">
            <v>8233.8779019776448</v>
          </cell>
          <cell r="V212" t="str">
            <v>06 Matériaux de construction</v>
          </cell>
          <cell r="W212">
            <v>4827000</v>
          </cell>
          <cell r="X212">
            <v>2020000</v>
          </cell>
          <cell r="Z212" t="str">
            <v>Grande entreprise</v>
          </cell>
          <cell r="AA212">
            <v>2407.5666380051589</v>
          </cell>
          <cell r="AB212">
            <v>28000</v>
          </cell>
          <cell r="AC212">
            <v>5.7</v>
          </cell>
          <cell r="AD212" t="str">
            <v>Projet non retenu</v>
          </cell>
          <cell r="AE212" t="str">
            <v>Projet non retenu</v>
          </cell>
          <cell r="CC212" t="b">
            <v>0</v>
          </cell>
          <cell r="CM212" t="str">
            <v>Les émissions du four ne seront pas modifiées</v>
          </cell>
          <cell r="CN212">
            <v>2770</v>
          </cell>
          <cell r="EH212">
            <v>60000</v>
          </cell>
        </row>
        <row r="213">
          <cell r="A213" t="str">
            <v>1501C</v>
          </cell>
          <cell r="B213" t="str">
            <v>RFF2</v>
          </cell>
          <cell r="C213">
            <v>2015</v>
          </cell>
          <cell r="D213" t="str">
            <v>non retenu</v>
          </cell>
          <cell r="E213" t="str">
            <v>Pays de Loire</v>
          </cell>
          <cell r="F213">
            <v>49</v>
          </cell>
          <cell r="G213" t="str">
            <v>LA SEGUINIERE</v>
          </cell>
          <cell r="H213">
            <v>75008</v>
          </cell>
          <cell r="I213" t="str">
            <v>AIR LIQUIDE France INDUSTRIE</v>
          </cell>
          <cell r="J213" t="str">
            <v>AIR LIQUIDE France</v>
          </cell>
          <cell r="L213">
            <v>4</v>
          </cell>
          <cell r="M213" t="str">
            <v>Gaz naturel</v>
          </cell>
          <cell r="N213">
            <v>5557.8675838349091</v>
          </cell>
          <cell r="V213" t="str">
            <v>06 Matériaux de construction</v>
          </cell>
          <cell r="W213">
            <v>4277000</v>
          </cell>
          <cell r="X213">
            <v>1940000</v>
          </cell>
          <cell r="Z213" t="str">
            <v>Grande entreprise</v>
          </cell>
          <cell r="AA213">
            <v>1719.6904557179707</v>
          </cell>
          <cell r="AB213">
            <v>20000</v>
          </cell>
          <cell r="AC213">
            <v>5.7</v>
          </cell>
          <cell r="AD213" t="str">
            <v>Projet non retenu</v>
          </cell>
          <cell r="AE213" t="str">
            <v>Projet non retenu</v>
          </cell>
          <cell r="CC213" t="b">
            <v>0</v>
          </cell>
          <cell r="CM213" t="str">
            <v xml:space="preserve">Unité de conditionnement du syngas permettant de garantir la non modification des émissions à l'exutoire 
</v>
          </cell>
          <cell r="CN213">
            <v>2770</v>
          </cell>
          <cell r="EH213">
            <v>58000</v>
          </cell>
        </row>
        <row r="214">
          <cell r="A214" t="str">
            <v>1501C</v>
          </cell>
          <cell r="B214" t="str">
            <v>RFF3</v>
          </cell>
          <cell r="C214">
            <v>2015</v>
          </cell>
          <cell r="D214" t="str">
            <v>non retenu</v>
          </cell>
          <cell r="E214" t="str">
            <v>Rhône-Alpes</v>
          </cell>
          <cell r="F214">
            <v>69</v>
          </cell>
          <cell r="G214" t="str">
            <v>STE FOY L'ARGENTIERE</v>
          </cell>
          <cell r="H214">
            <v>75009</v>
          </cell>
          <cell r="I214" t="str">
            <v>AIR LIQUIDE France INDUSTRIE</v>
          </cell>
          <cell r="J214" t="str">
            <v>AIR LIQUIDE France</v>
          </cell>
          <cell r="L214">
            <v>4</v>
          </cell>
          <cell r="M214" t="str">
            <v>Gaz naturel</v>
          </cell>
          <cell r="N214">
            <v>8233.8779019776448</v>
          </cell>
          <cell r="V214" t="str">
            <v>06 Matériaux de construction</v>
          </cell>
          <cell r="W214">
            <v>4827000</v>
          </cell>
          <cell r="X214">
            <v>2020000</v>
          </cell>
          <cell r="Z214" t="str">
            <v>Grande entreprise</v>
          </cell>
          <cell r="AA214">
            <v>2407.5666380051589</v>
          </cell>
          <cell r="AB214">
            <v>28000</v>
          </cell>
          <cell r="AC214">
            <v>4</v>
          </cell>
          <cell r="AD214" t="str">
            <v>Projet non retenu</v>
          </cell>
          <cell r="AE214" t="str">
            <v>Projet non retenu</v>
          </cell>
          <cell r="CC214" t="b">
            <v>0</v>
          </cell>
          <cell r="CM214" t="str">
            <v>Les émissions du four ne seront pas modifiées</v>
          </cell>
          <cell r="CN214" t="str">
            <v>2910A-autorisation</v>
          </cell>
          <cell r="EH214">
            <v>50000</v>
          </cell>
        </row>
        <row r="215">
          <cell r="A215" t="str">
            <v>1501C0019</v>
          </cell>
          <cell r="B215" t="str">
            <v>BioSynErgy - Centrale biomasse et réseau de chaleur</v>
          </cell>
          <cell r="C215">
            <v>2015</v>
          </cell>
          <cell r="D215" t="str">
            <v>Retenu</v>
          </cell>
          <cell r="E215" t="str">
            <v>Haute-Normandie</v>
          </cell>
          <cell r="F215">
            <v>76</v>
          </cell>
          <cell r="G215" t="str">
            <v>ROGERVILLE</v>
          </cell>
          <cell r="H215">
            <v>76700</v>
          </cell>
          <cell r="I215" t="str">
            <v>BioSynErgy</v>
          </cell>
          <cell r="J215" t="str">
            <v>BioSynErgy</v>
          </cell>
          <cell r="L215">
            <v>59.5</v>
          </cell>
          <cell r="M215" t="str">
            <v>Gaz naturel</v>
          </cell>
          <cell r="N215">
            <v>69808.463628546859</v>
          </cell>
          <cell r="V215" t="str">
            <v>04 Chimie</v>
          </cell>
          <cell r="W215">
            <v>64361352</v>
          </cell>
          <cell r="X215">
            <v>19990000</v>
          </cell>
          <cell r="Z215" t="str">
            <v>Grande entreprise</v>
          </cell>
          <cell r="AA215">
            <v>24332.330180567496</v>
          </cell>
          <cell r="AB215">
            <v>328070</v>
          </cell>
          <cell r="AC215">
            <v>49</v>
          </cell>
          <cell r="AD215" t="str">
            <v>En cours</v>
          </cell>
          <cell r="AE215" t="str">
            <v>En cours</v>
          </cell>
          <cell r="CC215" t="b">
            <v>0</v>
          </cell>
          <cell r="CM215" t="str">
            <v>MULTICYCLONE +FAM +CA+SNCR</v>
          </cell>
          <cell r="CN215">
            <v>2771</v>
          </cell>
          <cell r="EH215">
            <v>282985</v>
          </cell>
        </row>
        <row r="216">
          <cell r="A216" t="str">
            <v>1501C0035</v>
          </cell>
          <cell r="B216" t="str">
            <v>RC MONISTROL SUR LOIRE</v>
          </cell>
          <cell r="C216">
            <v>2015</v>
          </cell>
          <cell r="D216" t="str">
            <v>non retenu</v>
          </cell>
          <cell r="E216" t="str">
            <v>Auvergne</v>
          </cell>
          <cell r="F216">
            <v>43</v>
          </cell>
          <cell r="G216" t="str">
            <v>MONISTROL SUR LOIRE</v>
          </cell>
          <cell r="H216">
            <v>92050</v>
          </cell>
          <cell r="I216" t="str">
            <v>EDF OPTIMAL SOLUTIONS</v>
          </cell>
          <cell r="J216" t="str">
            <v>EOS</v>
          </cell>
          <cell r="L216">
            <v>3</v>
          </cell>
          <cell r="M216" t="str">
            <v>Gaz naturel</v>
          </cell>
          <cell r="N216">
            <v>3951.0263112639723</v>
          </cell>
          <cell r="V216" t="str">
            <v>08 Industrie Bois</v>
          </cell>
          <cell r="W216">
            <v>4806200</v>
          </cell>
          <cell r="X216">
            <v>1676172</v>
          </cell>
          <cell r="Z216" t="str">
            <v>Grande entreprise</v>
          </cell>
          <cell r="AA216">
            <v>1435.8555460017196</v>
          </cell>
          <cell r="AB216">
            <v>16699</v>
          </cell>
          <cell r="AC216">
            <v>3</v>
          </cell>
          <cell r="AD216" t="str">
            <v>Projet non retenu</v>
          </cell>
          <cell r="AE216" t="str">
            <v>Projet non retenu</v>
          </cell>
          <cell r="CC216" t="b">
            <v>0</v>
          </cell>
          <cell r="CM216" t="str">
            <v xml:space="preserve">MULTICYCLONE +FAM </v>
          </cell>
          <cell r="CN216" t="str">
            <v>2910B-autorisation</v>
          </cell>
          <cell r="EH216">
            <v>22015</v>
          </cell>
        </row>
        <row r="217">
          <cell r="A217" t="str">
            <v>1501C0018</v>
          </cell>
          <cell r="B217" t="str">
            <v>GAZEIFICATION DE BIOMASSE</v>
          </cell>
          <cell r="C217">
            <v>2015</v>
          </cell>
          <cell r="E217" t="str">
            <v>Alsace</v>
          </cell>
          <cell r="F217">
            <v>67</v>
          </cell>
          <cell r="G217" t="str">
            <v>STRASBOURG</v>
          </cell>
          <cell r="H217">
            <v>67100</v>
          </cell>
          <cell r="I217" t="str">
            <v>SOPREMA</v>
          </cell>
          <cell r="J217" t="str">
            <v>SOPREMA</v>
          </cell>
          <cell r="L217">
            <v>3</v>
          </cell>
          <cell r="M217" t="str">
            <v>Gaz naturel</v>
          </cell>
          <cell r="N217">
            <v>2983.7515047291486</v>
          </cell>
          <cell r="V217" t="str">
            <v>06 Matériaux de construction</v>
          </cell>
          <cell r="W217">
            <v>1300000</v>
          </cell>
          <cell r="X217">
            <v>500000</v>
          </cell>
          <cell r="Z217" t="str">
            <v>Grande entreprise</v>
          </cell>
          <cell r="AA217">
            <v>1124.6775580395529</v>
          </cell>
          <cell r="AB217">
            <v>13080</v>
          </cell>
          <cell r="AC217">
            <v>2</v>
          </cell>
          <cell r="CC217" t="b">
            <v>0</v>
          </cell>
          <cell r="CN217" t="str">
            <v>2910A-autorisation</v>
          </cell>
          <cell r="EH217">
            <v>13770</v>
          </cell>
        </row>
        <row r="218">
          <cell r="A218" t="str">
            <v>1501C0012</v>
          </cell>
          <cell r="B218" t="str">
            <v>Unité de valorisation Biomasse d'Arcis sur Aube (UVBA)</v>
          </cell>
          <cell r="C218">
            <v>2015</v>
          </cell>
          <cell r="E218" t="str">
            <v>Champagne-Ardenne</v>
          </cell>
          <cell r="F218">
            <v>10</v>
          </cell>
          <cell r="G218" t="str">
            <v>VILLETTE SUR AUBE</v>
          </cell>
          <cell r="H218">
            <v>10700</v>
          </cell>
          <cell r="I218" t="str">
            <v xml:space="preserve">CRISTAL UNION </v>
          </cell>
          <cell r="J218" t="str">
            <v xml:space="preserve">CRISTAL UNION </v>
          </cell>
          <cell r="L218">
            <v>199</v>
          </cell>
          <cell r="M218" t="str">
            <v>Gaz naturel</v>
          </cell>
          <cell r="N218">
            <v>38602.478073946688</v>
          </cell>
          <cell r="V218" t="str">
            <v>02 Autres Industries alimentaires</v>
          </cell>
          <cell r="W218">
            <v>15201596</v>
          </cell>
          <cell r="X218">
            <v>7384000</v>
          </cell>
          <cell r="Z218" t="str">
            <v>Grande entreprise</v>
          </cell>
          <cell r="AA218">
            <v>13718.744625967325</v>
          </cell>
          <cell r="AB218">
            <v>159549</v>
          </cell>
          <cell r="AC218">
            <v>23</v>
          </cell>
          <cell r="CC218" t="b">
            <v>0</v>
          </cell>
          <cell r="CM218" t="str">
            <v>SEPARATEURS MULTICYCLONE ET FAM</v>
          </cell>
          <cell r="CN218" t="str">
            <v>2910A-autorisation</v>
          </cell>
          <cell r="EH218">
            <v>212693</v>
          </cell>
        </row>
        <row r="222">
          <cell r="G222" t="str">
            <v xml:space="preserve"> </v>
          </cell>
          <cell r="BA222"/>
          <cell r="BB222"/>
          <cell r="BF222"/>
          <cell r="BG222"/>
          <cell r="BK222"/>
          <cell r="BL222"/>
          <cell r="BP222"/>
          <cell r="BT222"/>
          <cell r="DI222">
            <v>0</v>
          </cell>
          <cell r="DK222"/>
          <cell r="DN222">
            <v>0</v>
          </cell>
          <cell r="DP222"/>
          <cell r="DS222">
            <v>0</v>
          </cell>
          <cell r="DX222">
            <v>0</v>
          </cell>
          <cell r="EC222">
            <v>0</v>
          </cell>
        </row>
        <row r="223">
          <cell r="G223" t="str">
            <v xml:space="preserve"> </v>
          </cell>
          <cell r="BA223"/>
          <cell r="BB223"/>
          <cell r="BF223"/>
          <cell r="BG223"/>
          <cell r="BK223"/>
          <cell r="BL223"/>
          <cell r="BP223"/>
          <cell r="BT223"/>
          <cell r="DI223">
            <v>0</v>
          </cell>
          <cell r="DK223"/>
          <cell r="DN223">
            <v>0</v>
          </cell>
          <cell r="DP223"/>
          <cell r="DS223">
            <v>0</v>
          </cell>
          <cell r="DX223">
            <v>0</v>
          </cell>
          <cell r="EC223">
            <v>0</v>
          </cell>
        </row>
        <row r="224">
          <cell r="A224">
            <v>1</v>
          </cell>
          <cell r="B224">
            <v>2</v>
          </cell>
          <cell r="C224">
            <v>3</v>
          </cell>
          <cell r="D224">
            <v>4</v>
          </cell>
          <cell r="E224">
            <v>5</v>
          </cell>
          <cell r="F224">
            <v>6</v>
          </cell>
          <cell r="G224">
            <v>7</v>
          </cell>
          <cell r="H224">
            <v>8</v>
          </cell>
          <cell r="I224">
            <v>9</v>
          </cell>
          <cell r="J224">
            <v>10</v>
          </cell>
          <cell r="K224">
            <v>11</v>
          </cell>
          <cell r="M224">
            <v>12</v>
          </cell>
          <cell r="N224">
            <v>13</v>
          </cell>
          <cell r="O224">
            <v>14</v>
          </cell>
          <cell r="P224">
            <v>15</v>
          </cell>
          <cell r="Q224">
            <v>16</v>
          </cell>
          <cell r="R224">
            <v>17</v>
          </cell>
          <cell r="S224">
            <v>18</v>
          </cell>
          <cell r="T224">
            <v>19</v>
          </cell>
          <cell r="U224">
            <v>20</v>
          </cell>
          <cell r="V224">
            <v>21</v>
          </cell>
          <cell r="W224">
            <v>22</v>
          </cell>
          <cell r="X224">
            <v>23</v>
          </cell>
          <cell r="Y224">
            <v>24</v>
          </cell>
          <cell r="Z224">
            <v>25</v>
          </cell>
          <cell r="AA224">
            <v>26</v>
          </cell>
          <cell r="AB224">
            <v>27</v>
          </cell>
          <cell r="AC224">
            <v>28</v>
          </cell>
          <cell r="AD224">
            <v>29</v>
          </cell>
          <cell r="AE224">
            <v>30</v>
          </cell>
          <cell r="AF224">
            <v>31</v>
          </cell>
          <cell r="AG224">
            <v>32</v>
          </cell>
          <cell r="AH224">
            <v>33</v>
          </cell>
          <cell r="AI224">
            <v>34</v>
          </cell>
          <cell r="AJ224">
            <v>35</v>
          </cell>
          <cell r="AM224">
            <v>36</v>
          </cell>
          <cell r="AN224">
            <v>37</v>
          </cell>
          <cell r="AO224">
            <v>38</v>
          </cell>
          <cell r="AP224">
            <v>39</v>
          </cell>
          <cell r="AQ224">
            <v>40</v>
          </cell>
          <cell r="AR224">
            <v>41</v>
          </cell>
          <cell r="AS224">
            <v>42</v>
          </cell>
          <cell r="AT224">
            <v>43</v>
          </cell>
          <cell r="AU224">
            <v>44</v>
          </cell>
          <cell r="AV224">
            <v>45</v>
          </cell>
          <cell r="AW224">
            <v>46</v>
          </cell>
          <cell r="AX224">
            <v>47</v>
          </cell>
          <cell r="AY224">
            <v>48</v>
          </cell>
          <cell r="AZ224">
            <v>49</v>
          </cell>
          <cell r="BA224">
            <v>50</v>
          </cell>
          <cell r="BB224">
            <v>51</v>
          </cell>
          <cell r="BC224">
            <v>52</v>
          </cell>
          <cell r="BD224">
            <v>53</v>
          </cell>
          <cell r="BE224">
            <v>54</v>
          </cell>
          <cell r="BF224">
            <v>55</v>
          </cell>
          <cell r="BG224">
            <v>56</v>
          </cell>
          <cell r="BH224">
            <v>57</v>
          </cell>
          <cell r="BI224">
            <v>58</v>
          </cell>
          <cell r="BJ224">
            <v>59</v>
          </cell>
          <cell r="BK224">
            <v>60</v>
          </cell>
          <cell r="BL224">
            <v>61</v>
          </cell>
          <cell r="BM224">
            <v>62</v>
          </cell>
          <cell r="BN224">
            <v>63</v>
          </cell>
          <cell r="BO224">
            <v>64</v>
          </cell>
          <cell r="BP224">
            <v>65</v>
          </cell>
          <cell r="BQ224">
            <v>66</v>
          </cell>
          <cell r="BR224">
            <v>67</v>
          </cell>
          <cell r="BS224">
            <v>68</v>
          </cell>
          <cell r="BT224">
            <v>69</v>
          </cell>
          <cell r="BU224">
            <v>70</v>
          </cell>
          <cell r="BV224">
            <v>71</v>
          </cell>
          <cell r="BW224">
            <v>72</v>
          </cell>
          <cell r="BX224">
            <v>73</v>
          </cell>
          <cell r="CA224">
            <v>74</v>
          </cell>
          <cell r="CB224">
            <v>75</v>
          </cell>
          <cell r="CC224">
            <v>76</v>
          </cell>
          <cell r="CD224">
            <v>78</v>
          </cell>
          <cell r="CE224">
            <v>79</v>
          </cell>
          <cell r="CF224">
            <v>80</v>
          </cell>
          <cell r="CG224">
            <v>81</v>
          </cell>
          <cell r="CH224">
            <v>82</v>
          </cell>
          <cell r="CI224">
            <v>83</v>
          </cell>
          <cell r="CJ224">
            <v>84</v>
          </cell>
          <cell r="CK224">
            <v>85</v>
          </cell>
          <cell r="CL224">
            <v>86</v>
          </cell>
          <cell r="CP224">
            <v>87</v>
          </cell>
          <cell r="CU224">
            <v>88</v>
          </cell>
          <cell r="CV224">
            <v>89</v>
          </cell>
          <cell r="CW224">
            <v>90</v>
          </cell>
          <cell r="CX224">
            <v>91</v>
          </cell>
          <cell r="CY224">
            <v>92</v>
          </cell>
          <cell r="CZ224">
            <v>93</v>
          </cell>
          <cell r="DA224">
            <v>94</v>
          </cell>
          <cell r="DB224">
            <v>95</v>
          </cell>
          <cell r="DC224">
            <v>96</v>
          </cell>
          <cell r="DD224">
            <v>97</v>
          </cell>
          <cell r="DE224">
            <v>98</v>
          </cell>
          <cell r="DF224">
            <v>99</v>
          </cell>
          <cell r="DG224">
            <v>100</v>
          </cell>
          <cell r="DH224">
            <v>101</v>
          </cell>
          <cell r="DI224">
            <v>102</v>
          </cell>
          <cell r="DJ224">
            <v>103</v>
          </cell>
          <cell r="DK224">
            <v>104</v>
          </cell>
          <cell r="DL224">
            <v>105</v>
          </cell>
          <cell r="DM224">
            <v>106</v>
          </cell>
          <cell r="DN224">
            <v>107</v>
          </cell>
          <cell r="DO224">
            <v>108</v>
          </cell>
          <cell r="DP224">
            <v>109</v>
          </cell>
          <cell r="DQ224">
            <v>110</v>
          </cell>
          <cell r="DR224">
            <v>111</v>
          </cell>
          <cell r="DS224">
            <v>112</v>
          </cell>
          <cell r="DT224">
            <v>113</v>
          </cell>
          <cell r="DU224">
            <v>114</v>
          </cell>
          <cell r="DV224">
            <v>115</v>
          </cell>
          <cell r="DW224">
            <v>116</v>
          </cell>
          <cell r="DX224">
            <v>117</v>
          </cell>
          <cell r="DY224">
            <v>118</v>
          </cell>
          <cell r="DZ224">
            <v>119</v>
          </cell>
          <cell r="EA224">
            <v>120</v>
          </cell>
          <cell r="EB224">
            <v>121</v>
          </cell>
          <cell r="EC224">
            <v>122</v>
          </cell>
          <cell r="ED224">
            <v>123</v>
          </cell>
          <cell r="EE224">
            <v>124</v>
          </cell>
          <cell r="EF224">
            <v>125</v>
          </cell>
          <cell r="EG224">
            <v>126</v>
          </cell>
          <cell r="EH224">
            <v>127</v>
          </cell>
          <cell r="EI224">
            <v>128</v>
          </cell>
          <cell r="EJ224">
            <v>129</v>
          </cell>
        </row>
        <row r="227">
          <cell r="AE227">
            <v>58</v>
          </cell>
          <cell r="AJ227">
            <v>51</v>
          </cell>
        </row>
      </sheetData>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sheetData sheetId="22"/>
      <sheetData sheetId="23"/>
      <sheetData sheetId="24"/>
      <sheetData sheetId="25"/>
      <sheetData sheetId="26"/>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www.ademe.fr/sites/default/files/assets/documents/06_bilan_annuel_biomasse_fc.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rançois Leteurtre" refreshedDate="42144.604471412036" createdVersion="4" refreshedVersion="4" minRefreshableVersion="3" recordCount="31">
  <cacheSource type="worksheet">
    <worksheetSource ref="B11:M42" sheet="aire d'approvisionnement" r:id="rId2"/>
  </cacheSource>
  <cacheFields count="12">
    <cacheField name="Nature combustible" numFmtId="0">
      <sharedItems containsNonDate="0" containsBlank="1" count="4">
        <m/>
        <s v="Produits bois en fin de vie (référentiel 2008 - 3A - PBFV)" u="1"/>
        <s v="Plaquettes forestières (référentiel 2008 - 1A - PF)" u="1"/>
        <s v="Connexes des Industries du Bois (référentiel 2008 - 2 - CIB)" u="1"/>
      </sharedItems>
    </cacheField>
    <cacheField name="Région d'origine du combustible" numFmtId="0">
      <sharedItems containsNonDate="0" containsBlank="1" count="5">
        <m/>
        <s v="Bourgogne" u="1"/>
        <s v="Centre" u="1"/>
        <s v="Pays-de-la-Loire" u="1"/>
        <s v="Auvergne" u="1"/>
      </sharedItems>
    </cacheField>
    <cacheField name="Quantité mobilisée/an (tonnes)" numFmtId="3">
      <sharedItems containsNonDate="0" containsString="0" containsBlank="1"/>
    </cacheField>
    <cacheField name="Auto-consommation_x000a_(oui / non)" numFmtId="0">
      <sharedItems containsNonDate="0" containsString="0" containsBlank="1"/>
    </cacheField>
    <cacheField name="PCI du combustible (kWh/tonne)" numFmtId="2">
      <sharedItems containsNonDate="0" containsString="0" containsBlank="1"/>
    </cacheField>
    <cacheField name="MWh" numFmtId="3">
      <sharedItems/>
    </cacheField>
    <cacheField name="% de biomasse (à compléter si le combustible n'est pas 100% biomasse)" numFmtId="9">
      <sharedItems containsNonDate="0" containsString="0" containsBlank="1"/>
    </cacheField>
    <cacheField name="MWh biomasse" numFmtId="0">
      <sharedItems/>
    </cacheField>
    <cacheField name="MWh (%)" numFmtId="9">
      <sharedItems/>
    </cacheField>
    <cacheField name="Taux de plaquettes forestières certifiées FSC/PEFC" numFmtId="9">
      <sharedItems containsNonDate="0" containsString="0" containsBlank="1"/>
    </cacheField>
    <cacheField name="Tonnes de plaquettes forestières PEFC/FSC" numFmtId="0">
      <sharedItems/>
    </cacheField>
    <cacheField name="Taux régional PEFC " numFmtId="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r>
    <x v="0"/>
    <x v="0"/>
    <m/>
    <m/>
    <m/>
    <s v=""/>
    <m/>
    <s v=""/>
    <s v=""/>
    <m/>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2" cacheId="0" applyNumberFormats="0" applyBorderFormats="0" applyFontFormats="0" applyPatternFormats="0" applyAlignmentFormats="0" applyWidthHeightFormats="1" dataCaption="Valeurs" updatedVersion="4" minRefreshableVersion="3" useAutoFormatting="1" itemPrintTitles="1" createdVersion="4" indent="0" outline="1" outlineData="1" multipleFieldFilters="0">
  <location ref="V1:W6" firstHeaderRow="1" firstDataRow="2" firstDataCol="1"/>
  <pivotFields count="12">
    <pivotField axis="axisRow">
      <items count="5">
        <item m="1" x="3"/>
        <item m="1" x="2"/>
        <item m="1" x="1"/>
        <item h="1" x="0"/>
        <item t="default"/>
      </items>
    </pivotField>
    <pivotField axis="axisCol" subtotalTop="0" showAll="0">
      <items count="6">
        <item x="0"/>
        <item m="1" x="2"/>
        <item m="1" x="1"/>
        <item m="1" x="4"/>
        <item m="1" x="3"/>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4">
    <i>
      <x/>
    </i>
    <i>
      <x v="1"/>
    </i>
    <i>
      <x v="2"/>
    </i>
    <i t="grand">
      <x/>
    </i>
  </rowItems>
  <colFields count="1">
    <field x="1"/>
  </colFields>
  <colItems count="1">
    <i t="grand">
      <x/>
    </i>
  </colItems>
  <dataFields count="1">
    <dataField name="Somme de MWh biomasse" fld="7" showDataAs="percentOfRow" baseField="0" baseItem="2"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eau croisé dynamique1" cacheId="0" applyNumberFormats="0" applyBorderFormats="0" applyFontFormats="0" applyPatternFormats="0" applyAlignmentFormats="0" applyWidthHeightFormats="1" dataCaption="Valeurs" updatedVersion="4" minRefreshableVersion="3" useAutoFormatting="1" itemPrintTitles="1" createdVersion="4" indent="0" outline="1" outlineData="1" multipleFieldFilters="0">
  <location ref="L1:M6" firstHeaderRow="1" firstDataRow="2" firstDataCol="1"/>
  <pivotFields count="12">
    <pivotField axis="axisRow">
      <items count="5">
        <item m="1" x="3"/>
        <item m="1" x="2"/>
        <item m="1" x="1"/>
        <item h="1" x="0"/>
        <item t="default"/>
      </items>
    </pivotField>
    <pivotField axis="axisCol" subtotalTop="0" showAll="0">
      <items count="6">
        <item x="0"/>
        <item m="1" x="2"/>
        <item m="1" x="1"/>
        <item m="1" x="4"/>
        <item m="1" x="3"/>
        <item t="default"/>
      </items>
    </pivotField>
    <pivotField showAll="0"/>
    <pivotField showAll="0"/>
    <pivotField showAll="0"/>
    <pivotField showAll="0"/>
    <pivotField showAll="0"/>
    <pivotField showAll="0"/>
    <pivotField dataField="1" showAll="0"/>
    <pivotField showAll="0"/>
    <pivotField showAll="0"/>
    <pivotField showAll="0"/>
  </pivotFields>
  <rowFields count="1">
    <field x="0"/>
  </rowFields>
  <rowItems count="4">
    <i>
      <x/>
    </i>
    <i>
      <x v="1"/>
    </i>
    <i>
      <x v="2"/>
    </i>
    <i t="grand">
      <x/>
    </i>
  </rowItems>
  <colFields count="1">
    <field x="1"/>
  </colFields>
  <colItems count="1">
    <i t="grand">
      <x/>
    </i>
  </colItems>
  <dataFields count="1">
    <dataField name="Somme de MWh (%)" fld="8"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deme.fr/fondschaleur" TargetMode="External"/><Relationship Id="rId1" Type="http://schemas.openxmlformats.org/officeDocument/2006/relationships/hyperlink" Target="https://www.ademe.fr/sites/default/files/assets/documents/vt_biomasse_plan_dapprovisionnementv20190110.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6" tint="-0.499984740745262"/>
    <pageSetUpPr fitToPage="1"/>
  </sheetPr>
  <dimension ref="B1:O67"/>
  <sheetViews>
    <sheetView showGridLines="0" tabSelected="1" zoomScaleNormal="100" workbookViewId="0">
      <selection activeCell="I45" sqref="I45"/>
    </sheetView>
  </sheetViews>
  <sheetFormatPr baseColWidth="10" defaultColWidth="11.42578125" defaultRowHeight="12.75" x14ac:dyDescent="0.2"/>
  <cols>
    <col min="1" max="1" width="3.7109375" style="26" customWidth="1"/>
    <col min="2" max="2" width="19.140625" style="26" customWidth="1"/>
    <col min="3" max="4" width="15.140625" style="26" customWidth="1"/>
    <col min="5" max="5" width="5.28515625" style="26" customWidth="1"/>
    <col min="6" max="6" width="22" style="26" customWidth="1"/>
    <col min="7" max="7" width="20.5703125" style="26" customWidth="1"/>
    <col min="8" max="8" width="25.7109375" style="26" customWidth="1"/>
    <col min="9" max="9" width="34.7109375" style="26" customWidth="1"/>
    <col min="10" max="11" width="11.42578125" style="26"/>
    <col min="12" max="12" width="14.42578125" style="26" customWidth="1"/>
    <col min="13" max="16384" width="11.42578125" style="26"/>
  </cols>
  <sheetData>
    <row r="1" spans="2:15" s="24" customFormat="1" ht="15" customHeight="1" x14ac:dyDescent="0.25">
      <c r="B1" s="140" t="s">
        <v>91</v>
      </c>
      <c r="C1" s="141"/>
      <c r="D1" s="141"/>
      <c r="E1" s="141"/>
      <c r="F1" s="141"/>
      <c r="G1" s="141"/>
      <c r="H1" s="142"/>
      <c r="I1" s="22"/>
      <c r="J1" s="22"/>
      <c r="K1" s="22"/>
      <c r="L1" s="22"/>
      <c r="M1" s="22"/>
      <c r="N1" s="23"/>
      <c r="O1" s="23"/>
    </row>
    <row r="2" spans="2:15" s="24" customFormat="1" ht="15" customHeight="1" thickBot="1" x14ac:dyDescent="0.3">
      <c r="B2" s="143" t="str">
        <f>C4&amp;" - "&amp;C6&amp;" "&amp;C7&amp;" - "&amp;C9</f>
        <v xml:space="preserve"> -   - </v>
      </c>
      <c r="C2" s="144"/>
      <c r="D2" s="144"/>
      <c r="E2" s="144"/>
      <c r="F2" s="144"/>
      <c r="G2" s="144"/>
      <c r="H2" s="145"/>
      <c r="I2" s="22"/>
      <c r="J2" s="22"/>
      <c r="K2" s="22"/>
      <c r="L2" s="22"/>
      <c r="M2" s="22"/>
      <c r="N2" s="23"/>
      <c r="O2" s="23"/>
    </row>
    <row r="3" spans="2:15" ht="12.75" customHeight="1" thickBot="1" x14ac:dyDescent="0.3">
      <c r="B3" s="3"/>
      <c r="C3" s="3"/>
      <c r="D3" s="3"/>
      <c r="E3" s="3"/>
      <c r="F3" s="3"/>
      <c r="G3" s="3"/>
      <c r="H3" s="3"/>
      <c r="I3" s="3"/>
      <c r="J3" s="3"/>
      <c r="K3" s="3"/>
      <c r="L3" s="3"/>
      <c r="M3" s="3"/>
      <c r="N3" s="25"/>
      <c r="O3" s="25"/>
    </row>
    <row r="4" spans="2:15" ht="25.5" customHeight="1" x14ac:dyDescent="0.25">
      <c r="B4" s="27" t="s">
        <v>89</v>
      </c>
      <c r="C4" s="150"/>
      <c r="D4" s="151"/>
      <c r="E4" s="2"/>
      <c r="F4" s="152" t="s">
        <v>6</v>
      </c>
      <c r="G4" s="153"/>
      <c r="H4" s="154"/>
      <c r="I4" s="28"/>
      <c r="J4" s="28"/>
      <c r="K4" s="28"/>
      <c r="L4" s="28"/>
      <c r="M4" s="8"/>
    </row>
    <row r="5" spans="2:15" ht="25.5" customHeight="1" x14ac:dyDescent="0.25">
      <c r="B5" s="41" t="s">
        <v>94</v>
      </c>
      <c r="C5" s="148"/>
      <c r="D5" s="149"/>
      <c r="E5" s="2"/>
      <c r="F5" s="42"/>
      <c r="G5" s="43"/>
      <c r="H5" s="44"/>
      <c r="I5" s="28"/>
      <c r="J5" s="28"/>
      <c r="K5" s="28"/>
      <c r="L5" s="28"/>
      <c r="M5" s="8"/>
    </row>
    <row r="6" spans="2:15" ht="22.5" customHeight="1" x14ac:dyDescent="0.25">
      <c r="B6" s="29" t="s">
        <v>51</v>
      </c>
      <c r="C6" s="148"/>
      <c r="D6" s="149"/>
      <c r="E6" s="2"/>
      <c r="F6" s="155" t="s">
        <v>197</v>
      </c>
      <c r="G6" s="156"/>
      <c r="H6" s="157"/>
      <c r="I6" s="8"/>
      <c r="J6" s="8"/>
      <c r="K6" s="8"/>
      <c r="L6" s="8"/>
      <c r="M6" s="8"/>
    </row>
    <row r="7" spans="2:15" ht="13.5" customHeight="1" x14ac:dyDescent="0.25">
      <c r="B7" s="29" t="s">
        <v>90</v>
      </c>
      <c r="C7" s="146"/>
      <c r="D7" s="147"/>
      <c r="E7" s="2"/>
      <c r="F7" s="155" t="s">
        <v>196</v>
      </c>
      <c r="G7" s="156"/>
      <c r="H7" s="157"/>
      <c r="I7" s="8"/>
      <c r="J7" s="8"/>
      <c r="K7" s="8"/>
      <c r="L7" s="8"/>
      <c r="M7" s="8"/>
    </row>
    <row r="8" spans="2:15" ht="30" customHeight="1" x14ac:dyDescent="0.25">
      <c r="B8" s="29" t="s">
        <v>5</v>
      </c>
      <c r="C8" s="146"/>
      <c r="D8" s="147"/>
      <c r="E8" s="2"/>
      <c r="F8" s="179" t="s">
        <v>200</v>
      </c>
      <c r="G8" s="180"/>
      <c r="H8" s="181"/>
      <c r="I8" s="28"/>
      <c r="J8" s="28"/>
      <c r="K8" s="28"/>
      <c r="L8" s="28"/>
      <c r="M8" s="8"/>
    </row>
    <row r="9" spans="2:15" ht="13.5" customHeight="1" x14ac:dyDescent="0.25">
      <c r="B9" s="29" t="s">
        <v>52</v>
      </c>
      <c r="C9" s="146"/>
      <c r="D9" s="147"/>
      <c r="E9" s="2"/>
      <c r="F9" s="103"/>
      <c r="G9" s="104"/>
      <c r="H9" s="105"/>
      <c r="I9" s="8"/>
      <c r="J9" s="8"/>
      <c r="K9" s="8"/>
      <c r="L9" s="8"/>
      <c r="M9" s="8"/>
    </row>
    <row r="10" spans="2:15" ht="25.5" customHeight="1" thickBot="1" x14ac:dyDescent="0.3">
      <c r="B10" s="30" t="s">
        <v>202</v>
      </c>
      <c r="C10" s="21">
        <v>43709</v>
      </c>
      <c r="D10" s="45">
        <v>44075</v>
      </c>
      <c r="E10" s="2"/>
      <c r="F10" s="106"/>
      <c r="G10" s="107"/>
      <c r="H10" s="108"/>
      <c r="I10" s="8"/>
      <c r="J10" s="8"/>
      <c r="K10" s="8"/>
      <c r="L10" s="8"/>
      <c r="M10" s="8"/>
    </row>
    <row r="11" spans="2:15" s="25" customFormat="1" ht="12.75" customHeight="1" x14ac:dyDescent="0.25">
      <c r="B11" s="2"/>
      <c r="C11" s="3"/>
      <c r="D11" s="3"/>
      <c r="E11" s="2"/>
      <c r="F11" s="2"/>
      <c r="G11" s="2"/>
      <c r="H11" s="2"/>
      <c r="I11" s="8"/>
      <c r="J11" s="8"/>
      <c r="K11" s="8"/>
      <c r="L11" s="8"/>
      <c r="M11" s="8"/>
    </row>
    <row r="12" spans="2:15" ht="12.75" customHeight="1" x14ac:dyDescent="0.2">
      <c r="B12" s="134" t="s">
        <v>53</v>
      </c>
      <c r="C12" s="135"/>
      <c r="D12" s="135"/>
      <c r="E12" s="135"/>
      <c r="F12" s="135"/>
      <c r="G12" s="135"/>
      <c r="H12" s="136"/>
      <c r="I12" s="31"/>
      <c r="J12" s="31"/>
      <c r="K12" s="31"/>
      <c r="L12" s="31"/>
      <c r="M12" s="31"/>
    </row>
    <row r="13" spans="2:15" ht="12.75" customHeight="1" x14ac:dyDescent="0.2">
      <c r="B13" s="126" t="s">
        <v>54</v>
      </c>
      <c r="C13" s="127"/>
      <c r="D13" s="127"/>
      <c r="E13" s="127"/>
      <c r="F13" s="127"/>
      <c r="G13" s="127"/>
      <c r="H13" s="128"/>
      <c r="I13" s="31"/>
      <c r="J13" s="31"/>
      <c r="K13" s="31"/>
      <c r="L13" s="31"/>
      <c r="M13" s="31"/>
    </row>
    <row r="14" spans="2:15" ht="12.75" customHeight="1" x14ac:dyDescent="0.25">
      <c r="B14" s="121" t="s">
        <v>55</v>
      </c>
      <c r="C14" s="122"/>
      <c r="D14" s="123"/>
      <c r="E14" s="124"/>
      <c r="F14" s="124"/>
      <c r="G14" s="124"/>
      <c r="H14" s="125"/>
      <c r="I14" s="99"/>
      <c r="J14" s="31"/>
      <c r="K14" s="31"/>
      <c r="L14" s="31"/>
      <c r="M14" s="31"/>
    </row>
    <row r="15" spans="2:15" ht="12.75" customHeight="1" x14ac:dyDescent="0.25">
      <c r="B15" s="121" t="s">
        <v>56</v>
      </c>
      <c r="C15" s="122"/>
      <c r="D15" s="123"/>
      <c r="E15" s="124"/>
      <c r="F15" s="124"/>
      <c r="G15" s="124"/>
      <c r="H15" s="125"/>
      <c r="I15" s="99"/>
      <c r="J15" s="31"/>
      <c r="K15" s="31"/>
      <c r="L15" s="31"/>
      <c r="M15" s="31"/>
    </row>
    <row r="16" spans="2:15" ht="12.75" customHeight="1" x14ac:dyDescent="0.25">
      <c r="B16" s="121" t="s">
        <v>57</v>
      </c>
      <c r="C16" s="122"/>
      <c r="D16" s="123"/>
      <c r="E16" s="124"/>
      <c r="F16" s="124"/>
      <c r="G16" s="124"/>
      <c r="H16" s="125"/>
      <c r="I16" s="99"/>
      <c r="J16" s="31"/>
      <c r="K16" s="31"/>
      <c r="L16" s="31"/>
      <c r="M16" s="31"/>
    </row>
    <row r="17" spans="2:13" ht="12.75" customHeight="1" x14ac:dyDescent="0.2">
      <c r="B17" s="126" t="s">
        <v>58</v>
      </c>
      <c r="C17" s="127"/>
      <c r="D17" s="127"/>
      <c r="E17" s="127"/>
      <c r="F17" s="127"/>
      <c r="G17" s="127"/>
      <c r="H17" s="128"/>
      <c r="I17" s="31"/>
      <c r="J17" s="31"/>
      <c r="K17" s="31"/>
      <c r="L17" s="31"/>
      <c r="M17" s="31"/>
    </row>
    <row r="18" spans="2:13" ht="12.75" customHeight="1" x14ac:dyDescent="0.25">
      <c r="B18" s="121" t="s">
        <v>55</v>
      </c>
      <c r="C18" s="122"/>
      <c r="D18" s="123"/>
      <c r="E18" s="124"/>
      <c r="F18" s="124"/>
      <c r="G18" s="124"/>
      <c r="H18" s="125"/>
      <c r="I18" s="99"/>
      <c r="J18" s="31"/>
      <c r="K18" s="31"/>
      <c r="L18" s="31"/>
      <c r="M18" s="31"/>
    </row>
    <row r="19" spans="2:13" ht="12.75" customHeight="1" x14ac:dyDescent="0.25">
      <c r="B19" s="121" t="s">
        <v>56</v>
      </c>
      <c r="C19" s="122"/>
      <c r="D19" s="123"/>
      <c r="E19" s="124"/>
      <c r="F19" s="124"/>
      <c r="G19" s="124"/>
      <c r="H19" s="125"/>
      <c r="I19" s="99"/>
    </row>
    <row r="20" spans="2:13" ht="12.75" customHeight="1" x14ac:dyDescent="0.25">
      <c r="B20" s="121" t="s">
        <v>57</v>
      </c>
      <c r="C20" s="122"/>
      <c r="D20" s="123"/>
      <c r="E20" s="124"/>
      <c r="F20" s="124"/>
      <c r="G20" s="124"/>
      <c r="H20" s="125"/>
      <c r="I20" s="99"/>
    </row>
    <row r="21" spans="2:13" ht="12.75" customHeight="1" x14ac:dyDescent="0.25">
      <c r="B21" s="121" t="s">
        <v>186</v>
      </c>
      <c r="C21" s="122"/>
      <c r="D21" s="130"/>
      <c r="E21" s="131"/>
      <c r="F21" s="131"/>
      <c r="G21" s="131"/>
      <c r="H21" s="131"/>
      <c r="I21" s="99"/>
    </row>
    <row r="22" spans="2:13" ht="12.75" customHeight="1" x14ac:dyDescent="0.2">
      <c r="I22" s="31"/>
    </row>
    <row r="23" spans="2:13" ht="12.75" customHeight="1" x14ac:dyDescent="0.2">
      <c r="B23" s="129" t="s">
        <v>59</v>
      </c>
      <c r="C23" s="129"/>
      <c r="D23" s="129"/>
      <c r="E23" s="129"/>
      <c r="F23" s="129"/>
      <c r="G23" s="129"/>
      <c r="H23" s="129"/>
      <c r="I23" s="31"/>
    </row>
    <row r="24" spans="2:13" ht="12.75" customHeight="1" x14ac:dyDescent="0.2">
      <c r="B24" s="120" t="s">
        <v>60</v>
      </c>
      <c r="C24" s="120"/>
      <c r="D24" s="120"/>
      <c r="E24" s="120"/>
      <c r="F24" s="120"/>
      <c r="G24" s="120"/>
      <c r="H24" s="101"/>
      <c r="I24" s="99"/>
    </row>
    <row r="25" spans="2:13" ht="12.75" customHeight="1" x14ac:dyDescent="0.2">
      <c r="B25" s="120" t="s">
        <v>163</v>
      </c>
      <c r="C25" s="120"/>
      <c r="D25" s="120"/>
      <c r="E25" s="120"/>
      <c r="F25" s="120"/>
      <c r="G25" s="120"/>
      <c r="H25" s="101"/>
      <c r="I25" s="99"/>
    </row>
    <row r="26" spans="2:13" ht="12.75" customHeight="1" x14ac:dyDescent="0.2">
      <c r="B26" s="120" t="s">
        <v>173</v>
      </c>
      <c r="C26" s="120"/>
      <c r="D26" s="120"/>
      <c r="E26" s="120"/>
      <c r="F26" s="120"/>
      <c r="G26" s="120"/>
      <c r="H26" s="101"/>
      <c r="I26" s="99"/>
    </row>
    <row r="27" spans="2:13" ht="12.75" customHeight="1" x14ac:dyDescent="0.2">
      <c r="B27" s="120" t="s">
        <v>194</v>
      </c>
      <c r="C27" s="120"/>
      <c r="D27" s="120"/>
      <c r="E27" s="120"/>
      <c r="F27" s="120"/>
      <c r="G27" s="120"/>
      <c r="H27" s="101"/>
      <c r="I27" s="100"/>
    </row>
    <row r="28" spans="2:13" ht="12.75" customHeight="1" x14ac:dyDescent="0.2">
      <c r="B28" s="120" t="s">
        <v>63</v>
      </c>
      <c r="C28" s="120"/>
      <c r="D28" s="120"/>
      <c r="E28" s="120"/>
      <c r="F28" s="120"/>
      <c r="G28" s="120"/>
      <c r="H28" s="101"/>
      <c r="I28" s="99"/>
    </row>
    <row r="29" spans="2:13" ht="12.75" customHeight="1" x14ac:dyDescent="0.2">
      <c r="B29" s="120" t="s">
        <v>195</v>
      </c>
      <c r="C29" s="120"/>
      <c r="D29" s="120"/>
      <c r="E29" s="120"/>
      <c r="F29" s="120"/>
      <c r="G29" s="120"/>
      <c r="H29" s="101"/>
      <c r="I29" s="100"/>
    </row>
    <row r="30" spans="2:13" ht="12.75" customHeight="1" x14ac:dyDescent="0.2">
      <c r="B30" s="132" t="s">
        <v>64</v>
      </c>
      <c r="C30" s="132"/>
      <c r="D30" s="132"/>
      <c r="E30" s="132"/>
      <c r="F30" s="132"/>
      <c r="G30" s="132"/>
      <c r="H30" s="101"/>
      <c r="I30" s="99"/>
    </row>
    <row r="31" spans="2:13" ht="12.75" customHeight="1" x14ac:dyDescent="0.2">
      <c r="B31" s="77" t="s">
        <v>143</v>
      </c>
      <c r="C31" s="78"/>
      <c r="D31" s="78"/>
      <c r="E31" s="78"/>
      <c r="F31" s="78"/>
      <c r="G31" s="79"/>
      <c r="H31" s="101"/>
      <c r="I31" s="99"/>
    </row>
    <row r="32" spans="2:13" ht="12.75" customHeight="1" x14ac:dyDescent="0.2">
      <c r="B32" s="129" t="s">
        <v>65</v>
      </c>
      <c r="C32" s="129"/>
      <c r="D32" s="129"/>
      <c r="E32" s="129"/>
      <c r="F32" s="129"/>
      <c r="G32" s="129"/>
      <c r="H32" s="129"/>
    </row>
    <row r="33" spans="2:12" ht="25.5" x14ac:dyDescent="0.2">
      <c r="B33" s="158" t="s">
        <v>198</v>
      </c>
      <c r="C33" s="159"/>
      <c r="D33" s="159"/>
      <c r="E33" s="159"/>
      <c r="F33" s="159"/>
      <c r="G33" s="160"/>
      <c r="H33" s="101"/>
      <c r="I33" s="97" t="s">
        <v>201</v>
      </c>
    </row>
    <row r="34" spans="2:12" ht="12.75" customHeight="1" x14ac:dyDescent="0.2">
      <c r="B34" s="132" t="s">
        <v>203</v>
      </c>
      <c r="C34" s="132"/>
      <c r="D34" s="132"/>
      <c r="E34" s="132"/>
      <c r="F34" s="132"/>
      <c r="G34" s="132"/>
      <c r="H34" s="101"/>
    </row>
    <row r="35" spans="2:12" ht="12.75" customHeight="1" x14ac:dyDescent="0.2">
      <c r="B35" s="133" t="s">
        <v>66</v>
      </c>
      <c r="C35" s="133"/>
      <c r="D35" s="133"/>
      <c r="E35" s="133"/>
      <c r="F35" s="133"/>
      <c r="G35" s="133"/>
      <c r="H35" s="6" t="e">
        <f>H33/H34</f>
        <v>#DIV/0!</v>
      </c>
    </row>
    <row r="36" spans="2:12" ht="12.75" customHeight="1" x14ac:dyDescent="0.2">
      <c r="B36" s="53" t="s">
        <v>118</v>
      </c>
      <c r="C36" s="54"/>
      <c r="D36" s="54"/>
      <c r="E36" s="54"/>
      <c r="F36" s="54"/>
      <c r="G36" s="55"/>
      <c r="H36" s="52" t="e">
        <f>H33/H41</f>
        <v>#DIV/0!</v>
      </c>
      <c r="I36" s="118" t="e">
        <f>IF(H36&gt;1,"vous indiquez un rendement de votre installation supérieur à 100%",IF(H36&gt;0.95,"le rendement de votre installation est élevé + de 95%",""))</f>
        <v>#DIV/0!</v>
      </c>
      <c r="J36" s="119"/>
      <c r="K36" s="119"/>
      <c r="L36" s="119"/>
    </row>
    <row r="37" spans="2:12" ht="12.75" customHeight="1" x14ac:dyDescent="0.2">
      <c r="B37" s="53" t="s">
        <v>204</v>
      </c>
      <c r="C37" s="54"/>
      <c r="D37" s="54"/>
      <c r="E37" s="54"/>
      <c r="F37" s="54"/>
      <c r="G37" s="55"/>
      <c r="H37" s="9"/>
    </row>
    <row r="38" spans="2:12" ht="12.75" customHeight="1" x14ac:dyDescent="0.2">
      <c r="B38" s="32"/>
      <c r="C38" s="32"/>
      <c r="D38" s="32"/>
      <c r="E38" s="32"/>
      <c r="F38" s="32"/>
      <c r="G38" s="5"/>
      <c r="H38" s="5"/>
    </row>
    <row r="39" spans="2:12" ht="12.75" customHeight="1" x14ac:dyDescent="0.2">
      <c r="B39" s="134" t="s">
        <v>67</v>
      </c>
      <c r="C39" s="135"/>
      <c r="D39" s="135"/>
      <c r="E39" s="135"/>
      <c r="F39" s="135"/>
      <c r="G39" s="135"/>
      <c r="H39" s="136"/>
    </row>
    <row r="40" spans="2:12" ht="12.75" customHeight="1" x14ac:dyDescent="0.2">
      <c r="B40" s="182" t="s">
        <v>68</v>
      </c>
      <c r="C40" s="137" t="s">
        <v>95</v>
      </c>
      <c r="D40" s="138"/>
      <c r="E40" s="138"/>
      <c r="F40" s="138"/>
      <c r="G40" s="139"/>
      <c r="H40" s="9"/>
    </row>
    <row r="41" spans="2:12" ht="12.75" customHeight="1" x14ac:dyDescent="0.2">
      <c r="B41" s="183"/>
      <c r="C41" s="137" t="s">
        <v>69</v>
      </c>
      <c r="D41" s="138"/>
      <c r="E41" s="138"/>
      <c r="F41" s="138"/>
      <c r="G41" s="139"/>
      <c r="H41" s="9"/>
    </row>
    <row r="42" spans="2:12" ht="13.5" customHeight="1" x14ac:dyDescent="0.2">
      <c r="B42" s="183"/>
      <c r="C42" s="137" t="s">
        <v>70</v>
      </c>
      <c r="D42" s="138"/>
      <c r="E42" s="138"/>
      <c r="F42" s="138"/>
      <c r="G42" s="139"/>
      <c r="H42" s="88"/>
    </row>
    <row r="43" spans="2:12" ht="13.5" customHeight="1" x14ac:dyDescent="0.2">
      <c r="B43" s="183"/>
      <c r="C43" s="137" t="s">
        <v>71</v>
      </c>
      <c r="D43" s="138"/>
      <c r="E43" s="138"/>
      <c r="F43" s="138"/>
      <c r="G43" s="139"/>
      <c r="H43" s="7">
        <f>H42*H41</f>
        <v>0</v>
      </c>
    </row>
    <row r="44" spans="2:12" ht="13.5" customHeight="1" x14ac:dyDescent="0.2">
      <c r="B44" s="183"/>
      <c r="C44" s="109" t="s">
        <v>208</v>
      </c>
      <c r="D44" s="110"/>
      <c r="E44" s="110"/>
      <c r="F44" s="110"/>
      <c r="G44" s="111"/>
      <c r="H44" s="101" t="s">
        <v>209</v>
      </c>
    </row>
    <row r="45" spans="2:12" ht="12.75" customHeight="1" x14ac:dyDescent="0.2">
      <c r="B45" s="183"/>
      <c r="C45" s="137" t="s">
        <v>207</v>
      </c>
      <c r="D45" s="138"/>
      <c r="E45" s="138"/>
      <c r="F45" s="138"/>
      <c r="G45" s="139"/>
      <c r="H45" s="9"/>
    </row>
    <row r="46" spans="2:12" ht="13.5" customHeight="1" x14ac:dyDescent="0.2">
      <c r="B46" s="183"/>
      <c r="C46" s="137" t="s">
        <v>210</v>
      </c>
      <c r="D46" s="138"/>
      <c r="E46" s="138"/>
      <c r="F46" s="138"/>
      <c r="G46" s="139"/>
      <c r="H46" s="88"/>
    </row>
    <row r="47" spans="2:12" ht="13.5" customHeight="1" x14ac:dyDescent="0.2">
      <c r="B47" s="184"/>
      <c r="C47" s="109" t="s">
        <v>206</v>
      </c>
      <c r="D47" s="110"/>
      <c r="E47" s="110"/>
      <c r="F47" s="110"/>
      <c r="G47" s="111"/>
      <c r="H47" s="7">
        <f>H46*H45</f>
        <v>0</v>
      </c>
    </row>
    <row r="48" spans="2:12" ht="13.5" customHeight="1" x14ac:dyDescent="0.2">
      <c r="B48" s="98" t="s">
        <v>187</v>
      </c>
      <c r="C48" s="137" t="s">
        <v>190</v>
      </c>
      <c r="D48" s="138"/>
      <c r="E48" s="138"/>
      <c r="F48" s="138"/>
      <c r="G48" s="139"/>
      <c r="H48" s="88"/>
    </row>
    <row r="49" spans="2:10" ht="13.5" customHeight="1" x14ac:dyDescent="0.2">
      <c r="B49" s="98" t="s">
        <v>188</v>
      </c>
      <c r="C49" s="137" t="s">
        <v>191</v>
      </c>
      <c r="D49" s="138"/>
      <c r="E49" s="138"/>
      <c r="F49" s="138"/>
      <c r="G49" s="139"/>
      <c r="H49" s="88"/>
    </row>
    <row r="50" spans="2:10" ht="13.5" customHeight="1" x14ac:dyDescent="0.2">
      <c r="B50" s="98" t="s">
        <v>189</v>
      </c>
      <c r="C50" s="137" t="s">
        <v>192</v>
      </c>
      <c r="D50" s="138"/>
      <c r="E50" s="138"/>
      <c r="F50" s="138"/>
      <c r="G50" s="139"/>
      <c r="H50" s="88"/>
    </row>
    <row r="52" spans="2:10" ht="49.5" customHeight="1" x14ac:dyDescent="0.2">
      <c r="B52" s="161" t="s">
        <v>72</v>
      </c>
      <c r="C52" s="162"/>
      <c r="D52" s="162"/>
      <c r="E52" s="163"/>
      <c r="F52" s="33" t="s">
        <v>73</v>
      </c>
      <c r="G52" s="33" t="s">
        <v>74</v>
      </c>
      <c r="H52" s="33" t="s">
        <v>75</v>
      </c>
    </row>
    <row r="53" spans="2:10" x14ac:dyDescent="0.2">
      <c r="B53" s="137" t="s">
        <v>76</v>
      </c>
      <c r="C53" s="138"/>
      <c r="D53" s="138"/>
      <c r="E53" s="139"/>
      <c r="F53" s="10"/>
      <c r="G53" s="10"/>
      <c r="H53" s="10"/>
    </row>
    <row r="54" spans="2:10" x14ac:dyDescent="0.2">
      <c r="B54" s="137" t="s">
        <v>77</v>
      </c>
      <c r="C54" s="138"/>
      <c r="D54" s="138"/>
      <c r="E54" s="139"/>
      <c r="F54" s="10"/>
      <c r="G54" s="11"/>
      <c r="H54" s="11"/>
    </row>
    <row r="55" spans="2:10" x14ac:dyDescent="0.2">
      <c r="B55" s="137" t="s">
        <v>78</v>
      </c>
      <c r="C55" s="138"/>
      <c r="D55" s="138"/>
      <c r="E55" s="139"/>
      <c r="F55" s="10"/>
      <c r="G55" s="10"/>
      <c r="H55" s="10"/>
    </row>
    <row r="57" spans="2:10" x14ac:dyDescent="0.2">
      <c r="B57" s="161" t="s">
        <v>79</v>
      </c>
      <c r="C57" s="162"/>
      <c r="D57" s="162"/>
      <c r="E57" s="163"/>
      <c r="F57" s="34" t="s">
        <v>80</v>
      </c>
      <c r="G57" s="34" t="s">
        <v>114</v>
      </c>
      <c r="H57" s="35" t="s">
        <v>81</v>
      </c>
    </row>
    <row r="58" spans="2:10" ht="15.75" customHeight="1" x14ac:dyDescent="0.3">
      <c r="B58" s="137" t="s">
        <v>125</v>
      </c>
      <c r="C58" s="138"/>
      <c r="D58" s="138"/>
      <c r="E58" s="139"/>
      <c r="F58" s="10"/>
      <c r="G58" s="12" t="s">
        <v>115</v>
      </c>
      <c r="H58" s="96"/>
      <c r="J58" s="26" t="s">
        <v>120</v>
      </c>
    </row>
    <row r="59" spans="2:10" ht="15.75" customHeight="1" x14ac:dyDescent="0.3">
      <c r="B59" s="137" t="s">
        <v>126</v>
      </c>
      <c r="C59" s="138"/>
      <c r="D59" s="138"/>
      <c r="E59" s="139"/>
      <c r="F59" s="10"/>
      <c r="G59" s="12" t="s">
        <v>115</v>
      </c>
      <c r="H59" s="96"/>
      <c r="J59" s="25" t="s">
        <v>121</v>
      </c>
    </row>
    <row r="60" spans="2:10" ht="15.75" customHeight="1" x14ac:dyDescent="0.3">
      <c r="B60" s="137" t="s">
        <v>127</v>
      </c>
      <c r="C60" s="138"/>
      <c r="D60" s="138"/>
      <c r="E60" s="139"/>
      <c r="F60" s="10"/>
      <c r="G60" s="12" t="s">
        <v>115</v>
      </c>
      <c r="H60" s="96"/>
      <c r="J60" s="26" t="s">
        <v>122</v>
      </c>
    </row>
    <row r="61" spans="2:10" ht="15.75" customHeight="1" x14ac:dyDescent="0.3">
      <c r="B61" s="137" t="s">
        <v>128</v>
      </c>
      <c r="C61" s="138"/>
      <c r="D61" s="138"/>
      <c r="E61" s="139"/>
      <c r="F61" s="10"/>
      <c r="G61" s="12" t="s">
        <v>115</v>
      </c>
      <c r="H61" s="96"/>
      <c r="J61" s="26" t="s">
        <v>123</v>
      </c>
    </row>
    <row r="62" spans="2:10" ht="15.75" customHeight="1" x14ac:dyDescent="0.3">
      <c r="B62" s="137" t="s">
        <v>82</v>
      </c>
      <c r="C62" s="138"/>
      <c r="D62" s="138"/>
      <c r="E62" s="139"/>
      <c r="F62" s="10"/>
      <c r="G62" s="12" t="s">
        <v>115</v>
      </c>
      <c r="H62" s="96"/>
      <c r="J62" s="26" t="s">
        <v>124</v>
      </c>
    </row>
    <row r="63" spans="2:10" s="25" customFormat="1" ht="13.5" customHeight="1" x14ac:dyDescent="0.25">
      <c r="B63" s="165" t="s">
        <v>193</v>
      </c>
      <c r="C63" s="165"/>
      <c r="D63" s="165"/>
      <c r="E63" s="165"/>
      <c r="F63" s="102"/>
      <c r="G63" s="166" t="str">
        <f>IF(F62&lt;F63,"Conforme poussières","non conformes poussières")</f>
        <v>non conformes poussières</v>
      </c>
      <c r="H63" s="131"/>
    </row>
    <row r="64" spans="2:10" s="25" customFormat="1" ht="13.5" customHeight="1" x14ac:dyDescent="0.25">
      <c r="B64" s="165" t="s">
        <v>199</v>
      </c>
      <c r="C64" s="165"/>
      <c r="D64" s="165"/>
      <c r="E64" s="165"/>
      <c r="F64" s="102"/>
      <c r="G64" s="166" t="str">
        <f>IF(F61&lt;F64,"Conforme poussières","non conformes poussières")</f>
        <v>non conformes poussières</v>
      </c>
      <c r="H64" s="131"/>
    </row>
    <row r="65" spans="2:8" x14ac:dyDescent="0.2">
      <c r="B65" s="164" t="s">
        <v>165</v>
      </c>
      <c r="C65" s="164"/>
      <c r="D65" s="164"/>
      <c r="E65" s="164"/>
      <c r="F65" s="164"/>
    </row>
    <row r="66" spans="2:8" ht="15" customHeight="1" x14ac:dyDescent="0.2">
      <c r="B66" s="115" t="s">
        <v>205</v>
      </c>
      <c r="C66" s="116"/>
      <c r="D66" s="116"/>
      <c r="E66" s="116"/>
      <c r="F66" s="116"/>
      <c r="G66" s="116"/>
      <c r="H66" s="117"/>
    </row>
    <row r="67" spans="2:8" ht="93" customHeight="1" x14ac:dyDescent="0.2">
      <c r="B67" s="112"/>
      <c r="C67" s="113"/>
      <c r="D67" s="113"/>
      <c r="E67" s="113"/>
      <c r="F67" s="113"/>
      <c r="G67" s="113"/>
      <c r="H67" s="114"/>
    </row>
  </sheetData>
  <sheetProtection selectLockedCells="1"/>
  <mergeCells count="70">
    <mergeCell ref="C45:G45"/>
    <mergeCell ref="C46:G46"/>
    <mergeCell ref="G63:H63"/>
    <mergeCell ref="B58:E58"/>
    <mergeCell ref="B59:E59"/>
    <mergeCell ref="B60:E60"/>
    <mergeCell ref="B61:E61"/>
    <mergeCell ref="B62:E62"/>
    <mergeCell ref="B64:E64"/>
    <mergeCell ref="G64:H64"/>
    <mergeCell ref="C42:G42"/>
    <mergeCell ref="C43:G43"/>
    <mergeCell ref="C40:G40"/>
    <mergeCell ref="B53:E53"/>
    <mergeCell ref="B52:E52"/>
    <mergeCell ref="B65:F65"/>
    <mergeCell ref="C48:G48"/>
    <mergeCell ref="C49:G49"/>
    <mergeCell ref="C50:G50"/>
    <mergeCell ref="B63:E63"/>
    <mergeCell ref="B57:E57"/>
    <mergeCell ref="B55:E55"/>
    <mergeCell ref="B54:E54"/>
    <mergeCell ref="B40:B47"/>
    <mergeCell ref="B28:G28"/>
    <mergeCell ref="B29:G29"/>
    <mergeCell ref="B30:G30"/>
    <mergeCell ref="B32:H32"/>
    <mergeCell ref="B33:G33"/>
    <mergeCell ref="B34:G34"/>
    <mergeCell ref="B35:G35"/>
    <mergeCell ref="B39:H39"/>
    <mergeCell ref="C41:G41"/>
    <mergeCell ref="B1:H1"/>
    <mergeCell ref="B2:H2"/>
    <mergeCell ref="B12:H12"/>
    <mergeCell ref="C9:D9"/>
    <mergeCell ref="C8:D8"/>
    <mergeCell ref="C7:D7"/>
    <mergeCell ref="C6:D6"/>
    <mergeCell ref="C5:D5"/>
    <mergeCell ref="C4:D4"/>
    <mergeCell ref="F4:H4"/>
    <mergeCell ref="F6:H6"/>
    <mergeCell ref="F7:H7"/>
    <mergeCell ref="F8:H8"/>
    <mergeCell ref="D21:H21"/>
    <mergeCell ref="B26:G26"/>
    <mergeCell ref="B13:H13"/>
    <mergeCell ref="B14:C14"/>
    <mergeCell ref="D14:H14"/>
    <mergeCell ref="B15:C15"/>
    <mergeCell ref="D15:H15"/>
    <mergeCell ref="B25:G25"/>
    <mergeCell ref="B67:H67"/>
    <mergeCell ref="B66:H66"/>
    <mergeCell ref="I36:L36"/>
    <mergeCell ref="B27:G27"/>
    <mergeCell ref="B16:C16"/>
    <mergeCell ref="D16:H16"/>
    <mergeCell ref="B17:H17"/>
    <mergeCell ref="B18:C18"/>
    <mergeCell ref="D18:H18"/>
    <mergeCell ref="B24:G24"/>
    <mergeCell ref="B19:C19"/>
    <mergeCell ref="D19:H19"/>
    <mergeCell ref="B20:C20"/>
    <mergeCell ref="D20:H20"/>
    <mergeCell ref="B23:H23"/>
    <mergeCell ref="B21:C21"/>
  </mergeCells>
  <conditionalFormatting sqref="G63:H63">
    <cfRule type="cellIs" dxfId="3" priority="6" operator="equal">
      <formula>"non conforme poussières"</formula>
    </cfRule>
    <cfRule type="cellIs" dxfId="2" priority="7" operator="equal">
      <formula>"conforme poussières"</formula>
    </cfRule>
  </conditionalFormatting>
  <conditionalFormatting sqref="G64:H64">
    <cfRule type="cellIs" dxfId="1" priority="4" operator="equal">
      <formula>"non conforme poussières"</formula>
    </cfRule>
    <cfRule type="cellIs" dxfId="0" priority="5" operator="equal">
      <formula>"conforme poussières"</formula>
    </cfRule>
  </conditionalFormatting>
  <dataValidations disablePrompts="1" count="3">
    <dataValidation type="list" allowBlank="1" showInputMessage="1" showErrorMessage="1" sqref="I29">
      <formula1>traitement</formula1>
    </dataValidation>
    <dataValidation type="list" allowBlank="1" showInputMessage="1" showErrorMessage="1" sqref="F54 H54">
      <formula1>cendre</formula1>
    </dataValidation>
    <dataValidation type="list" allowBlank="1" showInputMessage="1" showErrorMessage="1" sqref="G54">
      <formula1>cendre2</formula1>
    </dataValidation>
  </dataValidations>
  <hyperlinks>
    <hyperlink ref="F8" r:id="rId1" display="https://www.ademe.fr/sites/default/files/assets/documents/vt_biomasse_plan_dapprovisionnementv20190110.xlsx"/>
    <hyperlink ref="F8:H8" r:id="rId2" display="Disponible sous : www.ademe.fr/fondschaleur rubrique « Fiche descriptive biomasse »"/>
  </hyperlinks>
  <pageMargins left="0.70866141732283472" right="0.70866141732283472" top="0.74803149606299213" bottom="0.74803149606299213" header="0.31496062992125984" footer="0.31496062992125984"/>
  <pageSetup paperSize="9" scale="57" orientation="portrait" r:id="rId3"/>
  <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données!$H$15:$H$22</xm:f>
          </x14:formula1>
          <xm:sqref>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D63"/>
  <sheetViews>
    <sheetView workbookViewId="0">
      <selection activeCell="H10" sqref="A10:H12"/>
    </sheetView>
  </sheetViews>
  <sheetFormatPr baseColWidth="10" defaultRowHeight="15" x14ac:dyDescent="0.25"/>
  <cols>
    <col min="1" max="1" width="53.140625" customWidth="1"/>
    <col min="2" max="2" width="16" customWidth="1"/>
    <col min="3" max="3" width="2.85546875" customWidth="1"/>
    <col min="4" max="4" width="10.7109375" customWidth="1"/>
    <col min="5" max="5" width="2.7109375" customWidth="1"/>
    <col min="6" max="6" width="54.5703125" customWidth="1"/>
    <col min="7" max="7" width="3.140625" customWidth="1"/>
    <col min="8" max="8" width="28.85546875" customWidth="1"/>
    <col min="9" max="9" width="27.28515625" bestFit="1" customWidth="1"/>
    <col min="25" max="25" width="15" customWidth="1"/>
  </cols>
  <sheetData>
    <row r="1" spans="1:30" ht="26.25" thickBot="1" x14ac:dyDescent="0.3">
      <c r="A1" s="36" t="s">
        <v>42</v>
      </c>
      <c r="B1" s="176" t="s">
        <v>44</v>
      </c>
      <c r="C1" s="177"/>
      <c r="D1" s="177"/>
      <c r="E1" s="177"/>
      <c r="F1" s="177"/>
      <c r="G1" s="178"/>
      <c r="I1" s="51" t="s">
        <v>117</v>
      </c>
      <c r="J1" s="50" t="s">
        <v>116</v>
      </c>
      <c r="K1" s="4" t="s">
        <v>96</v>
      </c>
      <c r="L1" s="4" t="s">
        <v>97</v>
      </c>
      <c r="M1" s="4" t="s">
        <v>98</v>
      </c>
      <c r="N1" s="4" t="s">
        <v>90</v>
      </c>
      <c r="O1" s="4" t="s">
        <v>99</v>
      </c>
      <c r="P1" s="4" t="s">
        <v>100</v>
      </c>
      <c r="Q1" s="4" t="s">
        <v>101</v>
      </c>
      <c r="R1" s="4" t="s">
        <v>0</v>
      </c>
      <c r="S1" s="4" t="s">
        <v>0</v>
      </c>
      <c r="T1" s="4" t="s">
        <v>0</v>
      </c>
      <c r="U1" s="4" t="s">
        <v>102</v>
      </c>
      <c r="V1" s="4" t="s">
        <v>102</v>
      </c>
      <c r="W1" s="4" t="s">
        <v>102</v>
      </c>
      <c r="X1" s="4" t="s">
        <v>103</v>
      </c>
      <c r="Y1" s="4" t="s">
        <v>103</v>
      </c>
      <c r="Z1" s="4" t="s">
        <v>103</v>
      </c>
      <c r="AA1" s="48" t="s">
        <v>104</v>
      </c>
      <c r="AB1" s="48" t="s">
        <v>112</v>
      </c>
      <c r="AC1" s="48" t="s">
        <v>113</v>
      </c>
      <c r="AD1" s="4"/>
    </row>
    <row r="2" spans="1:30" x14ac:dyDescent="0.25">
      <c r="A2" s="37" t="s">
        <v>1</v>
      </c>
      <c r="B2" s="173" t="s">
        <v>49</v>
      </c>
      <c r="C2" s="174"/>
      <c r="D2" s="174"/>
      <c r="E2" s="174"/>
      <c r="F2" s="174"/>
      <c r="G2" s="175"/>
      <c r="J2" s="4" t="str">
        <f>CONCATENATE(K2,O2)</f>
        <v>00</v>
      </c>
      <c r="K2" s="4">
        <f>'bilan d''exploitation'!C8</f>
        <v>0</v>
      </c>
      <c r="L2" s="4">
        <f>'bilan d''exploitation'!C4</f>
        <v>0</v>
      </c>
      <c r="M2" s="4">
        <f>'bilan d''exploitation'!C5</f>
        <v>0</v>
      </c>
      <c r="N2" s="4">
        <f>'bilan d''exploitation'!C7</f>
        <v>0</v>
      </c>
      <c r="O2" s="4">
        <f>'bilan d''exploitation'!C9</f>
        <v>0</v>
      </c>
      <c r="P2" s="4">
        <f>'bilan d''exploitation'!H28</f>
        <v>0</v>
      </c>
      <c r="Q2" s="4">
        <f>'bilan d''exploitation'!H29</f>
        <v>0</v>
      </c>
      <c r="R2" s="4">
        <f>'bilan d''exploitation'!F53</f>
        <v>0</v>
      </c>
      <c r="S2" s="4">
        <f>'bilan d''exploitation'!G53</f>
        <v>0</v>
      </c>
      <c r="T2" s="4">
        <f>'bilan d''exploitation'!H53</f>
        <v>0</v>
      </c>
      <c r="U2" s="4">
        <f>'bilan d''exploitation'!F54</f>
        <v>0</v>
      </c>
      <c r="V2" s="4">
        <f>'bilan d''exploitation'!G54</f>
        <v>0</v>
      </c>
      <c r="W2" s="4">
        <f>'bilan d''exploitation'!H54</f>
        <v>0</v>
      </c>
      <c r="X2" s="4">
        <f>'bilan d''exploitation'!F55</f>
        <v>0</v>
      </c>
      <c r="Y2" s="4">
        <f>'bilan d''exploitation'!G55</f>
        <v>0</v>
      </c>
      <c r="Z2" s="4">
        <f>'bilan d''exploitation'!H55</f>
        <v>0</v>
      </c>
      <c r="AA2" s="49">
        <f>'bilan d''exploitation'!H40</f>
        <v>0</v>
      </c>
      <c r="AB2" s="49">
        <f>'bilan d''exploitation'!H41</f>
        <v>0</v>
      </c>
      <c r="AC2" s="49">
        <f>'bilan d''exploitation'!H33</f>
        <v>0</v>
      </c>
      <c r="AD2" s="4"/>
    </row>
    <row r="3" spans="1:30" x14ac:dyDescent="0.25">
      <c r="A3" s="38" t="s">
        <v>17</v>
      </c>
      <c r="B3" s="170" t="s">
        <v>50</v>
      </c>
      <c r="C3" s="171"/>
      <c r="D3" s="171"/>
      <c r="E3" s="171"/>
      <c r="F3" s="171"/>
      <c r="G3" s="172"/>
    </row>
    <row r="4" spans="1:30" x14ac:dyDescent="0.25">
      <c r="A4" s="38" t="s">
        <v>3</v>
      </c>
      <c r="B4" s="170" t="s">
        <v>40</v>
      </c>
      <c r="C4" s="171"/>
      <c r="D4" s="171"/>
      <c r="E4" s="171"/>
      <c r="F4" s="171"/>
      <c r="G4" s="172"/>
      <c r="J4" s="4" t="e">
        <f>MATCH($J$2,[2]cendres!$A:$A,0)</f>
        <v>#N/A</v>
      </c>
    </row>
    <row r="5" spans="1:30" x14ac:dyDescent="0.25">
      <c r="A5" s="38" t="s">
        <v>4</v>
      </c>
      <c r="B5" s="170" t="s">
        <v>46</v>
      </c>
      <c r="C5" s="171"/>
      <c r="D5" s="171"/>
      <c r="E5" s="171"/>
      <c r="F5" s="171"/>
      <c r="G5" s="172"/>
      <c r="J5" s="4" t="str">
        <f>IF(ISERROR(J4)=TRUE,"",CONCATENATE("A",J4))</f>
        <v/>
      </c>
    </row>
    <row r="6" spans="1:30" x14ac:dyDescent="0.25">
      <c r="A6" s="38" t="s">
        <v>18</v>
      </c>
      <c r="B6" s="170" t="s">
        <v>47</v>
      </c>
      <c r="C6" s="171"/>
      <c r="D6" s="171"/>
      <c r="E6" s="171"/>
      <c r="F6" s="171"/>
      <c r="G6" s="172"/>
      <c r="J6" t="s">
        <v>150</v>
      </c>
    </row>
    <row r="7" spans="1:30" x14ac:dyDescent="0.25">
      <c r="A7" s="38" t="s">
        <v>19</v>
      </c>
      <c r="B7" s="170" t="s">
        <v>48</v>
      </c>
      <c r="C7" s="171"/>
      <c r="D7" s="171"/>
      <c r="E7" s="171"/>
      <c r="F7" s="171"/>
      <c r="G7" s="172"/>
      <c r="J7" t="str">
        <f ca="1">MID(CELL("nomfichier"),SEARCH("[",CELL("nomfichier"))+1,SEARCH("]",CELL("nomfichier"))-SEARCH("[",CELL("nomfichier"))-1)</f>
        <v>Plan_d'approvisonnement_2021.xlsx</v>
      </c>
    </row>
    <row r="8" spans="1:30" x14ac:dyDescent="0.25">
      <c r="A8" s="39" t="s">
        <v>39</v>
      </c>
      <c r="B8" s="170"/>
      <c r="C8" s="171"/>
      <c r="D8" s="171"/>
      <c r="E8" s="171"/>
      <c r="F8" s="171"/>
      <c r="G8" s="172"/>
    </row>
    <row r="9" spans="1:30" x14ac:dyDescent="0.25">
      <c r="A9" s="38" t="s">
        <v>20</v>
      </c>
      <c r="B9" s="170" t="s">
        <v>41</v>
      </c>
      <c r="C9" s="171"/>
      <c r="D9" s="171"/>
      <c r="E9" s="171"/>
      <c r="F9" s="171"/>
      <c r="G9" s="172"/>
    </row>
    <row r="10" spans="1:30" ht="30" x14ac:dyDescent="0.25">
      <c r="A10" s="38" t="s">
        <v>21</v>
      </c>
      <c r="B10" s="170" t="s">
        <v>43</v>
      </c>
      <c r="C10" s="171"/>
      <c r="D10" s="171"/>
      <c r="E10" s="171"/>
      <c r="F10" s="171"/>
      <c r="G10" s="172"/>
      <c r="J10" s="4" t="s">
        <v>116</v>
      </c>
      <c r="K10" s="4" t="s">
        <v>96</v>
      </c>
      <c r="L10" s="4" t="s">
        <v>97</v>
      </c>
      <c r="M10" s="4" t="s">
        <v>98</v>
      </c>
      <c r="N10" s="4" t="s">
        <v>90</v>
      </c>
      <c r="O10" s="4" t="s">
        <v>99</v>
      </c>
      <c r="P10" s="4" t="s">
        <v>100</v>
      </c>
      <c r="Q10" s="4" t="s">
        <v>101</v>
      </c>
      <c r="R10" s="48" t="s">
        <v>104</v>
      </c>
      <c r="S10" s="48" t="s">
        <v>112</v>
      </c>
      <c r="T10" s="48" t="s">
        <v>113</v>
      </c>
      <c r="U10" s="82" t="s">
        <v>145</v>
      </c>
      <c r="V10" s="82" t="s">
        <v>146</v>
      </c>
      <c r="W10" s="82" t="s">
        <v>147</v>
      </c>
      <c r="X10" s="82" t="s">
        <v>148</v>
      </c>
      <c r="Y10" s="82" t="s">
        <v>149</v>
      </c>
    </row>
    <row r="11" spans="1:30" x14ac:dyDescent="0.25">
      <c r="A11" s="38" t="s">
        <v>22</v>
      </c>
      <c r="B11" s="170" t="s">
        <v>45</v>
      </c>
      <c r="C11" s="171"/>
      <c r="D11" s="171"/>
      <c r="E11" s="171"/>
      <c r="F11" s="171"/>
      <c r="G11" s="172"/>
      <c r="J11" s="4" t="str">
        <f>J2</f>
        <v>00</v>
      </c>
      <c r="K11" s="4">
        <f t="shared" ref="K11:Q11" si="0">K2</f>
        <v>0</v>
      </c>
      <c r="L11" s="4">
        <f t="shared" si="0"/>
        <v>0</v>
      </c>
      <c r="M11" s="4">
        <f t="shared" si="0"/>
        <v>0</v>
      </c>
      <c r="N11" s="4">
        <f t="shared" si="0"/>
        <v>0</v>
      </c>
      <c r="O11" s="4">
        <f t="shared" si="0"/>
        <v>0</v>
      </c>
      <c r="P11" s="4">
        <f t="shared" si="0"/>
        <v>0</v>
      </c>
      <c r="Q11" s="4">
        <f t="shared" si="0"/>
        <v>0</v>
      </c>
      <c r="R11" s="49">
        <f>AA2</f>
        <v>0</v>
      </c>
      <c r="S11" s="49">
        <f t="shared" ref="S11:T11" si="1">AB2</f>
        <v>0</v>
      </c>
      <c r="T11" s="49">
        <f t="shared" si="1"/>
        <v>0</v>
      </c>
      <c r="U11" s="4">
        <f>'bilan d''exploitation'!F58</f>
        <v>0</v>
      </c>
      <c r="V11" s="4">
        <f>'bilan d''exploitation'!F59</f>
        <v>0</v>
      </c>
      <c r="W11" s="4">
        <f>'bilan d''exploitation'!F60</f>
        <v>0</v>
      </c>
      <c r="X11" s="4">
        <f>'bilan d''exploitation'!F61</f>
        <v>0</v>
      </c>
      <c r="Y11" s="4">
        <f>'bilan d''exploitation'!F62</f>
        <v>0</v>
      </c>
    </row>
    <row r="12" spans="1:30" ht="15.75" thickBot="1" x14ac:dyDescent="0.3">
      <c r="A12" s="40" t="s">
        <v>23</v>
      </c>
      <c r="B12" s="167"/>
      <c r="C12" s="168"/>
      <c r="D12" s="168"/>
      <c r="E12" s="168"/>
      <c r="F12" s="168"/>
      <c r="G12" s="169"/>
    </row>
    <row r="13" spans="1:30" x14ac:dyDescent="0.25">
      <c r="J13" s="4" t="e">
        <f>MATCH($J$11,[2]emission!$A:$A,0)</f>
        <v>#N/A</v>
      </c>
    </row>
    <row r="14" spans="1:30" x14ac:dyDescent="0.25">
      <c r="A14" s="14"/>
      <c r="B14" s="15"/>
      <c r="D14" s="14" t="s">
        <v>93</v>
      </c>
      <c r="F14" s="14"/>
      <c r="H14" s="18" t="s">
        <v>61</v>
      </c>
      <c r="J14" s="4" t="str">
        <f>IF(ISERROR(J13)=TRUE,"",CONCATENATE("A",J13))</f>
        <v/>
      </c>
    </row>
    <row r="15" spans="1:30" x14ac:dyDescent="0.25">
      <c r="A15" s="4"/>
      <c r="B15" s="16"/>
      <c r="D15" s="4" t="s">
        <v>37</v>
      </c>
      <c r="F15" s="20"/>
      <c r="H15" s="19" t="s">
        <v>83</v>
      </c>
    </row>
    <row r="16" spans="1:30" ht="30" x14ac:dyDescent="0.25">
      <c r="A16" s="4"/>
      <c r="B16" s="16"/>
      <c r="D16" s="4" t="s">
        <v>38</v>
      </c>
      <c r="F16" s="20"/>
      <c r="H16" s="19" t="s">
        <v>92</v>
      </c>
      <c r="J16" s="4" t="s">
        <v>151</v>
      </c>
      <c r="K16" s="4" t="s">
        <v>96</v>
      </c>
      <c r="L16" s="4" t="s">
        <v>97</v>
      </c>
      <c r="M16" s="4" t="s">
        <v>98</v>
      </c>
      <c r="N16" s="4" t="s">
        <v>90</v>
      </c>
      <c r="O16" s="4" t="s">
        <v>99</v>
      </c>
      <c r="P16" s="4" t="s">
        <v>164</v>
      </c>
      <c r="Q16" s="4" t="s">
        <v>100</v>
      </c>
      <c r="R16" s="4" t="s">
        <v>101</v>
      </c>
      <c r="S16" s="82" t="s">
        <v>104</v>
      </c>
      <c r="T16" s="4" t="s">
        <v>152</v>
      </c>
      <c r="U16" s="4" t="s">
        <v>153</v>
      </c>
      <c r="V16" s="4" t="s">
        <v>154</v>
      </c>
      <c r="W16" s="4" t="s">
        <v>155</v>
      </c>
      <c r="X16" s="4" t="s">
        <v>156</v>
      </c>
      <c r="Y16" s="4" t="s">
        <v>157</v>
      </c>
      <c r="Z16" s="4" t="s">
        <v>158</v>
      </c>
      <c r="AA16" s="4" t="s">
        <v>159</v>
      </c>
      <c r="AB16" s="4" t="s">
        <v>160</v>
      </c>
      <c r="AC16" s="4" t="s">
        <v>161</v>
      </c>
      <c r="AD16" s="4" t="s">
        <v>162</v>
      </c>
    </row>
    <row r="17" spans="1:30" x14ac:dyDescent="0.25">
      <c r="A17" s="4"/>
      <c r="B17" s="16"/>
      <c r="D17" s="17"/>
      <c r="F17" s="20"/>
      <c r="H17" s="19" t="s">
        <v>62</v>
      </c>
      <c r="J17" s="4" t="str">
        <f>J11</f>
        <v>00</v>
      </c>
      <c r="K17" s="4">
        <f t="shared" ref="K17:O17" si="2">K11</f>
        <v>0</v>
      </c>
      <c r="L17" s="4">
        <f t="shared" si="2"/>
        <v>0</v>
      </c>
      <c r="M17" s="4">
        <f t="shared" si="2"/>
        <v>0</v>
      </c>
      <c r="N17" s="4">
        <f t="shared" si="2"/>
        <v>0</v>
      </c>
      <c r="O17" s="4">
        <f t="shared" si="2"/>
        <v>0</v>
      </c>
      <c r="P17" s="86">
        <f>IF('bilan d''exploitation'!I24="",'bilan d''exploitation'!H24,'bilan d''exploitation'!I24)</f>
        <v>0</v>
      </c>
      <c r="Q17" s="4">
        <f>P11</f>
        <v>0</v>
      </c>
      <c r="R17" s="4">
        <f>Q11</f>
        <v>0</v>
      </c>
      <c r="S17" s="4">
        <f>R11</f>
        <v>0</v>
      </c>
      <c r="T17" s="4">
        <f>S11</f>
        <v>0</v>
      </c>
      <c r="U17" s="4">
        <f>T11</f>
        <v>0</v>
      </c>
      <c r="V17" s="84" t="e">
        <f>'bilan d''exploitation'!H35</f>
        <v>#DIV/0!</v>
      </c>
      <c r="W17" s="49">
        <f>'bilan d''exploitation'!H37</f>
        <v>0</v>
      </c>
      <c r="X17" s="49" t="e">
        <f>'bilan d''exploitation'!#REF!</f>
        <v>#REF!</v>
      </c>
      <c r="Y17" s="4">
        <f>'bilan d''exploitation'!H43</f>
        <v>0</v>
      </c>
      <c r="Z17" s="4">
        <f>'bilan d''exploitation'!H50</f>
        <v>0</v>
      </c>
      <c r="AA17" s="85" t="e">
        <f>'bilan d''exploitation'!#REF!</f>
        <v>#REF!</v>
      </c>
      <c r="AB17" s="4" t="e">
        <f>'bilan d''exploitation'!#REF!</f>
        <v>#REF!</v>
      </c>
      <c r="AC17" s="49" t="e">
        <f>'bilan d''exploitation'!#REF!</f>
        <v>#REF!</v>
      </c>
      <c r="AD17" s="49" t="e">
        <f>'bilan d''exploitation'!#REF!</f>
        <v>#REF!</v>
      </c>
    </row>
    <row r="18" spans="1:30" x14ac:dyDescent="0.25">
      <c r="A18" s="4"/>
      <c r="B18" s="16"/>
      <c r="D18" s="17"/>
      <c r="F18" s="20"/>
      <c r="H18" s="19" t="s">
        <v>84</v>
      </c>
      <c r="J18" s="83"/>
    </row>
    <row r="19" spans="1:30" x14ac:dyDescent="0.25">
      <c r="A19" s="4"/>
      <c r="B19" s="16"/>
      <c r="D19" s="17"/>
      <c r="F19" s="20"/>
      <c r="H19" s="19" t="s">
        <v>85</v>
      </c>
      <c r="J19" s="4" t="e">
        <f>MATCH($J$11,[2]cout!$A:$A,0)</f>
        <v>#N/A</v>
      </c>
    </row>
    <row r="20" spans="1:30" x14ac:dyDescent="0.25">
      <c r="A20" s="4"/>
      <c r="B20" s="16"/>
      <c r="D20" s="17"/>
      <c r="F20" s="20"/>
      <c r="H20" s="19" t="s">
        <v>86</v>
      </c>
      <c r="J20" s="4" t="str">
        <f>IF(ISERROR(J19)=TRUE,"",CONCATENATE("A",J19))</f>
        <v/>
      </c>
    </row>
    <row r="21" spans="1:30" x14ac:dyDescent="0.25">
      <c r="A21" s="4"/>
      <c r="B21" s="16"/>
      <c r="D21" s="17"/>
      <c r="F21" s="20"/>
      <c r="H21" s="19" t="s">
        <v>87</v>
      </c>
    </row>
    <row r="22" spans="1:30" x14ac:dyDescent="0.25">
      <c r="A22" s="4"/>
      <c r="B22" s="16"/>
      <c r="D22" s="17"/>
      <c r="F22" s="20"/>
      <c r="H22" s="19" t="s">
        <v>88</v>
      </c>
      <c r="J22" s="4"/>
    </row>
    <row r="23" spans="1:30" x14ac:dyDescent="0.25">
      <c r="A23" s="4"/>
      <c r="B23" s="16"/>
      <c r="D23" s="17"/>
      <c r="F23" s="20"/>
      <c r="J23" s="4"/>
    </row>
    <row r="24" spans="1:30" x14ac:dyDescent="0.25">
      <c r="A24" s="4"/>
      <c r="B24" s="16"/>
      <c r="D24" s="17"/>
      <c r="F24" s="20"/>
      <c r="J24" s="83"/>
    </row>
    <row r="25" spans="1:30" x14ac:dyDescent="0.25">
      <c r="A25" s="4"/>
      <c r="B25" s="16"/>
      <c r="D25" s="17"/>
      <c r="F25" s="20"/>
      <c r="J25" s="4"/>
    </row>
    <row r="26" spans="1:30" x14ac:dyDescent="0.25">
      <c r="A26" s="4"/>
      <c r="B26" s="16"/>
      <c r="D26" s="17"/>
      <c r="J26" s="4"/>
    </row>
    <row r="27" spans="1:30" x14ac:dyDescent="0.25">
      <c r="A27" s="4"/>
      <c r="B27" s="16"/>
      <c r="D27" s="17"/>
    </row>
    <row r="28" spans="1:30" x14ac:dyDescent="0.25">
      <c r="A28" s="4"/>
      <c r="B28" s="16"/>
      <c r="D28" s="17"/>
      <c r="F28" s="47" t="s">
        <v>110</v>
      </c>
    </row>
    <row r="29" spans="1:30" x14ac:dyDescent="0.25">
      <c r="A29" s="4"/>
      <c r="B29" s="16"/>
      <c r="D29" s="17"/>
      <c r="F29" s="20" t="s">
        <v>105</v>
      </c>
    </row>
    <row r="30" spans="1:30" x14ac:dyDescent="0.25">
      <c r="A30" s="4"/>
      <c r="B30" s="16"/>
      <c r="D30" s="17"/>
      <c r="F30" s="20" t="s">
        <v>109</v>
      </c>
    </row>
    <row r="31" spans="1:30" x14ac:dyDescent="0.25">
      <c r="A31" s="4"/>
      <c r="B31" s="16"/>
      <c r="D31" s="17"/>
      <c r="F31" s="20" t="s">
        <v>108</v>
      </c>
    </row>
    <row r="32" spans="1:30" x14ac:dyDescent="0.25">
      <c r="A32" s="4"/>
      <c r="B32" s="16"/>
      <c r="D32" s="17"/>
      <c r="F32" s="20" t="s">
        <v>107</v>
      </c>
    </row>
    <row r="33" spans="1:6" x14ac:dyDescent="0.25">
      <c r="A33" s="4"/>
      <c r="B33" s="16"/>
      <c r="D33" s="17"/>
      <c r="F33" s="20" t="s">
        <v>111</v>
      </c>
    </row>
    <row r="34" spans="1:6" x14ac:dyDescent="0.25">
      <c r="A34" s="4"/>
      <c r="B34" s="16"/>
      <c r="D34" s="17"/>
      <c r="F34" s="4" t="s">
        <v>106</v>
      </c>
    </row>
    <row r="35" spans="1:6" x14ac:dyDescent="0.25">
      <c r="A35" s="4"/>
      <c r="B35" s="16"/>
      <c r="D35" s="17"/>
    </row>
    <row r="36" spans="1:6" x14ac:dyDescent="0.25">
      <c r="A36" s="4"/>
      <c r="B36" s="16"/>
      <c r="D36" s="17"/>
    </row>
    <row r="37" spans="1:6" x14ac:dyDescent="0.25">
      <c r="A37" s="4"/>
      <c r="B37" s="16"/>
      <c r="D37" s="17"/>
    </row>
    <row r="38" spans="1:6" x14ac:dyDescent="0.25">
      <c r="A38" s="4"/>
      <c r="B38" s="16"/>
      <c r="D38" s="17"/>
    </row>
    <row r="39" spans="1:6" x14ac:dyDescent="0.25">
      <c r="A39" s="1"/>
      <c r="B39" s="13"/>
    </row>
    <row r="42" spans="1:6" x14ac:dyDescent="0.25">
      <c r="A42" t="s">
        <v>174</v>
      </c>
    </row>
    <row r="43" spans="1:6" x14ac:dyDescent="0.25">
      <c r="A43" t="s">
        <v>175</v>
      </c>
    </row>
    <row r="44" spans="1:6" x14ac:dyDescent="0.25">
      <c r="A44" t="s">
        <v>176</v>
      </c>
    </row>
    <row r="45" spans="1:6" x14ac:dyDescent="0.25">
      <c r="A45" t="s">
        <v>177</v>
      </c>
    </row>
    <row r="46" spans="1:6" x14ac:dyDescent="0.25">
      <c r="A46" t="s">
        <v>180</v>
      </c>
    </row>
    <row r="47" spans="1:6" x14ac:dyDescent="0.25">
      <c r="A47" t="s">
        <v>178</v>
      </c>
    </row>
    <row r="48" spans="1:6" x14ac:dyDescent="0.25">
      <c r="A48" t="s">
        <v>179</v>
      </c>
    </row>
    <row r="49" spans="1:1" x14ac:dyDescent="0.25">
      <c r="A49" t="s">
        <v>185</v>
      </c>
    </row>
    <row r="50" spans="1:1" x14ac:dyDescent="0.25">
      <c r="A50" t="s">
        <v>181</v>
      </c>
    </row>
    <row r="53" spans="1:1" x14ac:dyDescent="0.25">
      <c r="A53" t="s">
        <v>182</v>
      </c>
    </row>
    <row r="54" spans="1:1" x14ac:dyDescent="0.25">
      <c r="A54" t="s">
        <v>175</v>
      </c>
    </row>
    <row r="55" spans="1:1" x14ac:dyDescent="0.25">
      <c r="A55" t="s">
        <v>176</v>
      </c>
    </row>
    <row r="56" spans="1:1" x14ac:dyDescent="0.25">
      <c r="A56" t="s">
        <v>177</v>
      </c>
    </row>
    <row r="57" spans="1:1" x14ac:dyDescent="0.25">
      <c r="A57" t="s">
        <v>180</v>
      </c>
    </row>
    <row r="58" spans="1:1" x14ac:dyDescent="0.25">
      <c r="A58" t="s">
        <v>178</v>
      </c>
    </row>
    <row r="59" spans="1:1" x14ac:dyDescent="0.25">
      <c r="A59" t="s">
        <v>179</v>
      </c>
    </row>
    <row r="60" spans="1:1" x14ac:dyDescent="0.25">
      <c r="A60" t="s">
        <v>185</v>
      </c>
    </row>
    <row r="61" spans="1:1" x14ac:dyDescent="0.25">
      <c r="A61" t="s">
        <v>181</v>
      </c>
    </row>
    <row r="62" spans="1:1" x14ac:dyDescent="0.25">
      <c r="A62" t="s">
        <v>184</v>
      </c>
    </row>
    <row r="63" spans="1:1" x14ac:dyDescent="0.25">
      <c r="A63" t="s">
        <v>183</v>
      </c>
    </row>
  </sheetData>
  <mergeCells count="12">
    <mergeCell ref="B12:G12"/>
    <mergeCell ref="B3:G3"/>
    <mergeCell ref="B2:G2"/>
    <mergeCell ref="B1:G1"/>
    <mergeCell ref="B4:G4"/>
    <mergeCell ref="B5:G5"/>
    <mergeCell ref="B6:G6"/>
    <mergeCell ref="B7:G7"/>
    <mergeCell ref="B8:G8"/>
    <mergeCell ref="B9:G9"/>
    <mergeCell ref="B10:G10"/>
    <mergeCell ref="B11:G1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W56"/>
  <sheetViews>
    <sheetView workbookViewId="0">
      <selection activeCell="A10" sqref="A10"/>
    </sheetView>
  </sheetViews>
  <sheetFormatPr baseColWidth="10" defaultRowHeight="15" x14ac:dyDescent="0.25"/>
  <cols>
    <col min="1" max="1" width="54.7109375" customWidth="1"/>
    <col min="2" max="2" width="20.5703125" style="56" customWidth="1"/>
    <col min="3" max="3" width="19.5703125" customWidth="1"/>
    <col min="12" max="12" width="53.5703125" customWidth="1"/>
    <col min="13" max="13" width="23.85546875" customWidth="1"/>
    <col min="14" max="14" width="10.5703125" customWidth="1"/>
    <col min="15" max="15" width="9.5703125" customWidth="1"/>
    <col min="16" max="16" width="15.42578125" customWidth="1"/>
    <col min="17" max="17" width="12.5703125" bestFit="1" customWidth="1"/>
    <col min="22" max="22" width="53.5703125" customWidth="1"/>
    <col min="23" max="23" width="23.85546875" customWidth="1"/>
    <col min="24" max="24" width="10.5703125" customWidth="1"/>
    <col min="25" max="25" width="9.5703125" customWidth="1"/>
    <col min="26" max="26" width="15.42578125" customWidth="1"/>
    <col min="27" max="27" width="12.5703125" customWidth="1"/>
    <col min="28" max="28" width="25.5703125" bestFit="1" customWidth="1"/>
    <col min="29" max="29" width="19.42578125" bestFit="1" customWidth="1"/>
    <col min="30" max="30" width="25.5703125" bestFit="1" customWidth="1"/>
    <col min="31" max="31" width="24.42578125" bestFit="1" customWidth="1"/>
    <col min="32" max="32" width="30.5703125" bestFit="1" customWidth="1"/>
  </cols>
  <sheetData>
    <row r="1" spans="1:23" x14ac:dyDescent="0.25">
      <c r="A1">
        <v>1</v>
      </c>
      <c r="B1">
        <v>2</v>
      </c>
      <c r="C1">
        <v>3</v>
      </c>
      <c r="D1">
        <v>4</v>
      </c>
      <c r="E1">
        <v>5</v>
      </c>
      <c r="F1">
        <v>6</v>
      </c>
      <c r="G1">
        <v>7</v>
      </c>
      <c r="H1">
        <v>8</v>
      </c>
      <c r="I1">
        <v>9</v>
      </c>
      <c r="L1" s="60" t="s">
        <v>139</v>
      </c>
      <c r="M1" s="60" t="s">
        <v>136</v>
      </c>
      <c r="V1" s="60" t="s">
        <v>166</v>
      </c>
      <c r="W1" s="60" t="s">
        <v>136</v>
      </c>
    </row>
    <row r="2" spans="1:23" x14ac:dyDescent="0.25">
      <c r="A2" s="58" t="s">
        <v>134</v>
      </c>
      <c r="B2" s="58"/>
      <c r="C2" s="58"/>
      <c r="D2" s="58"/>
      <c r="E2" s="58"/>
      <c r="F2" s="58"/>
      <c r="G2" s="58"/>
      <c r="H2" s="58"/>
      <c r="I2" s="58"/>
      <c r="L2" s="60" t="s">
        <v>138</v>
      </c>
      <c r="M2" t="s">
        <v>137</v>
      </c>
      <c r="V2" s="60" t="s">
        <v>138</v>
      </c>
      <c r="W2" t="s">
        <v>137</v>
      </c>
    </row>
    <row r="3" spans="1:23" x14ac:dyDescent="0.25">
      <c r="A3" t="s">
        <v>129</v>
      </c>
      <c r="B3" s="56" t="s">
        <v>171</v>
      </c>
      <c r="C3" t="s">
        <v>172</v>
      </c>
      <c r="D3" t="s">
        <v>130</v>
      </c>
      <c r="E3" t="s">
        <v>133</v>
      </c>
      <c r="F3" t="s">
        <v>131</v>
      </c>
      <c r="G3" t="s">
        <v>133</v>
      </c>
      <c r="H3" t="s">
        <v>132</v>
      </c>
      <c r="I3" t="s">
        <v>133</v>
      </c>
      <c r="L3" s="61" t="s">
        <v>3</v>
      </c>
      <c r="M3" s="62"/>
      <c r="V3" s="61" t="s">
        <v>3</v>
      </c>
      <c r="W3" s="62"/>
    </row>
    <row r="4" spans="1:23" x14ac:dyDescent="0.25">
      <c r="A4" s="46">
        <f>VLOOKUP('bilan d''exploitation'!$C$8,[3]Onglet_global!$A:$FL,141+A1,FALSE)</f>
        <v>0</v>
      </c>
      <c r="B4" s="57">
        <f>VLOOKUP('bilan d''exploitation'!$C$8,[3]Onglet_global!$A:$FL,141+B1,FALSE)</f>
        <v>0</v>
      </c>
      <c r="C4" s="57">
        <f>VLOOKUP('bilan d''exploitation'!$C$8,[3]Onglet_global!$A:$FL,141+C1,FALSE)</f>
        <v>0</v>
      </c>
      <c r="D4" s="46">
        <f>VLOOKUP('bilan d''exploitation'!$C$8,[3]Onglet_global!$A:$FL,141+D1,FALSE)</f>
        <v>0</v>
      </c>
      <c r="E4" s="57">
        <f>VLOOKUP('bilan d''exploitation'!$C$8,[3]Onglet_global!$A:$FL,141+E1,FALSE)</f>
        <v>0</v>
      </c>
      <c r="F4" s="46">
        <f>VLOOKUP('bilan d''exploitation'!$C$8,[3]Onglet_global!$A:$FL,141+F1,FALSE)</f>
        <v>0</v>
      </c>
      <c r="G4" s="57">
        <f>VLOOKUP('bilan d''exploitation'!$C$8,[3]Onglet_global!$A:$FL,141+G1,FALSE)</f>
        <v>0</v>
      </c>
      <c r="H4" s="46">
        <f>VLOOKUP('bilan d''exploitation'!$C$8,[3]Onglet_global!$A:$FL,141+H1,FALSE)</f>
        <v>0</v>
      </c>
      <c r="I4" s="57">
        <f>VLOOKUP('bilan d''exploitation'!$C$8,[3]Onglet_global!$A:$FL,141+I1,FALSE)</f>
        <v>0</v>
      </c>
      <c r="L4" s="61" t="s">
        <v>1</v>
      </c>
      <c r="M4" s="62"/>
      <c r="V4" s="61" t="s">
        <v>1</v>
      </c>
      <c r="W4" s="62"/>
    </row>
    <row r="5" spans="1:23" x14ac:dyDescent="0.25">
      <c r="A5" s="46">
        <f>VLOOKUP('bilan d''exploitation'!$C$8,[3]Onglet_global!$A:$FL,150+A1,FALSE)</f>
        <v>0</v>
      </c>
      <c r="B5" s="57">
        <f>VLOOKUP('bilan d''exploitation'!$C$8,[3]Onglet_global!$A:$FL,150+B1,FALSE)</f>
        <v>0</v>
      </c>
      <c r="C5" s="57">
        <f>VLOOKUP('bilan d''exploitation'!$C$8,[3]Onglet_global!$A:$FL,150+C1,FALSE)</f>
        <v>0</v>
      </c>
      <c r="D5" s="46">
        <f>VLOOKUP('bilan d''exploitation'!$C$8,[3]Onglet_global!$A:$FL,150+D1,FALSE)</f>
        <v>0</v>
      </c>
      <c r="E5" s="57">
        <f>VLOOKUP('bilan d''exploitation'!$C$8,[3]Onglet_global!$A:$FL,150+E1,FALSE)</f>
        <v>0</v>
      </c>
      <c r="F5" s="46">
        <f>VLOOKUP('bilan d''exploitation'!$C$8,[3]Onglet_global!$A:$FL,150+F1,FALSE)</f>
        <v>0</v>
      </c>
      <c r="G5" s="57">
        <f>VLOOKUP('bilan d''exploitation'!$C$8,[3]Onglet_global!$A:$FL,150+G1,FALSE)</f>
        <v>0</v>
      </c>
      <c r="H5" s="46">
        <f>VLOOKUP('bilan d''exploitation'!$C$8,[3]Onglet_global!$A:$FL,150+H1,FALSE)</f>
        <v>0</v>
      </c>
      <c r="I5" s="57">
        <f>VLOOKUP('bilan d''exploitation'!$C$8,[3]Onglet_global!$A:$FL,150+I1,FALSE)</f>
        <v>0</v>
      </c>
      <c r="L5" s="61" t="s">
        <v>4</v>
      </c>
      <c r="M5" s="62"/>
      <c r="V5" s="61" t="s">
        <v>4</v>
      </c>
      <c r="W5" s="62"/>
    </row>
    <row r="6" spans="1:23" x14ac:dyDescent="0.25">
      <c r="A6" s="46">
        <f>VLOOKUP('bilan d''exploitation'!$C$8,[3]Onglet_global!$A:$FL,159+A1,FALSE)</f>
        <v>0</v>
      </c>
      <c r="B6" s="57">
        <f>VLOOKUP('bilan d''exploitation'!$C$8,[3]Onglet_global!$A:$FL,159+B1,FALSE)</f>
        <v>0</v>
      </c>
      <c r="C6" s="57">
        <f>VLOOKUP('bilan d''exploitation'!$C$8,[3]Onglet_global!$A:$FL,159+C1,FALSE)</f>
        <v>0</v>
      </c>
      <c r="D6" s="46">
        <f>VLOOKUP('bilan d''exploitation'!$C$8,[3]Onglet_global!$A:$FL,159+D1,FALSE)</f>
        <v>0</v>
      </c>
      <c r="E6" s="57">
        <f>VLOOKUP('bilan d''exploitation'!$C$8,[3]Onglet_global!$A:$FL,159+E1,FALSE)</f>
        <v>0</v>
      </c>
      <c r="F6" s="46">
        <f>VLOOKUP('bilan d''exploitation'!$C$8,[3]Onglet_global!$A:$FL,159+F1,FALSE)</f>
        <v>0</v>
      </c>
      <c r="G6" s="57">
        <f>VLOOKUP('bilan d''exploitation'!$C$8,[3]Onglet_global!$A:$FL,159+G1,FALSE)</f>
        <v>0</v>
      </c>
      <c r="H6" s="46">
        <f>VLOOKUP('bilan d''exploitation'!$C$8,[3]Onglet_global!$A:$FL,159+H1,FALSE)</f>
        <v>0</v>
      </c>
      <c r="I6" s="57">
        <f>VLOOKUP('bilan d''exploitation'!$C$8,[3]Onglet_global!$A:$FL,159+I1,FALSE)</f>
        <v>0</v>
      </c>
      <c r="L6" s="61" t="s">
        <v>137</v>
      </c>
      <c r="M6" s="62"/>
      <c r="V6" s="61" t="s">
        <v>137</v>
      </c>
      <c r="W6" s="62" t="e">
        <v>#DIV/0!</v>
      </c>
    </row>
    <row r="7" spans="1:23" x14ac:dyDescent="0.25">
      <c r="A7" s="46">
        <f>VLOOKUP('bilan d''exploitation'!$C$8,[3]Onglet_global!$A:$GA,169+A1,FALSE)</f>
        <v>0</v>
      </c>
      <c r="B7" s="57">
        <f>VLOOKUP('bilan d''exploitation'!$C$8,[3]Onglet_global!$A:$GA,169+B1,FALSE)</f>
        <v>0</v>
      </c>
      <c r="C7" s="57">
        <f>VLOOKUP('bilan d''exploitation'!$C$8,[3]Onglet_global!$A:$GA,169+C1,FALSE)</f>
        <v>0</v>
      </c>
      <c r="D7" s="46">
        <f>VLOOKUP('bilan d''exploitation'!$C$8,[3]Onglet_global!$A:$GA,169+D1,FALSE)</f>
        <v>0</v>
      </c>
      <c r="E7" s="57">
        <f>VLOOKUP('bilan d''exploitation'!$C$8,[3]Onglet_global!$A:$GA,169+E1,FALSE)</f>
        <v>0</v>
      </c>
      <c r="F7" s="46">
        <f>VLOOKUP('bilan d''exploitation'!$C$8,[3]Onglet_global!$A:$GA,169+F1,FALSE)</f>
        <v>0</v>
      </c>
      <c r="G7" s="57">
        <f>VLOOKUP('bilan d''exploitation'!$C$8,[3]Onglet_global!$A:$GA,169+G1,FALSE)</f>
        <v>0</v>
      </c>
      <c r="H7" s="46">
        <f>VLOOKUP('bilan d''exploitation'!$C$8,[3]Onglet_global!$A:$GA,169+H1,FALSE)</f>
        <v>0</v>
      </c>
      <c r="I7" s="57">
        <f>VLOOKUP('bilan d''exploitation'!$C$8,[3]Onglet_global!$A:$GA,169+I1,FALSE)</f>
        <v>0</v>
      </c>
    </row>
    <row r="8" spans="1:23" x14ac:dyDescent="0.25">
      <c r="A8" s="58" t="s">
        <v>135</v>
      </c>
      <c r="B8" s="59"/>
      <c r="C8" s="58"/>
      <c r="D8" s="58"/>
      <c r="E8" s="58"/>
      <c r="F8" s="58"/>
      <c r="G8" s="58"/>
      <c r="H8" s="58"/>
      <c r="I8" s="58"/>
    </row>
    <row r="9" spans="1:23" x14ac:dyDescent="0.25">
      <c r="A9" s="67" t="s">
        <v>142</v>
      </c>
      <c r="B9" s="80"/>
      <c r="C9" s="63" t="s">
        <v>129</v>
      </c>
      <c r="D9" s="81"/>
      <c r="E9" s="81"/>
      <c r="F9" s="50"/>
    </row>
    <row r="10" spans="1:23" x14ac:dyDescent="0.25">
      <c r="A10" s="68" t="s">
        <v>1</v>
      </c>
      <c r="B10" s="64">
        <f>IFERROR(GETPIVOTDATA("MWh (%)",$L$1,"Nature combustible",C10),"")</f>
        <v>0</v>
      </c>
      <c r="C10" s="63" t="s">
        <v>1</v>
      </c>
      <c r="D10" s="81"/>
      <c r="E10" s="81"/>
      <c r="F10" s="50"/>
    </row>
    <row r="11" spans="1:23" x14ac:dyDescent="0.25">
      <c r="A11" s="66" t="str">
        <f>C10</f>
        <v>Plaquettes forestières (référentiel 2008 - 1A - PF)</v>
      </c>
      <c r="B11" s="64" t="str">
        <f t="shared" ref="B11:B20" si="0">IFERROR(GETPIVOTDATA("MWh (%)",$L$1,"Nature combustible",C11),"")</f>
        <v/>
      </c>
      <c r="C11" s="63" t="s">
        <v>17</v>
      </c>
      <c r="D11" s="81"/>
      <c r="E11" s="81"/>
      <c r="F11" s="50"/>
    </row>
    <row r="12" spans="1:23" x14ac:dyDescent="0.25">
      <c r="A12" s="68" t="s">
        <v>3</v>
      </c>
      <c r="B12" s="64">
        <f t="shared" si="0"/>
        <v>0</v>
      </c>
      <c r="C12" s="63" t="s">
        <v>3</v>
      </c>
      <c r="D12" s="81"/>
      <c r="E12" s="81"/>
      <c r="F12" s="50"/>
    </row>
    <row r="13" spans="1:23" x14ac:dyDescent="0.25">
      <c r="A13" s="68" t="s">
        <v>4</v>
      </c>
      <c r="B13" s="64">
        <f t="shared" si="0"/>
        <v>0</v>
      </c>
      <c r="C13" s="63" t="s">
        <v>4</v>
      </c>
      <c r="D13" s="81"/>
      <c r="E13" s="81"/>
      <c r="F13" s="50"/>
    </row>
    <row r="14" spans="1:23" x14ac:dyDescent="0.25">
      <c r="A14" s="66" t="str">
        <f>C13</f>
        <v>Produits bois en fin de vie (référentiel 2008 - 3A - PBFV)</v>
      </c>
      <c r="B14" s="64" t="str">
        <f t="shared" si="0"/>
        <v/>
      </c>
      <c r="C14" s="63" t="s">
        <v>18</v>
      </c>
      <c r="D14" s="81"/>
      <c r="E14" s="81"/>
      <c r="F14" s="50"/>
    </row>
    <row r="15" spans="1:23" x14ac:dyDescent="0.25">
      <c r="A15" s="68" t="s">
        <v>19</v>
      </c>
      <c r="B15" s="64" t="str">
        <f t="shared" si="0"/>
        <v/>
      </c>
      <c r="C15" s="63" t="s">
        <v>19</v>
      </c>
      <c r="D15" s="81"/>
      <c r="E15" s="81"/>
      <c r="F15" s="50"/>
    </row>
    <row r="16" spans="1:23" x14ac:dyDescent="0.25">
      <c r="A16" s="68" t="s">
        <v>39</v>
      </c>
      <c r="B16" s="64" t="str">
        <f t="shared" si="0"/>
        <v/>
      </c>
      <c r="C16" s="63" t="s">
        <v>39</v>
      </c>
      <c r="D16" s="81"/>
      <c r="E16" s="81"/>
      <c r="F16" s="50"/>
    </row>
    <row r="17" spans="1:13" x14ac:dyDescent="0.25">
      <c r="A17" s="68" t="s">
        <v>20</v>
      </c>
      <c r="B17" s="64" t="str">
        <f t="shared" si="0"/>
        <v/>
      </c>
      <c r="C17" s="63" t="s">
        <v>20</v>
      </c>
      <c r="D17" s="81"/>
      <c r="E17" s="81"/>
      <c r="F17" s="50"/>
    </row>
    <row r="18" spans="1:13" x14ac:dyDescent="0.25">
      <c r="A18" s="68" t="s">
        <v>21</v>
      </c>
      <c r="B18" s="64" t="str">
        <f t="shared" si="0"/>
        <v/>
      </c>
      <c r="C18" s="63" t="s">
        <v>21</v>
      </c>
      <c r="D18" s="81"/>
      <c r="E18" s="81"/>
      <c r="F18" s="50"/>
    </row>
    <row r="19" spans="1:13" x14ac:dyDescent="0.25">
      <c r="A19" s="68" t="s">
        <v>22</v>
      </c>
      <c r="B19" s="64" t="str">
        <f t="shared" si="0"/>
        <v/>
      </c>
      <c r="C19" s="63" t="s">
        <v>22</v>
      </c>
      <c r="D19" s="81"/>
      <c r="E19" s="81"/>
      <c r="F19" s="50"/>
    </row>
    <row r="20" spans="1:13" x14ac:dyDescent="0.25">
      <c r="A20" s="68" t="s">
        <v>23</v>
      </c>
      <c r="B20" s="64" t="str">
        <f t="shared" si="0"/>
        <v/>
      </c>
      <c r="C20" s="63" t="s">
        <v>23</v>
      </c>
      <c r="D20" s="81"/>
      <c r="E20" s="81"/>
      <c r="F20" s="50"/>
    </row>
    <row r="21" spans="1:13" x14ac:dyDescent="0.25">
      <c r="A21" s="74" t="s">
        <v>119</v>
      </c>
      <c r="B21" s="64">
        <f>SUM(B10:B20)</f>
        <v>0</v>
      </c>
    </row>
    <row r="22" spans="1:13" x14ac:dyDescent="0.25">
      <c r="A22" s="89"/>
      <c r="B22" s="90"/>
    </row>
    <row r="23" spans="1:13" x14ac:dyDescent="0.25">
      <c r="A23" s="75" t="s">
        <v>140</v>
      </c>
      <c r="B23" s="92">
        <f>A4</f>
        <v>0</v>
      </c>
      <c r="C23" s="93">
        <f>A5</f>
        <v>0</v>
      </c>
      <c r="D23" s="93">
        <f>A6</f>
        <v>0</v>
      </c>
      <c r="E23" s="94" t="s">
        <v>170</v>
      </c>
      <c r="F23" s="95">
        <f>A4</f>
        <v>0</v>
      </c>
      <c r="G23" s="95">
        <f>A5</f>
        <v>0</v>
      </c>
      <c r="H23" s="95">
        <f>A6</f>
        <v>0</v>
      </c>
      <c r="I23" s="95">
        <f>A7</f>
        <v>0</v>
      </c>
      <c r="J23" s="95">
        <f>A4</f>
        <v>0</v>
      </c>
      <c r="K23" s="95">
        <f>A5</f>
        <v>0</v>
      </c>
      <c r="L23" s="95">
        <f>A6</f>
        <v>0</v>
      </c>
      <c r="M23" s="95">
        <f>A7</f>
        <v>0</v>
      </c>
    </row>
    <row r="24" spans="1:13" x14ac:dyDescent="0.25">
      <c r="A24" s="63" t="s">
        <v>7</v>
      </c>
      <c r="B24" s="64">
        <f>IFERROR(GETPIVOTDATA("MWh biomasse",$V$1,"Région d'origine du combustible",$A24,"Nature combustible",B$23),0)</f>
        <v>0</v>
      </c>
      <c r="C24" s="64">
        <f t="shared" ref="C24:E39" si="1">IFERROR(GETPIVOTDATA("MWh biomasse",$V$1,"Région d'origine du combustible",$A24,"Nature combustible",C$23),0)</f>
        <v>0</v>
      </c>
      <c r="D24" s="64">
        <f t="shared" si="1"/>
        <v>0</v>
      </c>
      <c r="E24" s="64">
        <f t="shared" si="1"/>
        <v>0</v>
      </c>
      <c r="F24" s="64">
        <f>IF($A24=$D$4,$E$4,IF($A24=$F$4,$G$4,IF($A24=$H$4,$I$4,0)))</f>
        <v>0</v>
      </c>
      <c r="G24" s="64">
        <f>IF($A24=$D$5,$E$5,IF($A24=$F$5,$G$5,IF($A24=$H$5,$I$5,0)))</f>
        <v>0</v>
      </c>
      <c r="H24" s="64">
        <f>IF($A24=$D$6,$E$6,IF($A24=$F$6,$G$6,IF($A24=$H$6,$I$6,0)))</f>
        <v>0</v>
      </c>
      <c r="I24" s="64">
        <f>IF($A24=$D$7,$E$7,IF($A24=$F$7,$G$7,IF($A24=$H$7,$I$7,0)))</f>
        <v>0</v>
      </c>
      <c r="J24" s="91" t="str">
        <f t="shared" ref="J24:J27" si="2">IF(AND(B24&gt;=F24-10,B24&lt;=F24+10)=TRUE,"Conforme","non-conforme")</f>
        <v>Conforme</v>
      </c>
      <c r="K24" s="91" t="str">
        <f t="shared" ref="K24" si="3">IF(AND(C24&gt;=G24-10,C24&lt;=G24+10)=TRUE,"Conforme","non-conforme")</f>
        <v>Conforme</v>
      </c>
      <c r="L24" s="91" t="str">
        <f t="shared" ref="L24" si="4">IF(AND(D24&gt;=H24-10,D24&lt;=H24+10)=TRUE,"Conforme","non-conforme")</f>
        <v>Conforme</v>
      </c>
      <c r="M24" s="91" t="str">
        <f t="shared" ref="M24" si="5">IF(AND(E24&gt;=I24-10,E24&lt;=I24+10)=TRUE,"Conforme","non-conforme")</f>
        <v>Conforme</v>
      </c>
    </row>
    <row r="25" spans="1:13" x14ac:dyDescent="0.25">
      <c r="A25" s="63" t="s">
        <v>8</v>
      </c>
      <c r="B25" s="64">
        <f t="shared" ref="B25:E40" si="6">IFERROR(GETPIVOTDATA("MWh biomasse",$V$1,"Région d'origine du combustible",$A25,"Nature combustible",B$23),0)</f>
        <v>0</v>
      </c>
      <c r="C25" s="64">
        <f t="shared" si="1"/>
        <v>0</v>
      </c>
      <c r="D25" s="64">
        <f t="shared" si="1"/>
        <v>0</v>
      </c>
      <c r="E25" s="64">
        <f t="shared" si="1"/>
        <v>0</v>
      </c>
      <c r="F25" s="64">
        <f t="shared" ref="F25:F47" si="7">IF($A25=$D$4,$E$4,IF($A25=$F$4,$G$4,IF($A25=$H$4,$I$4,0)))</f>
        <v>0</v>
      </c>
      <c r="G25" s="64">
        <f t="shared" ref="G25:G47" si="8">IF($A25=$D$5,$E$5,IF($A25=$F$5,$G$5,IF($A25=$H$5,$I$5,0)))</f>
        <v>0</v>
      </c>
      <c r="H25" s="64">
        <f t="shared" ref="H25:H47" si="9">IF($A25=$D$6,$E$6,IF($A25=$F$6,$G$6,IF($A25=$H$6,$I$6,0)))</f>
        <v>0</v>
      </c>
      <c r="I25" s="64">
        <f t="shared" ref="I25:I47" si="10">IF($A25=$D$7,$E$7,IF($A25=$F$7,$G$7,IF($A25=$H$7,$I$7,0)))</f>
        <v>0</v>
      </c>
      <c r="J25" s="91" t="str">
        <f t="shared" si="2"/>
        <v>Conforme</v>
      </c>
      <c r="K25" s="91" t="str">
        <f t="shared" ref="K25:K47" si="11">IF(AND(C25&gt;=G25-10,C25&lt;=G25+10)=TRUE,"Conforme","non-conforme")</f>
        <v>Conforme</v>
      </c>
      <c r="L25" s="91" t="str">
        <f t="shared" ref="L25:L47" si="12">IF(AND(D25&gt;=H25-10,D25&lt;=H25+10)=TRUE,"Conforme","non-conforme")</f>
        <v>Conforme</v>
      </c>
      <c r="M25" s="91" t="str">
        <f t="shared" ref="M25:M47" si="13">IF(AND(E25&gt;=I25-10,E25&lt;=I25+10)=TRUE,"Conforme","non-conforme")</f>
        <v>Conforme</v>
      </c>
    </row>
    <row r="26" spans="1:13" x14ac:dyDescent="0.25">
      <c r="A26" s="63" t="s">
        <v>9</v>
      </c>
      <c r="B26" s="64">
        <f t="shared" si="6"/>
        <v>0</v>
      </c>
      <c r="C26" s="64">
        <f t="shared" si="1"/>
        <v>0</v>
      </c>
      <c r="D26" s="64">
        <f t="shared" si="1"/>
        <v>0</v>
      </c>
      <c r="E26" s="64">
        <f t="shared" si="1"/>
        <v>0</v>
      </c>
      <c r="F26" s="64">
        <f t="shared" si="7"/>
        <v>0</v>
      </c>
      <c r="G26" s="64">
        <f t="shared" si="8"/>
        <v>0</v>
      </c>
      <c r="H26" s="64">
        <f t="shared" si="9"/>
        <v>0</v>
      </c>
      <c r="I26" s="64">
        <f t="shared" si="10"/>
        <v>0</v>
      </c>
      <c r="J26" s="91" t="str">
        <f t="shared" si="2"/>
        <v>Conforme</v>
      </c>
      <c r="K26" s="91" t="str">
        <f t="shared" si="11"/>
        <v>Conforme</v>
      </c>
      <c r="L26" s="91" t="str">
        <f t="shared" si="12"/>
        <v>Conforme</v>
      </c>
      <c r="M26" s="91" t="str">
        <f t="shared" si="13"/>
        <v>Conforme</v>
      </c>
    </row>
    <row r="27" spans="1:13" x14ac:dyDescent="0.25">
      <c r="A27" s="63" t="s">
        <v>24</v>
      </c>
      <c r="B27" s="64">
        <f t="shared" si="6"/>
        <v>0</v>
      </c>
      <c r="C27" s="64">
        <f t="shared" si="1"/>
        <v>0</v>
      </c>
      <c r="D27" s="64">
        <f t="shared" si="1"/>
        <v>0</v>
      </c>
      <c r="E27" s="64">
        <f t="shared" si="1"/>
        <v>0</v>
      </c>
      <c r="F27" s="64">
        <f t="shared" si="7"/>
        <v>0</v>
      </c>
      <c r="G27" s="64">
        <f t="shared" si="8"/>
        <v>0</v>
      </c>
      <c r="H27" s="64">
        <f t="shared" si="9"/>
        <v>0</v>
      </c>
      <c r="I27" s="64">
        <f t="shared" si="10"/>
        <v>0</v>
      </c>
      <c r="J27" s="91" t="str">
        <f t="shared" si="2"/>
        <v>Conforme</v>
      </c>
      <c r="K27" s="91" t="str">
        <f t="shared" si="11"/>
        <v>Conforme</v>
      </c>
      <c r="L27" s="91" t="str">
        <f t="shared" si="12"/>
        <v>Conforme</v>
      </c>
      <c r="M27" s="91" t="str">
        <f t="shared" si="13"/>
        <v>Conforme</v>
      </c>
    </row>
    <row r="28" spans="1:13" x14ac:dyDescent="0.25">
      <c r="A28" s="63" t="s">
        <v>10</v>
      </c>
      <c r="B28" s="64">
        <f t="shared" si="6"/>
        <v>0</v>
      </c>
      <c r="C28" s="64">
        <f t="shared" si="1"/>
        <v>0</v>
      </c>
      <c r="D28" s="64">
        <f t="shared" si="1"/>
        <v>0</v>
      </c>
      <c r="E28" s="64">
        <f t="shared" si="1"/>
        <v>0</v>
      </c>
      <c r="F28" s="64">
        <f t="shared" si="7"/>
        <v>0</v>
      </c>
      <c r="G28" s="64">
        <f t="shared" si="8"/>
        <v>0</v>
      </c>
      <c r="H28" s="64">
        <f t="shared" si="9"/>
        <v>0</v>
      </c>
      <c r="I28" s="64">
        <f t="shared" si="10"/>
        <v>0</v>
      </c>
      <c r="J28" s="91" t="str">
        <f>IF(AND(B28&gt;=F28-10,B28&lt;=F28+10)=TRUE,"Conforme","non-conforme")</f>
        <v>Conforme</v>
      </c>
      <c r="K28" s="91" t="str">
        <f t="shared" si="11"/>
        <v>Conforme</v>
      </c>
      <c r="L28" s="91" t="str">
        <f t="shared" si="12"/>
        <v>Conforme</v>
      </c>
      <c r="M28" s="91" t="str">
        <f t="shared" si="13"/>
        <v>Conforme</v>
      </c>
    </row>
    <row r="29" spans="1:13" x14ac:dyDescent="0.25">
      <c r="A29" s="63" t="s">
        <v>11</v>
      </c>
      <c r="B29" s="64">
        <f t="shared" si="6"/>
        <v>0</v>
      </c>
      <c r="C29" s="64">
        <f t="shared" si="1"/>
        <v>0</v>
      </c>
      <c r="D29" s="64">
        <f t="shared" si="1"/>
        <v>0</v>
      </c>
      <c r="E29" s="64">
        <f t="shared" si="1"/>
        <v>0</v>
      </c>
      <c r="F29" s="64">
        <f t="shared" si="7"/>
        <v>0</v>
      </c>
      <c r="G29" s="64">
        <f t="shared" si="8"/>
        <v>0</v>
      </c>
      <c r="H29" s="64">
        <f t="shared" si="9"/>
        <v>0</v>
      </c>
      <c r="I29" s="64">
        <f t="shared" si="10"/>
        <v>0</v>
      </c>
      <c r="J29" s="91" t="str">
        <f t="shared" ref="J29:J47" si="14">IF(AND(B29&gt;=F29-0.1,B29&lt;=F29+0.1)=TRUE,"Conforme","non-conforme")</f>
        <v>Conforme</v>
      </c>
      <c r="K29" s="91" t="str">
        <f t="shared" si="11"/>
        <v>Conforme</v>
      </c>
      <c r="L29" s="91" t="str">
        <f t="shared" si="12"/>
        <v>Conforme</v>
      </c>
      <c r="M29" s="91" t="str">
        <f t="shared" si="13"/>
        <v>Conforme</v>
      </c>
    </row>
    <row r="30" spans="1:13" x14ac:dyDescent="0.25">
      <c r="A30" s="63" t="s">
        <v>2</v>
      </c>
      <c r="B30" s="64">
        <f t="shared" si="6"/>
        <v>0</v>
      </c>
      <c r="C30" s="64">
        <f t="shared" si="1"/>
        <v>0</v>
      </c>
      <c r="D30" s="64">
        <f t="shared" si="1"/>
        <v>0</v>
      </c>
      <c r="E30" s="64">
        <f t="shared" si="1"/>
        <v>0</v>
      </c>
      <c r="F30" s="64">
        <f t="shared" si="7"/>
        <v>0</v>
      </c>
      <c r="G30" s="64">
        <f t="shared" si="8"/>
        <v>0</v>
      </c>
      <c r="H30" s="64">
        <f t="shared" si="9"/>
        <v>0</v>
      </c>
      <c r="I30" s="64">
        <f t="shared" si="10"/>
        <v>0</v>
      </c>
      <c r="J30" s="91" t="str">
        <f t="shared" si="14"/>
        <v>Conforme</v>
      </c>
      <c r="K30" s="91" t="str">
        <f t="shared" si="11"/>
        <v>Conforme</v>
      </c>
      <c r="L30" s="91" t="str">
        <f t="shared" si="12"/>
        <v>Conforme</v>
      </c>
      <c r="M30" s="91" t="str">
        <f t="shared" si="13"/>
        <v>Conforme</v>
      </c>
    </row>
    <row r="31" spans="1:13" x14ac:dyDescent="0.25">
      <c r="A31" s="63" t="s">
        <v>25</v>
      </c>
      <c r="B31" s="64">
        <f t="shared" si="6"/>
        <v>0</v>
      </c>
      <c r="C31" s="64">
        <f t="shared" si="1"/>
        <v>0</v>
      </c>
      <c r="D31" s="64">
        <f t="shared" si="1"/>
        <v>0</v>
      </c>
      <c r="E31" s="64">
        <f t="shared" si="1"/>
        <v>0</v>
      </c>
      <c r="F31" s="64">
        <f t="shared" si="7"/>
        <v>0</v>
      </c>
      <c r="G31" s="64">
        <f t="shared" si="8"/>
        <v>0</v>
      </c>
      <c r="H31" s="64">
        <f t="shared" si="9"/>
        <v>0</v>
      </c>
      <c r="I31" s="64">
        <f t="shared" si="10"/>
        <v>0</v>
      </c>
      <c r="J31" s="91" t="str">
        <f t="shared" si="14"/>
        <v>Conforme</v>
      </c>
      <c r="K31" s="91" t="str">
        <f t="shared" si="11"/>
        <v>Conforme</v>
      </c>
      <c r="L31" s="91" t="str">
        <f t="shared" si="12"/>
        <v>Conforme</v>
      </c>
      <c r="M31" s="91" t="str">
        <f t="shared" si="13"/>
        <v>Conforme</v>
      </c>
    </row>
    <row r="32" spans="1:13" x14ac:dyDescent="0.25">
      <c r="A32" s="63" t="s">
        <v>12</v>
      </c>
      <c r="B32" s="64">
        <f t="shared" si="6"/>
        <v>0</v>
      </c>
      <c r="C32" s="64">
        <f t="shared" si="1"/>
        <v>0</v>
      </c>
      <c r="D32" s="64">
        <f t="shared" si="1"/>
        <v>0</v>
      </c>
      <c r="E32" s="64">
        <f t="shared" si="1"/>
        <v>0</v>
      </c>
      <c r="F32" s="64">
        <f t="shared" si="7"/>
        <v>0</v>
      </c>
      <c r="G32" s="64">
        <f t="shared" si="8"/>
        <v>0</v>
      </c>
      <c r="H32" s="64">
        <f t="shared" si="9"/>
        <v>0</v>
      </c>
      <c r="I32" s="64">
        <f t="shared" si="10"/>
        <v>0</v>
      </c>
      <c r="J32" s="91" t="str">
        <f t="shared" si="14"/>
        <v>Conforme</v>
      </c>
      <c r="K32" s="91" t="str">
        <f t="shared" si="11"/>
        <v>Conforme</v>
      </c>
      <c r="L32" s="91" t="str">
        <f t="shared" si="12"/>
        <v>Conforme</v>
      </c>
      <c r="M32" s="91" t="str">
        <f t="shared" si="13"/>
        <v>Conforme</v>
      </c>
    </row>
    <row r="33" spans="1:13" x14ac:dyDescent="0.25">
      <c r="A33" s="63" t="s">
        <v>26</v>
      </c>
      <c r="B33" s="64">
        <f t="shared" si="6"/>
        <v>0</v>
      </c>
      <c r="C33" s="64">
        <f t="shared" si="1"/>
        <v>0</v>
      </c>
      <c r="D33" s="64">
        <f t="shared" si="1"/>
        <v>0</v>
      </c>
      <c r="E33" s="64">
        <f t="shared" si="1"/>
        <v>0</v>
      </c>
      <c r="F33" s="64">
        <f t="shared" si="7"/>
        <v>0</v>
      </c>
      <c r="G33" s="64">
        <f t="shared" si="8"/>
        <v>0</v>
      </c>
      <c r="H33" s="64">
        <f t="shared" si="9"/>
        <v>0</v>
      </c>
      <c r="I33" s="64">
        <f t="shared" si="10"/>
        <v>0</v>
      </c>
      <c r="J33" s="91" t="str">
        <f t="shared" si="14"/>
        <v>Conforme</v>
      </c>
      <c r="K33" s="91" t="str">
        <f t="shared" si="11"/>
        <v>Conforme</v>
      </c>
      <c r="L33" s="91" t="str">
        <f t="shared" si="12"/>
        <v>Conforme</v>
      </c>
      <c r="M33" s="91" t="str">
        <f t="shared" si="13"/>
        <v>Conforme</v>
      </c>
    </row>
    <row r="34" spans="1:13" x14ac:dyDescent="0.25">
      <c r="A34" s="63" t="s">
        <v>27</v>
      </c>
      <c r="B34" s="64">
        <f t="shared" si="6"/>
        <v>0</v>
      </c>
      <c r="C34" s="64">
        <f t="shared" si="1"/>
        <v>0</v>
      </c>
      <c r="D34" s="64">
        <f t="shared" si="1"/>
        <v>0</v>
      </c>
      <c r="E34" s="64">
        <f t="shared" si="1"/>
        <v>0</v>
      </c>
      <c r="F34" s="64">
        <f t="shared" si="7"/>
        <v>0</v>
      </c>
      <c r="G34" s="64">
        <f t="shared" si="8"/>
        <v>0</v>
      </c>
      <c r="H34" s="64">
        <f t="shared" si="9"/>
        <v>0</v>
      </c>
      <c r="I34" s="64">
        <f t="shared" si="10"/>
        <v>0</v>
      </c>
      <c r="J34" s="91" t="str">
        <f t="shared" si="14"/>
        <v>Conforme</v>
      </c>
      <c r="K34" s="91" t="str">
        <f t="shared" si="11"/>
        <v>Conforme</v>
      </c>
      <c r="L34" s="91" t="str">
        <f t="shared" si="12"/>
        <v>Conforme</v>
      </c>
      <c r="M34" s="91" t="str">
        <f t="shared" si="13"/>
        <v>Conforme</v>
      </c>
    </row>
    <row r="35" spans="1:13" x14ac:dyDescent="0.25">
      <c r="A35" s="63" t="s">
        <v>28</v>
      </c>
      <c r="B35" s="64">
        <f t="shared" si="6"/>
        <v>0</v>
      </c>
      <c r="C35" s="64">
        <f t="shared" si="1"/>
        <v>0</v>
      </c>
      <c r="D35" s="64">
        <f t="shared" si="1"/>
        <v>0</v>
      </c>
      <c r="E35" s="64">
        <f t="shared" si="1"/>
        <v>0</v>
      </c>
      <c r="F35" s="64">
        <f t="shared" si="7"/>
        <v>0</v>
      </c>
      <c r="G35" s="64">
        <f t="shared" si="8"/>
        <v>0</v>
      </c>
      <c r="H35" s="64">
        <f t="shared" si="9"/>
        <v>0</v>
      </c>
      <c r="I35" s="64">
        <f t="shared" si="10"/>
        <v>0</v>
      </c>
      <c r="J35" s="91" t="str">
        <f t="shared" si="14"/>
        <v>Conforme</v>
      </c>
      <c r="K35" s="91" t="str">
        <f t="shared" si="11"/>
        <v>Conforme</v>
      </c>
      <c r="L35" s="91" t="str">
        <f t="shared" si="12"/>
        <v>Conforme</v>
      </c>
      <c r="M35" s="91" t="str">
        <f t="shared" si="13"/>
        <v>Conforme</v>
      </c>
    </row>
    <row r="36" spans="1:13" x14ac:dyDescent="0.25">
      <c r="A36" s="63" t="s">
        <v>29</v>
      </c>
      <c r="B36" s="64">
        <f t="shared" si="6"/>
        <v>0</v>
      </c>
      <c r="C36" s="64">
        <f t="shared" si="1"/>
        <v>0</v>
      </c>
      <c r="D36" s="64">
        <f t="shared" si="1"/>
        <v>0</v>
      </c>
      <c r="E36" s="64">
        <f t="shared" si="1"/>
        <v>0</v>
      </c>
      <c r="F36" s="64">
        <f t="shared" si="7"/>
        <v>0</v>
      </c>
      <c r="G36" s="64">
        <f t="shared" si="8"/>
        <v>0</v>
      </c>
      <c r="H36" s="64">
        <f t="shared" si="9"/>
        <v>0</v>
      </c>
      <c r="I36" s="64">
        <f t="shared" si="10"/>
        <v>0</v>
      </c>
      <c r="J36" s="91" t="str">
        <f t="shared" si="14"/>
        <v>Conforme</v>
      </c>
      <c r="K36" s="91" t="str">
        <f t="shared" si="11"/>
        <v>Conforme</v>
      </c>
      <c r="L36" s="91" t="str">
        <f t="shared" si="12"/>
        <v>Conforme</v>
      </c>
      <c r="M36" s="91" t="str">
        <f t="shared" si="13"/>
        <v>Conforme</v>
      </c>
    </row>
    <row r="37" spans="1:13" x14ac:dyDescent="0.25">
      <c r="A37" s="63" t="s">
        <v>13</v>
      </c>
      <c r="B37" s="64">
        <f t="shared" si="6"/>
        <v>0</v>
      </c>
      <c r="C37" s="64">
        <f t="shared" si="1"/>
        <v>0</v>
      </c>
      <c r="D37" s="64">
        <f t="shared" si="1"/>
        <v>0</v>
      </c>
      <c r="E37" s="64">
        <f t="shared" si="1"/>
        <v>0</v>
      </c>
      <c r="F37" s="64">
        <f t="shared" si="7"/>
        <v>0</v>
      </c>
      <c r="G37" s="64">
        <f t="shared" si="8"/>
        <v>0</v>
      </c>
      <c r="H37" s="64">
        <f t="shared" si="9"/>
        <v>0</v>
      </c>
      <c r="I37" s="64">
        <f t="shared" si="10"/>
        <v>0</v>
      </c>
      <c r="J37" s="91" t="str">
        <f t="shared" si="14"/>
        <v>Conforme</v>
      </c>
      <c r="K37" s="91" t="str">
        <f t="shared" si="11"/>
        <v>Conforme</v>
      </c>
      <c r="L37" s="91" t="str">
        <f t="shared" si="12"/>
        <v>Conforme</v>
      </c>
      <c r="M37" s="91" t="str">
        <f t="shared" si="13"/>
        <v>Conforme</v>
      </c>
    </row>
    <row r="38" spans="1:13" x14ac:dyDescent="0.25">
      <c r="A38" s="63" t="s">
        <v>14</v>
      </c>
      <c r="B38" s="64">
        <f t="shared" si="6"/>
        <v>0</v>
      </c>
      <c r="C38" s="64">
        <f t="shared" si="1"/>
        <v>0</v>
      </c>
      <c r="D38" s="64">
        <f t="shared" si="1"/>
        <v>0</v>
      </c>
      <c r="E38" s="64">
        <f t="shared" si="1"/>
        <v>0</v>
      </c>
      <c r="F38" s="64">
        <f t="shared" si="7"/>
        <v>0</v>
      </c>
      <c r="G38" s="64">
        <f t="shared" si="8"/>
        <v>0</v>
      </c>
      <c r="H38" s="64">
        <f t="shared" si="9"/>
        <v>0</v>
      </c>
      <c r="I38" s="64">
        <f t="shared" si="10"/>
        <v>0</v>
      </c>
      <c r="J38" s="91" t="str">
        <f t="shared" si="14"/>
        <v>Conforme</v>
      </c>
      <c r="K38" s="91" t="str">
        <f t="shared" si="11"/>
        <v>Conforme</v>
      </c>
      <c r="L38" s="91" t="str">
        <f t="shared" si="12"/>
        <v>Conforme</v>
      </c>
      <c r="M38" s="91" t="str">
        <f t="shared" si="13"/>
        <v>Conforme</v>
      </c>
    </row>
    <row r="39" spans="1:13" x14ac:dyDescent="0.25">
      <c r="A39" s="63" t="s">
        <v>30</v>
      </c>
      <c r="B39" s="64">
        <f t="shared" si="6"/>
        <v>0</v>
      </c>
      <c r="C39" s="64">
        <f t="shared" si="1"/>
        <v>0</v>
      </c>
      <c r="D39" s="64">
        <f t="shared" si="1"/>
        <v>0</v>
      </c>
      <c r="E39" s="64">
        <f t="shared" si="1"/>
        <v>0</v>
      </c>
      <c r="F39" s="64">
        <f t="shared" si="7"/>
        <v>0</v>
      </c>
      <c r="G39" s="64">
        <f t="shared" si="8"/>
        <v>0</v>
      </c>
      <c r="H39" s="64">
        <f t="shared" si="9"/>
        <v>0</v>
      </c>
      <c r="I39" s="64">
        <f t="shared" si="10"/>
        <v>0</v>
      </c>
      <c r="J39" s="91" t="str">
        <f t="shared" si="14"/>
        <v>Conforme</v>
      </c>
      <c r="K39" s="91" t="str">
        <f t="shared" si="11"/>
        <v>Conforme</v>
      </c>
      <c r="L39" s="91" t="str">
        <f t="shared" si="12"/>
        <v>Conforme</v>
      </c>
      <c r="M39" s="91" t="str">
        <f t="shared" si="13"/>
        <v>Conforme</v>
      </c>
    </row>
    <row r="40" spans="1:13" x14ac:dyDescent="0.25">
      <c r="A40" s="63" t="s">
        <v>31</v>
      </c>
      <c r="B40" s="64">
        <f t="shared" si="6"/>
        <v>0</v>
      </c>
      <c r="C40" s="64">
        <f t="shared" si="6"/>
        <v>0</v>
      </c>
      <c r="D40" s="64">
        <f t="shared" si="6"/>
        <v>0</v>
      </c>
      <c r="E40" s="64">
        <f t="shared" si="6"/>
        <v>0</v>
      </c>
      <c r="F40" s="64">
        <f t="shared" si="7"/>
        <v>0</v>
      </c>
      <c r="G40" s="64">
        <f t="shared" si="8"/>
        <v>0</v>
      </c>
      <c r="H40" s="64">
        <f t="shared" si="9"/>
        <v>0</v>
      </c>
      <c r="I40" s="64">
        <f t="shared" si="10"/>
        <v>0</v>
      </c>
      <c r="J40" s="91" t="str">
        <f t="shared" si="14"/>
        <v>Conforme</v>
      </c>
      <c r="K40" s="91" t="str">
        <f t="shared" si="11"/>
        <v>Conforme</v>
      </c>
      <c r="L40" s="91" t="str">
        <f t="shared" si="12"/>
        <v>Conforme</v>
      </c>
      <c r="M40" s="91" t="str">
        <f t="shared" si="13"/>
        <v>Conforme</v>
      </c>
    </row>
    <row r="41" spans="1:13" x14ac:dyDescent="0.25">
      <c r="A41" s="63" t="s">
        <v>32</v>
      </c>
      <c r="B41" s="64">
        <f t="shared" ref="B41:E47" si="15">IFERROR(GETPIVOTDATA("MWh biomasse",$V$1,"Région d'origine du combustible",$A41,"Nature combustible",B$23),0)</f>
        <v>0</v>
      </c>
      <c r="C41" s="64">
        <f t="shared" si="15"/>
        <v>0</v>
      </c>
      <c r="D41" s="64">
        <f t="shared" si="15"/>
        <v>0</v>
      </c>
      <c r="E41" s="64">
        <f t="shared" si="15"/>
        <v>0</v>
      </c>
      <c r="F41" s="64">
        <f t="shared" si="7"/>
        <v>0</v>
      </c>
      <c r="G41" s="64">
        <f t="shared" si="8"/>
        <v>0</v>
      </c>
      <c r="H41" s="64">
        <f t="shared" si="9"/>
        <v>0</v>
      </c>
      <c r="I41" s="64">
        <f t="shared" si="10"/>
        <v>0</v>
      </c>
      <c r="J41" s="91" t="str">
        <f t="shared" si="14"/>
        <v>Conforme</v>
      </c>
      <c r="K41" s="91" t="str">
        <f t="shared" si="11"/>
        <v>Conforme</v>
      </c>
      <c r="L41" s="91" t="str">
        <f t="shared" si="12"/>
        <v>Conforme</v>
      </c>
      <c r="M41" s="91" t="str">
        <f t="shared" si="13"/>
        <v>Conforme</v>
      </c>
    </row>
    <row r="42" spans="1:13" x14ac:dyDescent="0.25">
      <c r="A42" s="63" t="s">
        <v>15</v>
      </c>
      <c r="B42" s="64">
        <f t="shared" si="15"/>
        <v>0</v>
      </c>
      <c r="C42" s="64">
        <f t="shared" si="15"/>
        <v>0</v>
      </c>
      <c r="D42" s="64">
        <f t="shared" si="15"/>
        <v>0</v>
      </c>
      <c r="E42" s="64">
        <f t="shared" si="15"/>
        <v>0</v>
      </c>
      <c r="F42" s="64">
        <f t="shared" si="7"/>
        <v>0</v>
      </c>
      <c r="G42" s="64">
        <f t="shared" si="8"/>
        <v>0</v>
      </c>
      <c r="H42" s="64">
        <f t="shared" si="9"/>
        <v>0</v>
      </c>
      <c r="I42" s="64">
        <f t="shared" si="10"/>
        <v>0</v>
      </c>
      <c r="J42" s="91" t="str">
        <f t="shared" si="14"/>
        <v>Conforme</v>
      </c>
      <c r="K42" s="91" t="str">
        <f t="shared" si="11"/>
        <v>Conforme</v>
      </c>
      <c r="L42" s="91" t="str">
        <f t="shared" si="12"/>
        <v>Conforme</v>
      </c>
      <c r="M42" s="91" t="str">
        <f t="shared" si="13"/>
        <v>Conforme</v>
      </c>
    </row>
    <row r="43" spans="1:13" x14ac:dyDescent="0.25">
      <c r="A43" s="63" t="s">
        <v>33</v>
      </c>
      <c r="B43" s="64">
        <f t="shared" si="15"/>
        <v>0</v>
      </c>
      <c r="C43" s="64">
        <f t="shared" si="15"/>
        <v>0</v>
      </c>
      <c r="D43" s="64">
        <f t="shared" si="15"/>
        <v>0</v>
      </c>
      <c r="E43" s="64">
        <f t="shared" si="15"/>
        <v>0</v>
      </c>
      <c r="F43" s="64">
        <f t="shared" si="7"/>
        <v>0</v>
      </c>
      <c r="G43" s="64">
        <f t="shared" si="8"/>
        <v>0</v>
      </c>
      <c r="H43" s="64">
        <f t="shared" si="9"/>
        <v>0</v>
      </c>
      <c r="I43" s="64">
        <f t="shared" si="10"/>
        <v>0</v>
      </c>
      <c r="J43" s="91" t="str">
        <f t="shared" si="14"/>
        <v>Conforme</v>
      </c>
      <c r="K43" s="91" t="str">
        <f t="shared" si="11"/>
        <v>Conforme</v>
      </c>
      <c r="L43" s="91" t="str">
        <f t="shared" si="12"/>
        <v>Conforme</v>
      </c>
      <c r="M43" s="91" t="str">
        <f t="shared" si="13"/>
        <v>Conforme</v>
      </c>
    </row>
    <row r="44" spans="1:13" x14ac:dyDescent="0.25">
      <c r="A44" s="63" t="s">
        <v>34</v>
      </c>
      <c r="B44" s="64">
        <f t="shared" si="15"/>
        <v>0</v>
      </c>
      <c r="C44" s="64">
        <f t="shared" si="15"/>
        <v>0</v>
      </c>
      <c r="D44" s="64">
        <f t="shared" si="15"/>
        <v>0</v>
      </c>
      <c r="E44" s="64">
        <f t="shared" si="15"/>
        <v>0</v>
      </c>
      <c r="F44" s="64">
        <f t="shared" si="7"/>
        <v>0</v>
      </c>
      <c r="G44" s="64">
        <f t="shared" si="8"/>
        <v>0</v>
      </c>
      <c r="H44" s="64">
        <f t="shared" si="9"/>
        <v>0</v>
      </c>
      <c r="I44" s="64">
        <f t="shared" si="10"/>
        <v>0</v>
      </c>
      <c r="J44" s="91" t="str">
        <f t="shared" si="14"/>
        <v>Conforme</v>
      </c>
      <c r="K44" s="91" t="str">
        <f t="shared" si="11"/>
        <v>Conforme</v>
      </c>
      <c r="L44" s="91" t="str">
        <f t="shared" si="12"/>
        <v>Conforme</v>
      </c>
      <c r="M44" s="91" t="str">
        <f t="shared" si="13"/>
        <v>Conforme</v>
      </c>
    </row>
    <row r="45" spans="1:13" x14ac:dyDescent="0.25">
      <c r="A45" s="63" t="s">
        <v>35</v>
      </c>
      <c r="B45" s="64">
        <f t="shared" si="15"/>
        <v>0</v>
      </c>
      <c r="C45" s="64">
        <f t="shared" si="15"/>
        <v>0</v>
      </c>
      <c r="D45" s="64">
        <f t="shared" si="15"/>
        <v>0</v>
      </c>
      <c r="E45" s="64">
        <f t="shared" si="15"/>
        <v>0</v>
      </c>
      <c r="F45" s="64">
        <f t="shared" si="7"/>
        <v>0</v>
      </c>
      <c r="G45" s="64">
        <f t="shared" si="8"/>
        <v>0</v>
      </c>
      <c r="H45" s="64">
        <f t="shared" si="9"/>
        <v>0</v>
      </c>
      <c r="I45" s="64">
        <f t="shared" si="10"/>
        <v>0</v>
      </c>
      <c r="J45" s="91" t="str">
        <f t="shared" si="14"/>
        <v>Conforme</v>
      </c>
      <c r="K45" s="91" t="str">
        <f t="shared" si="11"/>
        <v>Conforme</v>
      </c>
      <c r="L45" s="91" t="str">
        <f t="shared" si="12"/>
        <v>Conforme</v>
      </c>
      <c r="M45" s="91" t="str">
        <f t="shared" si="13"/>
        <v>Conforme</v>
      </c>
    </row>
    <row r="46" spans="1:13" x14ac:dyDescent="0.25">
      <c r="A46" s="63" t="s">
        <v>36</v>
      </c>
      <c r="B46" s="64">
        <f t="shared" si="15"/>
        <v>0</v>
      </c>
      <c r="C46" s="64">
        <f t="shared" si="15"/>
        <v>0</v>
      </c>
      <c r="D46" s="64">
        <f t="shared" si="15"/>
        <v>0</v>
      </c>
      <c r="E46" s="64">
        <f t="shared" si="15"/>
        <v>0</v>
      </c>
      <c r="F46" s="64">
        <f t="shared" si="7"/>
        <v>0</v>
      </c>
      <c r="G46" s="64">
        <f t="shared" si="8"/>
        <v>0</v>
      </c>
      <c r="H46" s="64">
        <f t="shared" si="9"/>
        <v>0</v>
      </c>
      <c r="I46" s="64">
        <f t="shared" si="10"/>
        <v>0</v>
      </c>
      <c r="J46" s="91" t="str">
        <f t="shared" si="14"/>
        <v>Conforme</v>
      </c>
      <c r="K46" s="91" t="str">
        <f t="shared" si="11"/>
        <v>Conforme</v>
      </c>
      <c r="L46" s="91" t="str">
        <f t="shared" si="12"/>
        <v>Conforme</v>
      </c>
      <c r="M46" s="91" t="str">
        <f t="shared" si="13"/>
        <v>Conforme</v>
      </c>
    </row>
    <row r="47" spans="1:13" x14ac:dyDescent="0.25">
      <c r="A47" s="63" t="s">
        <v>16</v>
      </c>
      <c r="B47" s="64">
        <f t="shared" si="15"/>
        <v>0</v>
      </c>
      <c r="C47" s="64">
        <f t="shared" si="15"/>
        <v>0</v>
      </c>
      <c r="D47" s="64">
        <f t="shared" si="15"/>
        <v>0</v>
      </c>
      <c r="E47" s="64">
        <f t="shared" si="15"/>
        <v>0</v>
      </c>
      <c r="F47" s="64">
        <f t="shared" si="7"/>
        <v>0</v>
      </c>
      <c r="G47" s="64">
        <f t="shared" si="8"/>
        <v>0</v>
      </c>
      <c r="H47" s="64">
        <f t="shared" si="9"/>
        <v>0</v>
      </c>
      <c r="I47" s="64">
        <f t="shared" si="10"/>
        <v>0</v>
      </c>
      <c r="J47" s="91" t="str">
        <f t="shared" si="14"/>
        <v>Conforme</v>
      </c>
      <c r="K47" s="91" t="str">
        <f t="shared" si="11"/>
        <v>Conforme</v>
      </c>
      <c r="L47" s="91" t="str">
        <f t="shared" si="12"/>
        <v>Conforme</v>
      </c>
      <c r="M47" s="91" t="str">
        <f t="shared" si="13"/>
        <v>Conforme</v>
      </c>
    </row>
    <row r="48" spans="1:13" x14ac:dyDescent="0.25">
      <c r="A48" s="76" t="s">
        <v>141</v>
      </c>
      <c r="B48" s="65">
        <f>SUM(B24:B47)</f>
        <v>0</v>
      </c>
      <c r="C48" s="65">
        <f t="shared" ref="C48:D48" si="16">SUM(C24:C47)</f>
        <v>0</v>
      </c>
      <c r="D48" s="65">
        <f t="shared" si="16"/>
        <v>0</v>
      </c>
      <c r="E48" s="64"/>
      <c r="F48" s="64" t="str">
        <f t="shared" ref="F48" si="17">IF($A48=$D$4,$E$4,IF($A48=$F$4,$G$4,IF($A48=$H$4,$I$4,"")))</f>
        <v/>
      </c>
      <c r="G48" s="64" t="str">
        <f t="shared" ref="G48" si="18">IF($A48=$D$5,$E$5,IF($A48=$F$5,$G$5,IF($A48=$H$5,$I$5,"")))</f>
        <v/>
      </c>
      <c r="H48" s="64" t="str">
        <f t="shared" ref="H48" si="19">IF($A48=$D$6,$E$6,IF($A48=$F$6,$G$6,IF($A48=$H$6,$I$6,"")))</f>
        <v/>
      </c>
      <c r="I48" s="64" t="str">
        <f t="shared" ref="I48" si="20">IF($A48=$D$7,$E$7,IF($A48=$F$7,$G$7,IF($A48=$H$7,$I$7,"")))</f>
        <v/>
      </c>
      <c r="J48" s="91">
        <f>COUNTIF(J24:M47,"non-conforme")</f>
        <v>0</v>
      </c>
    </row>
    <row r="50" spans="1:2" x14ac:dyDescent="0.25">
      <c r="A50" s="71" t="s">
        <v>167</v>
      </c>
      <c r="B50" s="72"/>
    </row>
    <row r="51" spans="1:2" x14ac:dyDescent="0.25">
      <c r="A51" s="69">
        <f>A4</f>
        <v>0</v>
      </c>
      <c r="B51" s="70" t="str">
        <f>IF(AND(SUMIF($A$10:$A$20,$A51,$B$10:$B$20)&lt;=C4,SUMIF($A$10:$A$20,$A51,$B$10:$B$20)&gt;=B4)=TRUE,"Conforme","Non conforme")</f>
        <v>Conforme</v>
      </c>
    </row>
    <row r="52" spans="1:2" x14ac:dyDescent="0.25">
      <c r="A52" s="49">
        <f>A5</f>
        <v>0</v>
      </c>
      <c r="B52" s="70" t="str">
        <f t="shared" ref="B52:B53" si="21">IF(AND(SUMIF($A$10:$A$20,$A52,$B$10:$B$20)&lt;=C5,SUMIF($A$10:$A$20,$A52,$B$10:$B$20)&gt;=B5)=TRUE,"Conforme","Non conforme")</f>
        <v>Conforme</v>
      </c>
    </row>
    <row r="53" spans="1:2" x14ac:dyDescent="0.25">
      <c r="A53" s="49">
        <f>A6</f>
        <v>0</v>
      </c>
      <c r="B53" s="70" t="str">
        <f t="shared" si="21"/>
        <v>Conforme</v>
      </c>
    </row>
    <row r="54" spans="1:2" x14ac:dyDescent="0.25">
      <c r="A54" s="73" t="s">
        <v>144</v>
      </c>
      <c r="B54" s="65" t="str">
        <f>IF(AND(B51="Conforme",B52="Conforme",B53="Conforme")=TRUE,"Conforme","Non-conforme")</f>
        <v>Conforme</v>
      </c>
    </row>
    <row r="55" spans="1:2" x14ac:dyDescent="0.25">
      <c r="A55" s="73" t="s">
        <v>168</v>
      </c>
      <c r="B55" s="65" t="str">
        <f>IF(J48=0,"Conforme","non-conforme")</f>
        <v>Conforme</v>
      </c>
    </row>
    <row r="56" spans="1:2" x14ac:dyDescent="0.25">
      <c r="A56" s="87"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bilan d'exploitation</vt:lpstr>
      <vt:lpstr>données</vt:lpstr>
      <vt:lpstr>Convention</vt:lpstr>
      <vt:lpstr>cendre</vt:lpstr>
      <vt:lpstr>cendre2</vt:lpstr>
      <vt:lpstr>combustible</vt:lpstr>
      <vt:lpstr>oui_non</vt:lpstr>
      <vt:lpstr>région</vt:lpstr>
      <vt:lpstr>traitement</vt:lpstr>
      <vt:lpstr>'bilan d''exploitation'!Zone_d_impression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GAUTHIER Alice</dc:creator>
  <cp:lastModifiedBy>THOUIN Simon</cp:lastModifiedBy>
  <cp:lastPrinted>2015-10-01T05:32:01Z</cp:lastPrinted>
  <dcterms:created xsi:type="dcterms:W3CDTF">2014-02-05T10:03:27Z</dcterms:created>
  <dcterms:modified xsi:type="dcterms:W3CDTF">2020-10-21T13:09:45Z</dcterms:modified>
</cp:coreProperties>
</file>