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4-ECONOMIE_CIRCULAIRE\B2 - Tri à la source biodéchets\6-dispositifs d'aide\GEBIODEC\AAP en ligne\2022\session 2\"/>
    </mc:Choice>
  </mc:AlternateContent>
  <xr:revisionPtr revIDLastSave="0" documentId="13_ncr:1_{ECD01720-9CB4-41CA-A502-BCF3560D2B3F}" xr6:coauthVersionLast="47" xr6:coauthVersionMax="47" xr10:uidLastSave="{00000000-0000-0000-0000-000000000000}"/>
  <bookViews>
    <workbookView xWindow="-19320" yWindow="870" windowWidth="19440" windowHeight="15150" activeTab="2" xr2:uid="{00000000-000D-0000-FFFF-FFFF00000000}"/>
  </bookViews>
  <sheets>
    <sheet name="mode d'emploi" sheetId="2" r:id="rId1"/>
    <sheet name="indicateurs de suivi" sheetId="3" r:id="rId2"/>
    <sheet name="Perf passées et prévisionnel" sheetId="4" r:id="rId3"/>
  </sheets>
  <definedNames>
    <definedName name="_xlnm.Print_Area" localSheetId="1">'indicateurs de suivi'!$A$1:$H$36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4" l="1"/>
  <c r="N30" i="4"/>
  <c r="L30" i="4"/>
  <c r="B30" i="4"/>
  <c r="D30" i="4"/>
  <c r="F30" i="4"/>
  <c r="H30" i="4"/>
  <c r="J30" i="4"/>
  <c r="Q31" i="4"/>
  <c r="P30" i="4"/>
  <c r="P23" i="4" l="1"/>
  <c r="Q23" i="4" s="1"/>
  <c r="E30" i="4"/>
  <c r="R29" i="4"/>
  <c r="P29" i="4"/>
  <c r="N29" i="4"/>
  <c r="L29" i="4"/>
  <c r="J29" i="4"/>
  <c r="H29" i="4"/>
  <c r="F29" i="4"/>
  <c r="E29" i="4"/>
  <c r="D29" i="4"/>
  <c r="C30" i="4"/>
  <c r="B29" i="4"/>
  <c r="B23" i="4"/>
  <c r="C23" i="4" s="1"/>
  <c r="R25" i="4"/>
  <c r="S25" i="4" s="1"/>
  <c r="P25" i="4"/>
  <c r="Q25" i="4" s="1"/>
  <c r="N25" i="4"/>
  <c r="O25" i="4" s="1"/>
  <c r="L25" i="4"/>
  <c r="M25" i="4" s="1"/>
  <c r="J25" i="4"/>
  <c r="K25" i="4" s="1"/>
  <c r="Q36" i="4" s="1"/>
  <c r="H25" i="4"/>
  <c r="I25" i="4" s="1"/>
  <c r="F25" i="4"/>
  <c r="G25" i="4" s="1"/>
  <c r="D25" i="4"/>
  <c r="E25" i="4" s="1"/>
  <c r="B25" i="4"/>
  <c r="C25" i="4" s="1"/>
  <c r="R23" i="4"/>
  <c r="S23" i="4" s="1"/>
  <c r="N23" i="4"/>
  <c r="O23" i="4" s="1"/>
  <c r="L23" i="4"/>
  <c r="L24" i="4" s="1"/>
  <c r="M24" i="4" s="1"/>
  <c r="J23" i="4"/>
  <c r="K23" i="4" s="1"/>
  <c r="H23" i="4"/>
  <c r="I23" i="4" s="1"/>
  <c r="F23" i="4"/>
  <c r="G23" i="4" s="1"/>
  <c r="D23" i="4"/>
  <c r="E23" i="4" s="1"/>
  <c r="S22" i="4"/>
  <c r="S29" i="4" s="1"/>
  <c r="Q22" i="4"/>
  <c r="Q29" i="4" s="1"/>
  <c r="O22" i="4"/>
  <c r="O29" i="4" s="1"/>
  <c r="M22" i="4"/>
  <c r="M29" i="4" s="1"/>
  <c r="K22" i="4"/>
  <c r="K29" i="4" s="1"/>
  <c r="I22" i="4"/>
  <c r="I29" i="4" s="1"/>
  <c r="G22" i="4"/>
  <c r="G29" i="4" s="1"/>
  <c r="E22" i="4"/>
  <c r="C22" i="4"/>
  <c r="C29" i="4" s="1"/>
  <c r="R19" i="4"/>
  <c r="S19" i="4" s="1"/>
  <c r="P19" i="4"/>
  <c r="Q19" i="4" s="1"/>
  <c r="N19" i="4"/>
  <c r="O19" i="4" s="1"/>
  <c r="L19" i="4"/>
  <c r="M19" i="4" s="1"/>
  <c r="J19" i="4"/>
  <c r="K19" i="4" s="1"/>
  <c r="H19" i="4"/>
  <c r="I19" i="4" s="1"/>
  <c r="F19" i="4"/>
  <c r="G19" i="4" s="1"/>
  <c r="D19" i="4"/>
  <c r="E19" i="4" s="1"/>
  <c r="B19" i="4"/>
  <c r="C19" i="4" s="1"/>
  <c r="S18" i="4"/>
  <c r="Q18" i="4"/>
  <c r="O18" i="4"/>
  <c r="M18" i="4"/>
  <c r="K18" i="4"/>
  <c r="I18" i="4"/>
  <c r="G18" i="4"/>
  <c r="E18" i="4"/>
  <c r="C18" i="4"/>
  <c r="S17" i="4"/>
  <c r="Q17" i="4"/>
  <c r="O17" i="4"/>
  <c r="M17" i="4"/>
  <c r="K17" i="4"/>
  <c r="I17" i="4"/>
  <c r="G17" i="4"/>
  <c r="E17" i="4"/>
  <c r="C17" i="4"/>
  <c r="S16" i="4"/>
  <c r="Q16" i="4"/>
  <c r="O16" i="4"/>
  <c r="M16" i="4"/>
  <c r="K16" i="4"/>
  <c r="I16" i="4"/>
  <c r="G16" i="4"/>
  <c r="E16" i="4"/>
  <c r="C16" i="4"/>
  <c r="S15" i="4"/>
  <c r="Q15" i="4"/>
  <c r="O15" i="4"/>
  <c r="M15" i="4"/>
  <c r="K15" i="4"/>
  <c r="I15" i="4"/>
  <c r="G15" i="4"/>
  <c r="E15" i="4"/>
  <c r="C15" i="4"/>
  <c r="R12" i="4"/>
  <c r="S12" i="4" s="1"/>
  <c r="P12" i="4"/>
  <c r="Q12" i="4" s="1"/>
  <c r="N12" i="4"/>
  <c r="O12" i="4" s="1"/>
  <c r="L12" i="4"/>
  <c r="M12" i="4" s="1"/>
  <c r="J12" i="4"/>
  <c r="K12" i="4" s="1"/>
  <c r="H12" i="4"/>
  <c r="I12" i="4" s="1"/>
  <c r="F12" i="4"/>
  <c r="G12" i="4" s="1"/>
  <c r="D12" i="4"/>
  <c r="E12" i="4" s="1"/>
  <c r="B12" i="4"/>
  <c r="C12" i="4" s="1"/>
  <c r="S11" i="4"/>
  <c r="Q11" i="4"/>
  <c r="O11" i="4"/>
  <c r="M11" i="4"/>
  <c r="K11" i="4"/>
  <c r="I11" i="4"/>
  <c r="G11" i="4"/>
  <c r="E11" i="4"/>
  <c r="C11" i="4"/>
  <c r="S10" i="4"/>
  <c r="Q10" i="4"/>
  <c r="O10" i="4"/>
  <c r="M10" i="4"/>
  <c r="K10" i="4"/>
  <c r="I10" i="4"/>
  <c r="G10" i="4"/>
  <c r="E10" i="4"/>
  <c r="C10" i="4"/>
  <c r="R7" i="4"/>
  <c r="P7" i="4"/>
  <c r="Q7" i="4" s="1"/>
  <c r="N7" i="4"/>
  <c r="L7" i="4"/>
  <c r="M7" i="4" s="1"/>
  <c r="J7" i="4"/>
  <c r="H7" i="4"/>
  <c r="I7" i="4" s="1"/>
  <c r="F7" i="4"/>
  <c r="D7" i="4"/>
  <c r="E7" i="4" s="1"/>
  <c r="B7" i="4"/>
  <c r="S6" i="4"/>
  <c r="Q6" i="4"/>
  <c r="O6" i="4"/>
  <c r="M6" i="4"/>
  <c r="K6" i="4"/>
  <c r="I6" i="4"/>
  <c r="G6" i="4"/>
  <c r="E6" i="4"/>
  <c r="C6" i="4"/>
  <c r="S5" i="4"/>
  <c r="Q5" i="4"/>
  <c r="O5" i="4"/>
  <c r="M5" i="4"/>
  <c r="K5" i="4"/>
  <c r="I5" i="4"/>
  <c r="G5" i="4"/>
  <c r="E5" i="4"/>
  <c r="C5" i="4"/>
  <c r="Q34" i="4" l="1"/>
  <c r="I30" i="4"/>
  <c r="I31" i="4" s="1"/>
  <c r="K30" i="4"/>
  <c r="K31" i="4" s="1"/>
  <c r="M30" i="4"/>
  <c r="M31" i="4" s="1"/>
  <c r="O30" i="4"/>
  <c r="O31" i="4" s="1"/>
  <c r="G30" i="4"/>
  <c r="G31" i="4" s="1"/>
  <c r="Q30" i="4"/>
  <c r="S30" i="4"/>
  <c r="S31" i="4" s="1"/>
  <c r="C31" i="4"/>
  <c r="E31" i="4"/>
  <c r="B26" i="4"/>
  <c r="C26" i="4" s="1"/>
  <c r="F24" i="4"/>
  <c r="G24" i="4" s="1"/>
  <c r="N24" i="4"/>
  <c r="O24" i="4" s="1"/>
  <c r="P24" i="4"/>
  <c r="Q24" i="4" s="1"/>
  <c r="Q35" i="4" s="1"/>
  <c r="N26" i="4"/>
  <c r="O26" i="4" s="1"/>
  <c r="F26" i="4"/>
  <c r="G26" i="4" s="1"/>
  <c r="O7" i="4"/>
  <c r="G7" i="4"/>
  <c r="J26" i="4"/>
  <c r="K26" i="4" s="1"/>
  <c r="D26" i="4"/>
  <c r="E26" i="4" s="1"/>
  <c r="L26" i="4"/>
  <c r="M26" i="4" s="1"/>
  <c r="R26" i="4"/>
  <c r="S26" i="4" s="1"/>
  <c r="H24" i="4"/>
  <c r="I24" i="4" s="1"/>
  <c r="J24" i="4"/>
  <c r="K24" i="4" s="1"/>
  <c r="R24" i="4"/>
  <c r="S24" i="4" s="1"/>
  <c r="M23" i="4"/>
  <c r="C7" i="4"/>
  <c r="K7" i="4"/>
  <c r="S7" i="4"/>
  <c r="D24" i="4"/>
  <c r="E24" i="4" s="1"/>
  <c r="H26" i="4"/>
  <c r="I26" i="4" s="1"/>
  <c r="P26" i="4"/>
  <c r="Q26" i="4" s="1"/>
  <c r="B24" i="4"/>
  <c r="C2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BOEDEC Pierre</author>
  </authors>
  <commentList>
    <comment ref="A15" authorId="0" shapeId="0" xr:uid="{379E1063-8AB3-450F-8068-30095B9EBB4A}">
      <text>
        <r>
          <rPr>
            <b/>
            <sz val="9"/>
            <color indexed="81"/>
            <rFont val="Tahoma"/>
            <family val="2"/>
          </rPr>
          <t>BOEDEC Pierre:</t>
        </r>
        <r>
          <rPr>
            <sz val="9"/>
            <color indexed="81"/>
            <rFont val="Tahoma"/>
            <family val="2"/>
          </rPr>
          <t xml:space="preserve">
ratios de collecte rapportés à la population totale</t>
        </r>
      </text>
    </comment>
    <comment ref="A16" authorId="0" shapeId="0" xr:uid="{36392352-13D7-4E8D-AD36-A25DCC15D6EC}">
      <text>
        <r>
          <rPr>
            <b/>
            <sz val="9"/>
            <color indexed="81"/>
            <rFont val="Tahoma"/>
            <family val="2"/>
          </rPr>
          <t>BOEDEC Pierre:</t>
        </r>
        <r>
          <rPr>
            <sz val="9"/>
            <color indexed="81"/>
            <rFont val="Tahoma"/>
            <family val="2"/>
          </rPr>
          <t xml:space="preserve">
dans le cadre du service public</t>
        </r>
      </text>
    </comment>
    <comment ref="A18" authorId="0" shapeId="0" xr:uid="{058FDD71-7038-4359-B3FA-E2A3DC2B6ADA}">
      <text>
        <r>
          <rPr>
            <b/>
            <sz val="9"/>
            <color indexed="81"/>
            <rFont val="Tahoma"/>
            <family val="2"/>
          </rPr>
          <t>BOEDEC Pierre:</t>
        </r>
        <r>
          <rPr>
            <sz val="9"/>
            <color indexed="81"/>
            <rFont val="Tahoma"/>
            <family val="2"/>
          </rPr>
          <t xml:space="preserve">
dans le cadre du service public</t>
        </r>
      </text>
    </comment>
    <comment ref="A31" authorId="0" shapeId="0" xr:uid="{4754A126-9E98-4E5C-B4BE-C0AB87F10F2B}">
      <text>
        <r>
          <rPr>
            <b/>
            <sz val="9"/>
            <color indexed="81"/>
            <rFont val="Tahoma"/>
            <family val="2"/>
          </rPr>
          <t>BOEDEC Pierre:</t>
        </r>
        <r>
          <rPr>
            <sz val="9"/>
            <color indexed="81"/>
            <rFont val="Tahoma"/>
            <family val="2"/>
          </rPr>
          <t xml:space="preserve">
le ratio doit normalement baisser.
Les actions de prévention, ECT,TI…s'ajoutent aux actions d'évitement, de détournement et de collecte des déchèts alimentaires.
</t>
        </r>
      </text>
    </comment>
  </commentList>
</comments>
</file>

<file path=xl/sharedStrings.xml><?xml version="1.0" encoding="utf-8"?>
<sst xmlns="http://schemas.openxmlformats.org/spreadsheetml/2006/main" count="278" uniqueCount="145">
  <si>
    <t>Année de référence</t>
  </si>
  <si>
    <t>habitants</t>
  </si>
  <si>
    <t>Flux organiques évités</t>
  </si>
  <si>
    <t>tonnages</t>
  </si>
  <si>
    <t>kg/hab/an</t>
  </si>
  <si>
    <t>actions lutte contre le GA</t>
  </si>
  <si>
    <t>actions d'évitement des DV</t>
  </si>
  <si>
    <t>total</t>
  </si>
  <si>
    <t>compostage domestique</t>
  </si>
  <si>
    <t>Indicateurs de résultats</t>
  </si>
  <si>
    <t xml:space="preserve">Population du territoire  </t>
  </si>
  <si>
    <t>apports directs verts sur PF plate(s)-forme(s)</t>
  </si>
  <si>
    <t>collecte déchets verts</t>
  </si>
  <si>
    <t>collecte séparée déchets alimentaires</t>
  </si>
  <si>
    <t>collecte Omr + CS déchets alimentaires</t>
  </si>
  <si>
    <t>collecte déchets verts en déchèterie(s)</t>
  </si>
  <si>
    <t>compostage partagé</t>
  </si>
  <si>
    <t>Flux de déchets organiques détournés</t>
  </si>
  <si>
    <t>A terme</t>
  </si>
  <si>
    <t>baisse  du ratio de collecte des Omr</t>
  </si>
  <si>
    <t>Démarches</t>
  </si>
  <si>
    <t>Définitions indicateurs</t>
  </si>
  <si>
    <t>Données mobilisées</t>
  </si>
  <si>
    <t>Unités</t>
  </si>
  <si>
    <t>Année 1</t>
  </si>
  <si>
    <t>Année 2</t>
  </si>
  <si>
    <t>Lutte contre le gaspillage alimentaire</t>
  </si>
  <si>
    <t>Restauration publique (écoles, crèches, périscolaires, EPHAD,…) : % d’établissements du territoire engagés dans une démarche</t>
  </si>
  <si>
    <t>Données pouvant être obtenues suite à la mise en place d’un suivi / enquête</t>
  </si>
  <si>
    <t>%</t>
  </si>
  <si>
    <t>Restauration privée : nombre d’établissements engagés</t>
  </si>
  <si>
    <t>nombre</t>
  </si>
  <si>
    <t>Ménages/grand public : nombre de personnes sensibilisées</t>
  </si>
  <si>
    <t>Jardinage au naturel</t>
  </si>
  <si>
    <t>Nombre de foyers sensibilisés</t>
  </si>
  <si>
    <t>Prévention qualitative</t>
  </si>
  <si>
    <t>Quantité de produits de traitement du jardinage collectés en tonnes/an</t>
  </si>
  <si>
    <t>Tonnage de DDS collectés sélectivement</t>
  </si>
  <si>
    <t>tonnes/an</t>
  </si>
  <si>
    <t>Gestion de proximité</t>
  </si>
  <si>
    <t>Nombre de personnes sensibilisées à la gestion in situ des déchets ligneux</t>
  </si>
  <si>
    <t>Nombre de composteurs individuels</t>
  </si>
  <si>
    <t>Nombre de composteurs partagés</t>
  </si>
  <si>
    <t>Nombre de composteurs en établissement mis en place</t>
  </si>
  <si>
    <t>Population équipée d’un composteur individuel ou ayant accès à un composteur partagé</t>
  </si>
  <si>
    <t>Dans le cas où, les données sont partiellement disponibles, l’ADEME propose la formule de calcul suivante :Nb de composteurs ind ×2,2 hab+Nb de composteurs partagés ×2,2 ×10.  
2,2 étant la composition moyenne d’un foyer
10 étant le nombre de foyers desservis en moyenne par composteur partagé</t>
  </si>
  <si>
    <t>Nombre de foyers pratiquant la gestion de proximité y/c gestion domestique en tas et lombricompostage</t>
  </si>
  <si>
    <t>Part de la population totale</t>
  </si>
  <si>
    <t>Quantités de biodéchets détournés par le biais des pratiques de gestion de proximité</t>
  </si>
  <si>
    <t>Pour réalisation une estimation / information, sont en moyenne détournés :
1 t/an par composteur partagé
175 kg/foyer équipé d’un composteur individuel
80 kg/foyer équipé d’un lombricomposteur</t>
  </si>
  <si>
    <t>Ratio de détournement</t>
  </si>
  <si>
    <t>estimation</t>
  </si>
  <si>
    <t>Collecte séparée déchets alimentaires</t>
  </si>
  <si>
    <t>Population desservie par le service de collecte des biodéchets</t>
  </si>
  <si>
    <t>fichiers clients ou contribuables</t>
  </si>
  <si>
    <t>part de la population totale</t>
  </si>
  <si>
    <t>Quantités de biodéchets collectés  par habitant desservi</t>
  </si>
  <si>
    <t>pesée</t>
  </si>
  <si>
    <t>ratio  de collecte</t>
  </si>
  <si>
    <t>Taux de participation des foyers desservis</t>
  </si>
  <si>
    <t>Taux de présentation des bacs à la collecte / fréquence moyenne de présentation des bacs à la collecte</t>
  </si>
  <si>
    <t>Quantité de biodéchets faisant l’objet d’une valorisation organique (et le cas échéant énergétique)</t>
  </si>
  <si>
    <t>Tonnages envoyés vers des installations de compostage ou de méthanisation</t>
  </si>
  <si>
    <t>% de refus de tri sur biodéchets</t>
  </si>
  <si>
    <t>Collecte des déchets verts</t>
  </si>
  <si>
    <t>collecte au porte à porte</t>
  </si>
  <si>
    <t>collecte en déchèterie</t>
  </si>
  <si>
    <t xml:space="preserve">collecte sur plates-formes de regroupement </t>
  </si>
  <si>
    <t>Quantités collectées</t>
  </si>
  <si>
    <t>total  des flux collectés</t>
  </si>
  <si>
    <t>Généralisation du tri à la source</t>
  </si>
  <si>
    <t xml:space="preserve">Composition des ordures ménagères résiduelles des ménages et des activités économiques collectés dans le cadre du SPPG DMA </t>
  </si>
  <si>
    <t>oui/non</t>
  </si>
  <si>
    <t>Proportion de foyers ayant accès à une solution de tri à la source des biodéchets (collecte et gestion proximité) à moins de 300 m</t>
  </si>
  <si>
    <t>Géolocalisation des placettes de compostage (Géocompost) et points de collecte</t>
  </si>
  <si>
    <t>Nombre de foyers ayant accès à une solution de tri à la source</t>
  </si>
  <si>
    <t>Collecte OMr</t>
  </si>
  <si>
    <t>habitants ayant accès à la ou les collectes séparées</t>
  </si>
  <si>
    <t>Ratio de collecte rapporté à la population totale</t>
  </si>
  <si>
    <t>Onglet "perf passées et prévisionnelles"</t>
  </si>
  <si>
    <t>Onglet "indicateurs de suivi"</t>
  </si>
  <si>
    <t>MODE D'EMPLOI</t>
  </si>
  <si>
    <t xml:space="preserve"> disponible sur sinoe (onglet indicateurs/bilans et historique/historique de la population de votre territoire); au-delà extrapoler</t>
  </si>
  <si>
    <t>Année du bilan</t>
  </si>
  <si>
    <t>"Année de référence"</t>
  </si>
  <si>
    <t>"Année du bilan"</t>
  </si>
  <si>
    <t>données à renseigner</t>
  </si>
  <si>
    <t>nombre d'habitants desssevis</t>
  </si>
  <si>
    <t>nombre d'habitants desservis</t>
  </si>
  <si>
    <t>Ratio de collecte de la population desservie par une collecte séparée (si possible)</t>
  </si>
  <si>
    <t>ADAPTER LE TABLEAU AUX MOYENS DE SUIVI DISPONIBLES OU ENVISAGES</t>
  </si>
  <si>
    <t>Source installation de tri/traitement</t>
  </si>
  <si>
    <t>ratio de collecte</t>
  </si>
  <si>
    <t xml:space="preserve">Population </t>
  </si>
  <si>
    <t>données INSEE ou internes</t>
  </si>
  <si>
    <t>Résultats campagnes de caractérisation CARADEME avant/pendant/après déploiement du dispositif de tri à la source</t>
  </si>
  <si>
    <t xml:space="preserve">composition des populations </t>
  </si>
  <si>
    <t>Part de la population desservie par un dispositif de tri à la source des biodéchets</t>
  </si>
  <si>
    <t>Nombre total de foyers du territoire</t>
  </si>
  <si>
    <t>Indicateurs</t>
  </si>
  <si>
    <t>cellules des colonnes E, F, G et H</t>
  </si>
  <si>
    <t>rajouter une formule si nécessaire</t>
  </si>
  <si>
    <t>2024
Année du bilan</t>
  </si>
  <si>
    <t>2022
Année 1</t>
  </si>
  <si>
    <t>2023
Année 2</t>
  </si>
  <si>
    <t>Tonnages évités, détournés et collectés</t>
  </si>
  <si>
    <t>ligne 2
population du territoire (jusqu'à 2021)</t>
  </si>
  <si>
    <t>ligne 2
population du territoire (au-delà de 2021)</t>
  </si>
  <si>
    <t>Rubrique "flux organiques évités"
lignes 5 et 6</t>
  </si>
  <si>
    <t>Rubrique "flux de déchets organiques détournés
lignes 10 et 11</t>
  </si>
  <si>
    <t>Rubrique "flux de déchets organiques collectés"
lignes 15 à 18</t>
  </si>
  <si>
    <t>Rubrique "indicateurs de résultats" 
ligne 22</t>
  </si>
  <si>
    <t>baisse ou stabilisation du ratio collecte des déchets verts</t>
  </si>
  <si>
    <t>ordures ménagères résiduelles</t>
  </si>
  <si>
    <t>Estimer les flux évités</t>
  </si>
  <si>
    <t>Estimer les flux détournés. Une règle de calcul est proposée onglet "indicateurs de suivi"</t>
  </si>
  <si>
    <t>Cas général: 2024
Cas particulier des territoires de plus de 250 000 habitants (métropole-grande agglomération): 2025</t>
  </si>
  <si>
    <t>Renseigner les tonnages collectés de l'année</t>
  </si>
  <si>
    <t>Renseigner les tonnages annnuels d'OMr collectées
Attention: les indicateurs des lignes 23 à 26 sont calculés automatiquement</t>
  </si>
  <si>
    <t>Les 3 indicateurs de résultats des cellules à fond vert indiquent les performances prévisionnelles attendues
Ils aident à fonder les objectifs de résultats contractuels énoncés au § "Conditions spécifiques au soutien à la mise en place de la collecte séparée" du V.2. du Règlement.</t>
  </si>
  <si>
    <t>2021
Année de référence</t>
  </si>
  <si>
    <t>Population du territoire (population municipale INSEE)</t>
  </si>
  <si>
    <t>34 indicateurs sont proposés.
Merci de retenir le maximum d'indicateurs
Vous pouvez ajouter les indicateurs qui vous paraissent pertinents</t>
  </si>
  <si>
    <t>colonnes 2017,2018,2019,2020,2021,2022,2023,2024,Année X</t>
  </si>
  <si>
    <t>De façon à apprécier l'évolution sur un pas de temps suffisant, 
renseigner les années 2017 à 2024 ainsi que l'année durant laquelle le dispositif sera considéré comme en vitesse de croisière</t>
  </si>
  <si>
    <t xml:space="preserve">2021 recommandée car 2019 est atypique. Les formules de l'exemple fictif s'y réfèrent
si vos statistiques de collecte 2021 ne sont pas disponibles, pour faire simple, prendre celles de 2019 en renseignant la colonne 2021  </t>
  </si>
  <si>
    <t>population du territoire (habitants, foyers)
population dessservie par un service
nombre de non ménages 
oui/non
ratios
tonnages évités, détournés et collectés (DDS, OMR, biodéchets alimentaires, déchets verts). Pour les flux non mesurés, estimer les flux passés et à venir</t>
  </si>
  <si>
    <t xml:space="preserve">Année </t>
  </si>
  <si>
    <t>Quantité de broyat  de déchets ligneux distribué</t>
  </si>
  <si>
    <t>par défaut tonnage broyé dans l'année ou estimation par la formule: nombre d'heuresx capacité de broyage horaire</t>
  </si>
  <si>
    <t>autres collectes séparées déchets alimentaires (périscolaires, activités économiques…)</t>
  </si>
  <si>
    <t>total biodéchets mobilisés (évités, détournés et collectés)</t>
  </si>
  <si>
    <t>cumul ratios déchets routiniers</t>
  </si>
  <si>
    <t>Rubrique "objectifs de résultats"</t>
  </si>
  <si>
    <t>Rubrique "contrôle de cohérence" sur les déchets routiniers</t>
  </si>
  <si>
    <r>
      <rPr>
        <b/>
        <sz val="11"/>
        <color rgb="FFFF0000"/>
        <rFont val="Calibri"/>
        <family val="2"/>
        <scheme val="minor"/>
      </rPr>
      <t xml:space="preserve">Le cumul des ratios </t>
    </r>
    <r>
      <rPr>
        <sz val="11"/>
        <color rgb="FFFF0000"/>
        <rFont val="Calibri"/>
        <family val="2"/>
        <scheme val="minor"/>
      </rPr>
      <t xml:space="preserve">de collecte des ordures ménagères résiduelles avec ceux des dispositifs d'évitement, de détournement et de collecte des déchets alimentaires </t>
    </r>
    <r>
      <rPr>
        <b/>
        <sz val="11"/>
        <color rgb="FFFF0000"/>
        <rFont val="Calibri"/>
        <family val="2"/>
        <scheme val="minor"/>
      </rPr>
      <t>ne doit pas augmenter</t>
    </r>
    <r>
      <rPr>
        <sz val="11"/>
        <color rgb="FFFF0000"/>
        <rFont val="Calibri"/>
        <family val="2"/>
        <scheme val="minor"/>
      </rPr>
      <t>. En effet, les actions de prévention autres, l'extension des consignes de tri et les grilles tarifaires incitatives contribuent aussi à la baisse du ratio des OMr.</t>
    </r>
  </si>
  <si>
    <t>Objectifs de résultats</t>
  </si>
  <si>
    <r>
      <t>baisse ou stabilisation du ratio collecte (Omr+déchets alimentaires)</t>
    </r>
    <r>
      <rPr>
        <sz val="11"/>
        <color rgb="FFFF0000"/>
        <rFont val="Calibri"/>
        <family val="2"/>
        <scheme val="minor"/>
      </rPr>
      <t xml:space="preserve"> si collecte séparée</t>
    </r>
  </si>
  <si>
    <t>total DA mobilisés (évités, détournés et collectés)</t>
  </si>
  <si>
    <t>collecte séparée des déchets alimentaires</t>
  </si>
  <si>
    <r>
      <t>Flux de déchets organiques collectés</t>
    </r>
    <r>
      <rPr>
        <sz val="11"/>
        <color rgb="FFFF0000"/>
        <rFont val="Calibri"/>
        <family val="2"/>
        <scheme val="minor"/>
      </rPr>
      <t xml:space="preserve"> par le SPPG DMA</t>
    </r>
  </si>
  <si>
    <r>
      <t>Population adhérente du territoire (population municipale INSEE) disponible sur sinoe.org (onglet indicateurs/bilans et Historique/historique de la population de votre territoire); 
N</t>
    </r>
    <r>
      <rPr>
        <b/>
        <sz val="11"/>
        <rFont val="Calibri"/>
        <family val="2"/>
        <scheme val="minor"/>
      </rPr>
      <t>e pas indiquer ici la populaton desservie</t>
    </r>
    <r>
      <rPr>
        <b/>
        <sz val="11"/>
        <color theme="1"/>
        <rFont val="Calibri"/>
        <family val="2"/>
        <scheme val="minor"/>
      </rPr>
      <t xml:space="preserve"> à terme par la collecte séparée</t>
    </r>
  </si>
  <si>
    <r>
      <t>Si pas de statistiques disponibles rester à population constante
N</t>
    </r>
    <r>
      <rPr>
        <b/>
        <sz val="11"/>
        <color theme="1"/>
        <rFont val="Calibri"/>
        <family val="2"/>
        <scheme val="minor"/>
      </rPr>
      <t>e pas indiquer ici la population desservie à terme par la collecte séparée</t>
    </r>
  </si>
  <si>
    <t>NE RENSEIGNER QUE LES CELLULES A FOND ORANGE/renseignées par un exemple fictif</t>
  </si>
  <si>
    <t>Contrôle de cohérence déchets routiniers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</si>
</sst>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scheme val="minor"/>
    </font>
    <font>
      <sz val="11"/>
      <color theme="1"/>
      <name val="Calibri"/>
      <family val="2"/>
      <scheme val="minor"/>
    </font>
    <font>
      <sz val="11"/>
      <name val="Calibri"/>
      <family val="2"/>
      <scheme val="minor"/>
    </font>
    <font>
      <sz val="9"/>
      <color indexed="81"/>
      <name val="Tahoma"/>
      <family val="2"/>
    </font>
    <font>
      <b/>
      <sz val="9"/>
      <color indexed="81"/>
      <name val="Tahoma"/>
      <family val="2"/>
    </font>
    <font>
      <b/>
      <sz val="11"/>
      <color theme="1"/>
      <name val="Calibri"/>
      <family val="2"/>
    </font>
    <font>
      <b/>
      <sz val="11"/>
      <color theme="1"/>
      <name val="Calibri"/>
      <family val="2"/>
      <scheme val="minor"/>
    </font>
    <font>
      <b/>
      <sz val="11"/>
      <name val="Calibri"/>
      <family val="2"/>
      <scheme val="minor"/>
    </font>
    <font>
      <sz val="11"/>
      <color theme="1"/>
      <name val="Calibri"/>
      <family val="2"/>
    </font>
    <font>
      <sz val="11"/>
      <color rgb="FFFF0000"/>
      <name val="Calibri"/>
      <family val="2"/>
      <scheme val="minor"/>
    </font>
    <font>
      <b/>
      <sz val="11"/>
      <color rgb="FFFF0000"/>
      <name val="Calibri"/>
      <family val="2"/>
      <scheme val="minor"/>
    </font>
  </fonts>
  <fills count="1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2">
    <xf numFmtId="0" fontId="0" fillId="0" borderId="0" xfId="0"/>
    <xf numFmtId="0" fontId="0" fillId="0" borderId="5" xfId="0" applyFont="1" applyBorder="1"/>
    <xf numFmtId="3" fontId="0" fillId="2" borderId="4" xfId="0" applyNumberFormat="1" applyFont="1" applyFill="1" applyBorder="1"/>
    <xf numFmtId="0" fontId="0" fillId="3" borderId="6" xfId="0" applyFill="1" applyBorder="1"/>
    <xf numFmtId="0" fontId="0" fillId="3" borderId="7" xfId="0" applyFill="1" applyBorder="1"/>
    <xf numFmtId="1" fontId="0" fillId="2" borderId="6" xfId="0" applyNumberFormat="1" applyFont="1" applyFill="1" applyBorder="1"/>
    <xf numFmtId="1" fontId="0" fillId="0" borderId="8" xfId="0" applyNumberFormat="1" applyBorder="1"/>
    <xf numFmtId="1" fontId="0" fillId="3" borderId="8" xfId="0" applyNumberFormat="1" applyFill="1" applyBorder="1"/>
    <xf numFmtId="0" fontId="0" fillId="0" borderId="10" xfId="0" applyBorder="1"/>
    <xf numFmtId="0" fontId="0" fillId="3" borderId="8" xfId="0" applyFill="1" applyBorder="1"/>
    <xf numFmtId="1" fontId="0" fillId="5" borderId="8" xfId="0" applyNumberFormat="1" applyFill="1" applyBorder="1"/>
    <xf numFmtId="0" fontId="0" fillId="3" borderId="6" xfId="0" applyFont="1" applyFill="1" applyBorder="1"/>
    <xf numFmtId="0" fontId="0" fillId="3" borderId="7" xfId="0" applyFont="1" applyFill="1" applyBorder="1"/>
    <xf numFmtId="3" fontId="0" fillId="0" borderId="8" xfId="0" applyNumberFormat="1" applyFont="1" applyBorder="1"/>
    <xf numFmtId="3" fontId="0" fillId="0" borderId="6" xfId="0" applyNumberFormat="1" applyFont="1" applyBorder="1"/>
    <xf numFmtId="3" fontId="0" fillId="5" borderId="8" xfId="0" applyNumberFormat="1" applyFont="1" applyFill="1" applyBorder="1"/>
    <xf numFmtId="3" fontId="0" fillId="0" borderId="12" xfId="0" applyNumberFormat="1" applyFont="1" applyBorder="1"/>
    <xf numFmtId="3" fontId="0" fillId="2" borderId="6" xfId="0" applyNumberFormat="1" applyFont="1" applyFill="1" applyBorder="1"/>
    <xf numFmtId="3" fontId="0" fillId="2" borderId="6" xfId="0" applyNumberFormat="1" applyFill="1" applyBorder="1"/>
    <xf numFmtId="3" fontId="0" fillId="0" borderId="11" xfId="0" applyNumberFormat="1" applyBorder="1"/>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3" fontId="0" fillId="5" borderId="12" xfId="0" applyNumberFormat="1" applyFont="1" applyFill="1" applyBorder="1"/>
    <xf numFmtId="0" fontId="0" fillId="0" borderId="0" xfId="0" applyAlignment="1">
      <alignment vertical="center" wrapText="1"/>
    </xf>
    <xf numFmtId="0" fontId="0" fillId="3" borderId="1" xfId="0" applyNumberFormat="1" applyFont="1" applyFill="1" applyBorder="1" applyAlignment="1">
      <alignment vertical="center" wrapText="1"/>
    </xf>
    <xf numFmtId="0" fontId="0" fillId="0" borderId="0" xfId="0" applyNumberFormat="1" applyAlignment="1">
      <alignment vertical="center" wrapText="1"/>
    </xf>
    <xf numFmtId="0" fontId="0" fillId="3" borderId="1" xfId="0" applyNumberFormat="1" applyFill="1" applyBorder="1" applyAlignment="1">
      <alignment vertical="center" wrapText="1"/>
    </xf>
    <xf numFmtId="0" fontId="0" fillId="4" borderId="1" xfId="0" applyNumberFormat="1" applyFill="1" applyBorder="1" applyAlignment="1">
      <alignment vertical="center" wrapText="1"/>
    </xf>
    <xf numFmtId="0" fontId="0" fillId="6" borderId="1" xfId="0" applyNumberFormat="1" applyFill="1" applyBorder="1" applyAlignment="1">
      <alignment vertical="center" wrapText="1"/>
    </xf>
    <xf numFmtId="0" fontId="0" fillId="3" borderId="9" xfId="0" applyNumberFormat="1" applyFill="1" applyBorder="1" applyAlignment="1">
      <alignment vertical="center" wrapText="1"/>
    </xf>
    <xf numFmtId="0" fontId="0" fillId="0" borderId="10" xfId="0" applyNumberFormat="1" applyBorder="1" applyAlignment="1">
      <alignment vertical="center" wrapText="1"/>
    </xf>
    <xf numFmtId="0" fontId="2" fillId="5"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0" fillId="7" borderId="1" xfId="0" applyNumberFormat="1" applyFill="1" applyBorder="1" applyAlignment="1">
      <alignment vertical="center" wrapText="1"/>
    </xf>
    <xf numFmtId="0" fontId="8" fillId="0" borderId="19" xfId="0" applyFont="1" applyBorder="1" applyAlignment="1">
      <alignment horizontal="left" vertical="center" wrapText="1"/>
    </xf>
    <xf numFmtId="0" fontId="0" fillId="0" borderId="14" xfId="0" applyFont="1" applyBorder="1"/>
    <xf numFmtId="0" fontId="8" fillId="0" borderId="14" xfId="0" applyFont="1" applyBorder="1" applyAlignment="1">
      <alignment horizontal="left" vertical="center" wrapText="1"/>
    </xf>
    <xf numFmtId="0" fontId="8" fillId="0" borderId="14" xfId="0" applyFont="1" applyBorder="1" applyAlignment="1">
      <alignment horizontal="left" vertical="center" wrapText="1" indent="1"/>
    </xf>
    <xf numFmtId="0" fontId="5" fillId="3" borderId="12"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8" fillId="0" borderId="29" xfId="0" applyFont="1" applyBorder="1" applyAlignment="1">
      <alignment horizontal="left" vertical="center" wrapText="1"/>
    </xf>
    <xf numFmtId="0" fontId="5" fillId="0" borderId="14" xfId="0" applyFont="1" applyBorder="1" applyAlignment="1">
      <alignment vertical="center" wrapText="1"/>
    </xf>
    <xf numFmtId="0" fontId="0" fillId="9" borderId="9" xfId="0" applyFill="1" applyBorder="1" applyAlignment="1">
      <alignment vertical="center" wrapText="1"/>
    </xf>
    <xf numFmtId="0" fontId="8" fillId="0" borderId="19" xfId="0" applyFont="1" applyBorder="1" applyAlignment="1">
      <alignment vertical="center" wrapText="1"/>
    </xf>
    <xf numFmtId="0" fontId="0" fillId="0" borderId="14" xfId="0" applyFont="1" applyBorder="1" applyAlignment="1">
      <alignment vertical="center" wrapText="1"/>
    </xf>
    <xf numFmtId="0" fontId="8" fillId="0" borderId="29" xfId="0" applyFont="1" applyBorder="1" applyAlignment="1">
      <alignment vertical="center" wrapText="1"/>
    </xf>
    <xf numFmtId="3" fontId="0" fillId="10" borderId="14" xfId="0" applyNumberFormat="1" applyFont="1" applyFill="1" applyBorder="1" applyAlignment="1">
      <alignment vertical="center"/>
    </xf>
    <xf numFmtId="3" fontId="0" fillId="10" borderId="22" xfId="0" applyNumberFormat="1" applyFont="1" applyFill="1" applyBorder="1" applyAlignment="1">
      <alignment vertical="center"/>
    </xf>
    <xf numFmtId="0" fontId="0" fillId="3" borderId="9" xfId="0" applyFill="1" applyBorder="1" applyAlignment="1">
      <alignment vertical="center" wrapText="1"/>
    </xf>
    <xf numFmtId="0" fontId="8" fillId="3" borderId="26" xfId="0" applyFont="1" applyFill="1" applyBorder="1" applyAlignment="1">
      <alignment horizontal="left" vertical="center" wrapText="1"/>
    </xf>
    <xf numFmtId="0" fontId="8" fillId="0" borderId="14" xfId="0" applyFont="1" applyBorder="1" applyAlignment="1">
      <alignment vertical="center" wrapText="1"/>
    </xf>
    <xf numFmtId="0" fontId="8" fillId="0" borderId="18" xfId="0" applyFont="1" applyBorder="1" applyAlignment="1">
      <alignment vertical="center" wrapText="1"/>
    </xf>
    <xf numFmtId="0" fontId="9" fillId="3" borderId="9" xfId="0" applyFont="1" applyFill="1" applyBorder="1" applyAlignment="1">
      <alignment vertical="center" wrapText="1"/>
    </xf>
    <xf numFmtId="3" fontId="0" fillId="11" borderId="14" xfId="0" applyNumberFormat="1" applyFont="1" applyFill="1" applyBorder="1" applyAlignment="1">
      <alignment vertical="center"/>
    </xf>
    <xf numFmtId="3" fontId="0" fillId="11" borderId="22" xfId="0" applyNumberFormat="1" applyFont="1" applyFill="1" applyBorder="1" applyAlignment="1">
      <alignment vertical="center"/>
    </xf>
    <xf numFmtId="0" fontId="0" fillId="8" borderId="14" xfId="0" applyFont="1" applyFill="1" applyBorder="1" applyAlignment="1">
      <alignment vertical="center" wrapText="1"/>
    </xf>
    <xf numFmtId="0" fontId="0" fillId="6" borderId="14" xfId="0" applyFont="1" applyFill="1" applyBorder="1" applyAlignment="1">
      <alignment vertical="center" wrapText="1"/>
    </xf>
    <xf numFmtId="3" fontId="0" fillId="6" borderId="14" xfId="0" applyNumberFormat="1" applyFont="1" applyFill="1" applyBorder="1" applyAlignment="1">
      <alignment vertical="center"/>
    </xf>
    <xf numFmtId="3" fontId="0" fillId="6" borderId="22" xfId="0" applyNumberFormat="1" applyFont="1" applyFill="1" applyBorder="1" applyAlignment="1">
      <alignment vertical="center"/>
    </xf>
    <xf numFmtId="9" fontId="0" fillId="12" borderId="15" xfId="0" applyNumberFormat="1" applyFont="1" applyFill="1" applyBorder="1" applyAlignment="1">
      <alignment horizontal="center" vertical="center" wrapText="1"/>
    </xf>
    <xf numFmtId="9" fontId="0" fillId="12" borderId="24" xfId="0" applyNumberFormat="1" applyFont="1" applyFill="1" applyBorder="1" applyAlignment="1">
      <alignment horizontal="center" vertical="center" wrapText="1"/>
    </xf>
    <xf numFmtId="0" fontId="0" fillId="13" borderId="14" xfId="0" applyFont="1" applyFill="1" applyBorder="1" applyAlignment="1">
      <alignment horizontal="center" vertical="center" wrapText="1"/>
    </xf>
    <xf numFmtId="0" fontId="0" fillId="13" borderId="22"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12" borderId="14" xfId="0" applyFont="1" applyFill="1" applyBorder="1" applyAlignment="1">
      <alignment vertical="center" wrapText="1"/>
    </xf>
    <xf numFmtId="0" fontId="0" fillId="6" borderId="19" xfId="0" applyFont="1" applyFill="1" applyBorder="1" applyAlignment="1">
      <alignment vertical="center" wrapText="1"/>
    </xf>
    <xf numFmtId="0" fontId="0" fillId="4" borderId="19" xfId="0" applyFont="1" applyFill="1" applyBorder="1" applyAlignment="1">
      <alignment vertical="center" wrapText="1"/>
    </xf>
    <xf numFmtId="0" fontId="0" fillId="6" borderId="15" xfId="0" applyFont="1" applyFill="1" applyBorder="1" applyAlignment="1">
      <alignment vertical="center" wrapText="1"/>
    </xf>
    <xf numFmtId="0" fontId="0" fillId="0" borderId="19" xfId="0" applyFont="1" applyBorder="1" applyAlignment="1">
      <alignment vertical="center" wrapText="1"/>
    </xf>
    <xf numFmtId="0" fontId="6" fillId="11" borderId="14" xfId="0" applyFont="1" applyFill="1" applyBorder="1" applyAlignment="1">
      <alignment vertical="center" wrapText="1"/>
    </xf>
    <xf numFmtId="0" fontId="0" fillId="4" borderId="14" xfId="0" applyFont="1" applyFill="1" applyBorder="1" applyAlignment="1">
      <alignment vertical="center" wrapText="1"/>
    </xf>
    <xf numFmtId="0" fontId="0" fillId="13" borderId="14" xfId="0" applyFont="1" applyFill="1" applyBorder="1" applyAlignment="1">
      <alignment vertical="center" wrapText="1"/>
    </xf>
    <xf numFmtId="0" fontId="0" fillId="8" borderId="29" xfId="0" applyFont="1" applyFill="1" applyBorder="1" applyAlignment="1">
      <alignment vertical="center" wrapText="1"/>
    </xf>
    <xf numFmtId="9" fontId="0" fillId="12" borderId="14" xfId="0" applyNumberFormat="1" applyFont="1" applyFill="1" applyBorder="1" applyAlignment="1">
      <alignment vertical="center" wrapText="1"/>
    </xf>
    <xf numFmtId="1" fontId="0" fillId="8" borderId="14" xfId="0" applyNumberFormat="1" applyFont="1" applyFill="1" applyBorder="1" applyAlignment="1">
      <alignment horizontal="center" vertical="center" wrapText="1"/>
    </xf>
    <xf numFmtId="1" fontId="0" fillId="8" borderId="22" xfId="0" applyNumberFormat="1" applyFont="1" applyFill="1" applyBorder="1" applyAlignment="1">
      <alignment horizontal="center" vertical="center" wrapText="1"/>
    </xf>
    <xf numFmtId="3" fontId="0" fillId="4" borderId="19" xfId="0" applyNumberFormat="1" applyFont="1" applyFill="1" applyBorder="1" applyAlignment="1">
      <alignment horizontal="center" vertical="center" wrapText="1"/>
    </xf>
    <xf numFmtId="3" fontId="0" fillId="4" borderId="27" xfId="0" applyNumberFormat="1" applyFont="1" applyFill="1" applyBorder="1" applyAlignment="1">
      <alignment horizontal="center" vertical="center" wrapText="1"/>
    </xf>
    <xf numFmtId="0" fontId="8" fillId="0" borderId="14" xfId="0" applyFont="1" applyBorder="1" applyAlignment="1">
      <alignment vertical="center" wrapText="1"/>
    </xf>
    <xf numFmtId="3" fontId="0" fillId="5" borderId="6" xfId="0" applyNumberFormat="1" applyFill="1" applyBorder="1"/>
    <xf numFmtId="0" fontId="0" fillId="3" borderId="8" xfId="0" applyFont="1" applyFill="1" applyBorder="1"/>
    <xf numFmtId="3" fontId="0" fillId="0" borderId="6" xfId="0" applyNumberFormat="1" applyBorder="1"/>
    <xf numFmtId="0" fontId="2" fillId="3" borderId="1" xfId="0" applyNumberFormat="1" applyFont="1" applyFill="1" applyBorder="1" applyAlignment="1">
      <alignment vertical="center" wrapText="1"/>
    </xf>
    <xf numFmtId="3" fontId="0" fillId="3" borderId="11" xfId="0" applyNumberFormat="1" applyFill="1" applyBorder="1"/>
    <xf numFmtId="3" fontId="0" fillId="3" borderId="12" xfId="0" applyNumberFormat="1" applyFont="1" applyFill="1" applyBorder="1"/>
    <xf numFmtId="0" fontId="9" fillId="9" borderId="9" xfId="0" applyFont="1" applyFill="1" applyBorder="1" applyAlignment="1">
      <alignment vertical="center" wrapText="1"/>
    </xf>
    <xf numFmtId="0" fontId="0" fillId="5" borderId="1" xfId="0" applyNumberFormat="1" applyFill="1" applyBorder="1" applyAlignment="1">
      <alignment vertical="center" wrapText="1"/>
    </xf>
    <xf numFmtId="0" fontId="0" fillId="7" borderId="9" xfId="0" applyNumberFormat="1" applyFill="1" applyBorder="1" applyAlignment="1">
      <alignment vertical="center" wrapText="1"/>
    </xf>
    <xf numFmtId="0" fontId="0" fillId="4" borderId="9" xfId="0" applyNumberFormat="1" applyFill="1" applyBorder="1" applyAlignment="1">
      <alignment vertical="center" wrapText="1"/>
    </xf>
    <xf numFmtId="0" fontId="0" fillId="6" borderId="9" xfId="0" applyNumberFormat="1" applyFill="1" applyBorder="1" applyAlignment="1">
      <alignment vertical="center" wrapText="1"/>
    </xf>
    <xf numFmtId="0" fontId="0" fillId="3" borderId="10" xfId="0" applyNumberFormat="1" applyFill="1" applyBorder="1" applyAlignment="1">
      <alignment vertical="center" wrapText="1"/>
    </xf>
    <xf numFmtId="0" fontId="0" fillId="3" borderId="5" xfId="0" applyNumberFormat="1" applyFill="1" applyBorder="1" applyAlignment="1">
      <alignment vertical="center" wrapText="1"/>
    </xf>
    <xf numFmtId="0" fontId="0" fillId="3" borderId="4" xfId="0" applyNumberFormat="1" applyFill="1" applyBorder="1" applyAlignment="1">
      <alignment vertical="center" wrapText="1"/>
    </xf>
    <xf numFmtId="0" fontId="0" fillId="3" borderId="13" xfId="0" applyNumberFormat="1" applyFill="1" applyBorder="1" applyAlignment="1">
      <alignment vertical="center" wrapText="1"/>
    </xf>
    <xf numFmtId="9" fontId="0" fillId="4" borderId="14" xfId="0" applyNumberFormat="1" applyFill="1" applyBorder="1" applyAlignment="1">
      <alignment vertical="center" wrapText="1"/>
    </xf>
    <xf numFmtId="9" fontId="0" fillId="6" borderId="14" xfId="0" applyNumberFormat="1" applyFill="1" applyBorder="1" applyAlignment="1">
      <alignment vertical="center" wrapText="1"/>
    </xf>
    <xf numFmtId="9" fontId="0" fillId="7" borderId="14" xfId="0" applyNumberFormat="1" applyFill="1" applyBorder="1" applyAlignment="1">
      <alignment vertical="center" wrapText="1"/>
    </xf>
    <xf numFmtId="0" fontId="0" fillId="14"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23" xfId="0" applyFont="1" applyFill="1" applyBorder="1" applyAlignment="1">
      <alignment horizontal="center"/>
    </xf>
    <xf numFmtId="0" fontId="0" fillId="3" borderId="26" xfId="0" applyFont="1" applyFill="1" applyBorder="1" applyAlignment="1">
      <alignment horizontal="center"/>
    </xf>
    <xf numFmtId="0" fontId="8" fillId="3" borderId="23"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164" fontId="8" fillId="0" borderId="16" xfId="1" applyFont="1" applyBorder="1" applyAlignment="1">
      <alignment horizontal="center" vertical="center" wrapText="1"/>
    </xf>
    <xf numFmtId="164" fontId="8" fillId="0" borderId="17" xfId="1" applyFont="1" applyBorder="1" applyAlignment="1">
      <alignment horizontal="center" vertical="center" wrapText="1"/>
    </xf>
    <xf numFmtId="164" fontId="8" fillId="0" borderId="18" xfId="1" applyFont="1" applyBorder="1" applyAlignment="1">
      <alignment horizontal="center" vertical="center" wrapText="1"/>
    </xf>
    <xf numFmtId="0" fontId="8" fillId="0" borderId="14" xfId="0" applyFont="1" applyBorder="1" applyAlignment="1">
      <alignment vertical="center" wrapText="1"/>
    </xf>
    <xf numFmtId="0" fontId="8" fillId="3" borderId="28" xfId="0" applyFont="1" applyFill="1" applyBorder="1" applyAlignment="1">
      <alignment horizontal="center" vertical="center" wrapText="1"/>
    </xf>
    <xf numFmtId="0" fontId="8" fillId="0" borderId="16" xfId="0" applyFont="1" applyBorder="1" applyAlignment="1">
      <alignment vertical="center" wrapText="1"/>
    </xf>
    <xf numFmtId="0" fontId="8" fillId="0" borderId="18" xfId="0" applyFont="1" applyBorder="1" applyAlignment="1">
      <alignment vertical="center" wrapText="1"/>
    </xf>
    <xf numFmtId="0" fontId="6" fillId="3" borderId="9" xfId="0" applyNumberFormat="1" applyFont="1" applyFill="1" applyBorder="1" applyAlignment="1">
      <alignment vertical="center" wrapText="1"/>
    </xf>
  </cellXfs>
  <cellStyles count="2">
    <cellStyle name="Millier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opLeftCell="A7" workbookViewId="0">
      <selection activeCell="B8" sqref="B8"/>
    </sheetView>
  </sheetViews>
  <sheetFormatPr baseColWidth="10" defaultRowHeight="14.5" x14ac:dyDescent="0.35"/>
  <cols>
    <col min="1" max="1" width="44.453125" customWidth="1"/>
    <col min="2" max="2" width="113.90625" customWidth="1"/>
  </cols>
  <sheetData>
    <row r="1" spans="1:2" ht="31" customHeight="1" x14ac:dyDescent="0.35">
      <c r="A1" s="101" t="s">
        <v>81</v>
      </c>
      <c r="B1" s="102"/>
    </row>
    <row r="2" spans="1:2" ht="16" customHeight="1" x14ac:dyDescent="0.35">
      <c r="A2" s="23"/>
      <c r="B2" s="23"/>
    </row>
    <row r="3" spans="1:2" ht="30" customHeight="1" x14ac:dyDescent="0.35">
      <c r="A3" s="49" t="s">
        <v>80</v>
      </c>
      <c r="B3" s="53" t="s">
        <v>90</v>
      </c>
    </row>
    <row r="4" spans="1:2" ht="55" customHeight="1" x14ac:dyDescent="0.35">
      <c r="A4" s="43" t="s">
        <v>99</v>
      </c>
      <c r="B4" s="43" t="s">
        <v>122</v>
      </c>
    </row>
    <row r="5" spans="1:2" ht="106" customHeight="1" x14ac:dyDescent="0.35">
      <c r="A5" s="43" t="s">
        <v>86</v>
      </c>
      <c r="B5" s="43" t="s">
        <v>126</v>
      </c>
    </row>
    <row r="6" spans="1:2" ht="30" customHeight="1" x14ac:dyDescent="0.35">
      <c r="A6" s="43" t="s">
        <v>100</v>
      </c>
      <c r="B6" s="43" t="s">
        <v>101</v>
      </c>
    </row>
    <row r="7" spans="1:2" ht="13" customHeight="1" x14ac:dyDescent="0.35"/>
    <row r="8" spans="1:2" ht="27.5" customHeight="1" x14ac:dyDescent="0.35">
      <c r="A8" s="49" t="s">
        <v>79</v>
      </c>
      <c r="B8" s="53" t="s">
        <v>143</v>
      </c>
    </row>
    <row r="9" spans="1:2" ht="37.5" customHeight="1" x14ac:dyDescent="0.35">
      <c r="A9" s="43" t="s">
        <v>123</v>
      </c>
      <c r="B9" s="43" t="s">
        <v>124</v>
      </c>
    </row>
    <row r="10" spans="1:2" ht="30" customHeight="1" x14ac:dyDescent="0.35">
      <c r="A10" s="43" t="s">
        <v>84</v>
      </c>
      <c r="B10" s="43" t="s">
        <v>125</v>
      </c>
    </row>
    <row r="11" spans="1:2" ht="36" customHeight="1" x14ac:dyDescent="0.35">
      <c r="A11" s="43" t="s">
        <v>85</v>
      </c>
      <c r="B11" s="43" t="s">
        <v>116</v>
      </c>
    </row>
    <row r="12" spans="1:2" ht="53" customHeight="1" x14ac:dyDescent="0.35">
      <c r="A12" s="43" t="s">
        <v>106</v>
      </c>
      <c r="B12" s="43" t="s">
        <v>141</v>
      </c>
    </row>
    <row r="13" spans="1:2" ht="29.5" customHeight="1" x14ac:dyDescent="0.35">
      <c r="A13" s="43" t="s">
        <v>107</v>
      </c>
      <c r="B13" s="43" t="s">
        <v>142</v>
      </c>
    </row>
    <row r="14" spans="1:2" ht="40.5" customHeight="1" x14ac:dyDescent="0.35">
      <c r="A14" s="43" t="s">
        <v>108</v>
      </c>
      <c r="B14" s="43" t="s">
        <v>114</v>
      </c>
    </row>
    <row r="15" spans="1:2" ht="40.5" customHeight="1" x14ac:dyDescent="0.35">
      <c r="A15" s="43" t="s">
        <v>109</v>
      </c>
      <c r="B15" s="43" t="s">
        <v>115</v>
      </c>
    </row>
    <row r="16" spans="1:2" ht="41.5" customHeight="1" x14ac:dyDescent="0.35">
      <c r="A16" s="43" t="s">
        <v>110</v>
      </c>
      <c r="B16" s="43" t="s">
        <v>117</v>
      </c>
    </row>
    <row r="17" spans="1:2" ht="41.5" customHeight="1" x14ac:dyDescent="0.35">
      <c r="A17" s="43" t="s">
        <v>111</v>
      </c>
      <c r="B17" s="43" t="s">
        <v>118</v>
      </c>
    </row>
    <row r="18" spans="1:2" ht="55" customHeight="1" x14ac:dyDescent="0.35">
      <c r="A18" s="43" t="s">
        <v>133</v>
      </c>
      <c r="B18" s="43" t="s">
        <v>119</v>
      </c>
    </row>
    <row r="19" spans="1:2" ht="58.5" customHeight="1" x14ac:dyDescent="0.35">
      <c r="A19" s="87" t="s">
        <v>134</v>
      </c>
      <c r="B19" s="87" t="s">
        <v>135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workbookViewId="0">
      <selection activeCell="D17" sqref="D17"/>
    </sheetView>
  </sheetViews>
  <sheetFormatPr baseColWidth="10" defaultRowHeight="14.5" x14ac:dyDescent="0.35"/>
  <cols>
    <col min="1" max="1" width="21.36328125" customWidth="1"/>
    <col min="2" max="2" width="59.90625" customWidth="1"/>
    <col min="3" max="3" width="68.54296875" customWidth="1"/>
    <col min="4" max="4" width="11.08984375" customWidth="1"/>
    <col min="5" max="8" width="17.6328125" customWidth="1"/>
  </cols>
  <sheetData>
    <row r="1" spans="1:8" ht="29.5" customHeight="1" thickBot="1" x14ac:dyDescent="0.4">
      <c r="A1" s="38" t="s">
        <v>20</v>
      </c>
      <c r="B1" s="39" t="s">
        <v>21</v>
      </c>
      <c r="C1" s="39" t="s">
        <v>22</v>
      </c>
      <c r="D1" s="39" t="s">
        <v>23</v>
      </c>
      <c r="E1" s="39" t="s">
        <v>120</v>
      </c>
      <c r="F1" s="39" t="s">
        <v>103</v>
      </c>
      <c r="G1" s="39" t="s">
        <v>104</v>
      </c>
      <c r="H1" s="40" t="s">
        <v>102</v>
      </c>
    </row>
    <row r="2" spans="1:8" ht="44.5" customHeight="1" thickBot="1" x14ac:dyDescent="0.4">
      <c r="A2" s="103" t="s">
        <v>93</v>
      </c>
      <c r="B2" s="44" t="s">
        <v>121</v>
      </c>
      <c r="C2" s="34" t="s">
        <v>82</v>
      </c>
      <c r="D2" s="57" t="s">
        <v>31</v>
      </c>
      <c r="E2" s="58"/>
      <c r="F2" s="58"/>
      <c r="G2" s="58"/>
      <c r="H2" s="59"/>
    </row>
    <row r="3" spans="1:8" ht="15" thickBot="1" x14ac:dyDescent="0.4">
      <c r="A3" s="104"/>
      <c r="B3" s="45" t="s">
        <v>98</v>
      </c>
      <c r="C3" s="35" t="s">
        <v>94</v>
      </c>
      <c r="D3" s="57" t="s">
        <v>31</v>
      </c>
      <c r="E3" s="58"/>
      <c r="F3" s="58"/>
      <c r="G3" s="58"/>
      <c r="H3" s="59"/>
    </row>
    <row r="4" spans="1:8" ht="29.5" thickBot="1" x14ac:dyDescent="0.4">
      <c r="A4" s="105" t="s">
        <v>26</v>
      </c>
      <c r="B4" s="51" t="s">
        <v>27</v>
      </c>
      <c r="C4" s="108" t="s">
        <v>28</v>
      </c>
      <c r="D4" s="75" t="s">
        <v>29</v>
      </c>
      <c r="E4" s="60"/>
      <c r="F4" s="60"/>
      <c r="G4" s="60"/>
      <c r="H4" s="61"/>
    </row>
    <row r="5" spans="1:8" ht="15" thickBot="1" x14ac:dyDescent="0.4">
      <c r="A5" s="106"/>
      <c r="B5" s="51" t="s">
        <v>30</v>
      </c>
      <c r="C5" s="109"/>
      <c r="D5" s="45" t="s">
        <v>31</v>
      </c>
      <c r="E5" s="47"/>
      <c r="F5" s="47"/>
      <c r="G5" s="47"/>
      <c r="H5" s="48"/>
    </row>
    <row r="6" spans="1:8" ht="15" thickBot="1" x14ac:dyDescent="0.4">
      <c r="A6" s="107"/>
      <c r="B6" s="51" t="s">
        <v>32</v>
      </c>
      <c r="C6" s="110"/>
      <c r="D6" s="57" t="s">
        <v>31</v>
      </c>
      <c r="E6" s="58"/>
      <c r="F6" s="58"/>
      <c r="G6" s="58"/>
      <c r="H6" s="59"/>
    </row>
    <row r="7" spans="1:8" ht="20.5" customHeight="1" thickBot="1" x14ac:dyDescent="0.4">
      <c r="A7" s="50" t="s">
        <v>33</v>
      </c>
      <c r="B7" s="44" t="s">
        <v>34</v>
      </c>
      <c r="C7" s="34" t="s">
        <v>28</v>
      </c>
      <c r="D7" s="67" t="s">
        <v>31</v>
      </c>
      <c r="E7" s="58"/>
      <c r="F7" s="58"/>
      <c r="G7" s="58"/>
      <c r="H7" s="59"/>
    </row>
    <row r="8" spans="1:8" ht="29.5" thickBot="1" x14ac:dyDescent="0.4">
      <c r="A8" s="50" t="s">
        <v>35</v>
      </c>
      <c r="B8" s="44" t="s">
        <v>36</v>
      </c>
      <c r="C8" s="34" t="s">
        <v>37</v>
      </c>
      <c r="D8" s="68" t="s">
        <v>38</v>
      </c>
      <c r="E8" s="78"/>
      <c r="F8" s="78"/>
      <c r="G8" s="78"/>
      <c r="H8" s="79"/>
    </row>
    <row r="9" spans="1:8" ht="29.5" thickBot="1" x14ac:dyDescent="0.4">
      <c r="A9" s="111" t="s">
        <v>39</v>
      </c>
      <c r="B9" s="51" t="s">
        <v>40</v>
      </c>
      <c r="C9" s="114" t="s">
        <v>28</v>
      </c>
      <c r="D9" s="69" t="s">
        <v>31</v>
      </c>
      <c r="E9" s="58"/>
      <c r="F9" s="58"/>
      <c r="G9" s="58"/>
      <c r="H9" s="59"/>
    </row>
    <row r="10" spans="1:8" ht="15" thickBot="1" x14ac:dyDescent="0.4">
      <c r="A10" s="112"/>
      <c r="B10" s="52" t="s">
        <v>41</v>
      </c>
      <c r="C10" s="115"/>
      <c r="D10" s="70" t="s">
        <v>31</v>
      </c>
      <c r="E10" s="47"/>
      <c r="F10" s="47"/>
      <c r="G10" s="47"/>
      <c r="H10" s="48"/>
    </row>
    <row r="11" spans="1:8" ht="15" thickBot="1" x14ac:dyDescent="0.4">
      <c r="A11" s="112"/>
      <c r="B11" s="52" t="s">
        <v>42</v>
      </c>
      <c r="C11" s="115"/>
      <c r="D11" s="70" t="s">
        <v>31</v>
      </c>
      <c r="E11" s="47"/>
      <c r="F11" s="47"/>
      <c r="G11" s="47"/>
      <c r="H11" s="48"/>
    </row>
    <row r="12" spans="1:8" ht="15" thickBot="1" x14ac:dyDescent="0.4">
      <c r="A12" s="112"/>
      <c r="B12" s="52" t="s">
        <v>43</v>
      </c>
      <c r="C12" s="116"/>
      <c r="D12" s="70" t="s">
        <v>31</v>
      </c>
      <c r="E12" s="47"/>
      <c r="F12" s="47"/>
      <c r="G12" s="47"/>
      <c r="H12" s="48"/>
    </row>
    <row r="13" spans="1:8" ht="80.5" customHeight="1" thickBot="1" x14ac:dyDescent="0.4">
      <c r="A13" s="112"/>
      <c r="B13" s="51" t="s">
        <v>44</v>
      </c>
      <c r="C13" s="51" t="s">
        <v>45</v>
      </c>
      <c r="D13" s="71" t="s">
        <v>87</v>
      </c>
      <c r="E13" s="54"/>
      <c r="F13" s="54"/>
      <c r="G13" s="54"/>
      <c r="H13" s="55"/>
    </row>
    <row r="14" spans="1:8" ht="29.5" thickBot="1" x14ac:dyDescent="0.4">
      <c r="A14" s="112"/>
      <c r="B14" s="51" t="s">
        <v>46</v>
      </c>
      <c r="C14" s="36" t="s">
        <v>28</v>
      </c>
      <c r="D14" s="57" t="s">
        <v>31</v>
      </c>
      <c r="E14" s="58"/>
      <c r="F14" s="58"/>
      <c r="G14" s="58"/>
      <c r="H14" s="59"/>
    </row>
    <row r="15" spans="1:8" ht="15" thickBot="1" x14ac:dyDescent="0.4">
      <c r="A15" s="112"/>
      <c r="B15" s="51" t="s">
        <v>47</v>
      </c>
      <c r="C15" s="36"/>
      <c r="D15" s="66" t="s">
        <v>29</v>
      </c>
      <c r="E15" s="60"/>
      <c r="F15" s="60"/>
      <c r="G15" s="60"/>
      <c r="H15" s="61"/>
    </row>
    <row r="16" spans="1:8" ht="65.5" customHeight="1" thickBot="1" x14ac:dyDescent="0.4">
      <c r="A16" s="112"/>
      <c r="B16" s="51" t="s">
        <v>48</v>
      </c>
      <c r="C16" s="36" t="s">
        <v>49</v>
      </c>
      <c r="D16" s="72" t="s">
        <v>38</v>
      </c>
      <c r="E16" s="78"/>
      <c r="F16" s="78"/>
      <c r="G16" s="78"/>
      <c r="H16" s="79"/>
    </row>
    <row r="17" spans="1:8" ht="33.5" customHeight="1" thickBot="1" x14ac:dyDescent="0.4">
      <c r="A17" s="112"/>
      <c r="B17" s="80" t="s">
        <v>128</v>
      </c>
      <c r="C17" s="36" t="s">
        <v>129</v>
      </c>
      <c r="D17" s="72" t="s">
        <v>38</v>
      </c>
      <c r="E17" s="78"/>
      <c r="F17" s="78"/>
      <c r="G17" s="78"/>
      <c r="H17" s="79"/>
    </row>
    <row r="18" spans="1:8" ht="20.5" customHeight="1" thickBot="1" x14ac:dyDescent="0.4">
      <c r="A18" s="113"/>
      <c r="B18" s="51" t="s">
        <v>50</v>
      </c>
      <c r="C18" s="37" t="s">
        <v>51</v>
      </c>
      <c r="D18" s="56" t="s">
        <v>4</v>
      </c>
      <c r="E18" s="76"/>
      <c r="F18" s="76"/>
      <c r="G18" s="76"/>
      <c r="H18" s="77"/>
    </row>
    <row r="19" spans="1:8" ht="44" thickBot="1" x14ac:dyDescent="0.4">
      <c r="A19" s="111" t="s">
        <v>52</v>
      </c>
      <c r="B19" s="119" t="s">
        <v>53</v>
      </c>
      <c r="C19" s="36" t="s">
        <v>54</v>
      </c>
      <c r="D19" s="71" t="s">
        <v>88</v>
      </c>
      <c r="E19" s="54"/>
      <c r="F19" s="54"/>
      <c r="G19" s="54"/>
      <c r="H19" s="55"/>
    </row>
    <row r="20" spans="1:8" ht="15" thickBot="1" x14ac:dyDescent="0.4">
      <c r="A20" s="112"/>
      <c r="B20" s="120"/>
      <c r="C20" s="36" t="s">
        <v>55</v>
      </c>
      <c r="D20" s="66" t="s">
        <v>29</v>
      </c>
      <c r="E20" s="60"/>
      <c r="F20" s="60"/>
      <c r="G20" s="60"/>
      <c r="H20" s="61"/>
    </row>
    <row r="21" spans="1:8" ht="15" thickBot="1" x14ac:dyDescent="0.4">
      <c r="A21" s="112"/>
      <c r="B21" s="119" t="s">
        <v>56</v>
      </c>
      <c r="C21" s="36" t="s">
        <v>57</v>
      </c>
      <c r="D21" s="72" t="s">
        <v>38</v>
      </c>
      <c r="E21" s="78"/>
      <c r="F21" s="78"/>
      <c r="G21" s="78"/>
      <c r="H21" s="79"/>
    </row>
    <row r="22" spans="1:8" ht="15" thickBot="1" x14ac:dyDescent="0.4">
      <c r="A22" s="112"/>
      <c r="B22" s="120"/>
      <c r="C22" s="36" t="s">
        <v>58</v>
      </c>
      <c r="D22" s="56" t="s">
        <v>4</v>
      </c>
      <c r="E22" s="76"/>
      <c r="F22" s="76"/>
      <c r="G22" s="76"/>
      <c r="H22" s="77"/>
    </row>
    <row r="23" spans="1:8" ht="29.5" thickBot="1" x14ac:dyDescent="0.4">
      <c r="A23" s="112"/>
      <c r="B23" s="51" t="s">
        <v>59</v>
      </c>
      <c r="C23" s="36" t="s">
        <v>60</v>
      </c>
      <c r="D23" s="66" t="s">
        <v>29</v>
      </c>
      <c r="E23" s="60"/>
      <c r="F23" s="60"/>
      <c r="G23" s="60"/>
      <c r="H23" s="61"/>
    </row>
    <row r="24" spans="1:8" ht="29.5" thickBot="1" x14ac:dyDescent="0.4">
      <c r="A24" s="112"/>
      <c r="B24" s="51" t="s">
        <v>61</v>
      </c>
      <c r="C24" s="36" t="s">
        <v>62</v>
      </c>
      <c r="D24" s="72" t="s">
        <v>38</v>
      </c>
      <c r="E24" s="78"/>
      <c r="F24" s="78"/>
      <c r="G24" s="78"/>
      <c r="H24" s="79"/>
    </row>
    <row r="25" spans="1:8" ht="15" thickBot="1" x14ac:dyDescent="0.4">
      <c r="A25" s="113"/>
      <c r="B25" s="51" t="s">
        <v>63</v>
      </c>
      <c r="C25" s="36" t="s">
        <v>91</v>
      </c>
      <c r="D25" s="66" t="s">
        <v>29</v>
      </c>
      <c r="E25" s="60"/>
      <c r="F25" s="60"/>
      <c r="G25" s="60"/>
      <c r="H25" s="61"/>
    </row>
    <row r="26" spans="1:8" ht="15" thickBot="1" x14ac:dyDescent="0.4">
      <c r="A26" s="111" t="s">
        <v>64</v>
      </c>
      <c r="B26" s="51" t="s">
        <v>65</v>
      </c>
      <c r="C26" s="36"/>
      <c r="D26" s="72" t="s">
        <v>38</v>
      </c>
      <c r="E26" s="78"/>
      <c r="F26" s="78"/>
      <c r="G26" s="78"/>
      <c r="H26" s="79"/>
    </row>
    <row r="27" spans="1:8" ht="15" thickBot="1" x14ac:dyDescent="0.4">
      <c r="A27" s="112"/>
      <c r="B27" s="51" t="s">
        <v>66</v>
      </c>
      <c r="C27" s="36"/>
      <c r="D27" s="72" t="s">
        <v>38</v>
      </c>
      <c r="E27" s="78"/>
      <c r="F27" s="78"/>
      <c r="G27" s="78"/>
      <c r="H27" s="79"/>
    </row>
    <row r="28" spans="1:8" ht="15" thickBot="1" x14ac:dyDescent="0.4">
      <c r="A28" s="112"/>
      <c r="B28" s="51" t="s">
        <v>67</v>
      </c>
      <c r="C28" s="36"/>
      <c r="D28" s="72" t="s">
        <v>38</v>
      </c>
      <c r="E28" s="78"/>
      <c r="F28" s="78"/>
      <c r="G28" s="78"/>
      <c r="H28" s="79"/>
    </row>
    <row r="29" spans="1:8" ht="15" thickBot="1" x14ac:dyDescent="0.4">
      <c r="A29" s="112"/>
      <c r="B29" s="119" t="s">
        <v>68</v>
      </c>
      <c r="C29" s="36" t="s">
        <v>69</v>
      </c>
      <c r="D29" s="72" t="s">
        <v>38</v>
      </c>
      <c r="E29" s="78"/>
      <c r="F29" s="78"/>
      <c r="G29" s="78"/>
      <c r="H29" s="79"/>
    </row>
    <row r="30" spans="1:8" ht="15" thickBot="1" x14ac:dyDescent="0.4">
      <c r="A30" s="113"/>
      <c r="B30" s="120"/>
      <c r="C30" s="36" t="s">
        <v>92</v>
      </c>
      <c r="D30" s="56" t="s">
        <v>4</v>
      </c>
      <c r="E30" s="76"/>
      <c r="F30" s="76"/>
      <c r="G30" s="76"/>
      <c r="H30" s="77"/>
    </row>
    <row r="31" spans="1:8" ht="29.5" thickBot="1" x14ac:dyDescent="0.4">
      <c r="A31" s="105" t="s">
        <v>70</v>
      </c>
      <c r="B31" s="51" t="s">
        <v>71</v>
      </c>
      <c r="C31" s="36" t="s">
        <v>95</v>
      </c>
      <c r="D31" s="73" t="s">
        <v>72</v>
      </c>
      <c r="E31" s="62"/>
      <c r="F31" s="62"/>
      <c r="G31" s="62"/>
      <c r="H31" s="63"/>
    </row>
    <row r="32" spans="1:8" ht="29.5" thickBot="1" x14ac:dyDescent="0.4">
      <c r="A32" s="106"/>
      <c r="B32" s="51" t="s">
        <v>97</v>
      </c>
      <c r="C32" s="36" t="s">
        <v>96</v>
      </c>
      <c r="D32" s="66" t="s">
        <v>29</v>
      </c>
      <c r="E32" s="60"/>
      <c r="F32" s="60"/>
      <c r="G32" s="60"/>
      <c r="H32" s="61"/>
    </row>
    <row r="33" spans="1:8" ht="15" thickBot="1" x14ac:dyDescent="0.4">
      <c r="A33" s="106"/>
      <c r="B33" s="117" t="s">
        <v>73</v>
      </c>
      <c r="C33" s="36" t="s">
        <v>74</v>
      </c>
      <c r="D33" s="73" t="s">
        <v>72</v>
      </c>
      <c r="E33" s="62"/>
      <c r="F33" s="62"/>
      <c r="G33" s="62"/>
      <c r="H33" s="63"/>
    </row>
    <row r="34" spans="1:8" ht="15" thickBot="1" x14ac:dyDescent="0.4">
      <c r="A34" s="106"/>
      <c r="B34" s="117"/>
      <c r="C34" s="36" t="s">
        <v>75</v>
      </c>
      <c r="D34" s="57" t="s">
        <v>31</v>
      </c>
      <c r="E34" s="64"/>
      <c r="F34" s="64"/>
      <c r="G34" s="64"/>
      <c r="H34" s="65"/>
    </row>
    <row r="35" spans="1:8" ht="29.5" thickBot="1" x14ac:dyDescent="0.4">
      <c r="A35" s="111" t="s">
        <v>76</v>
      </c>
      <c r="B35" s="42" t="s">
        <v>89</v>
      </c>
      <c r="C35" s="36" t="s">
        <v>77</v>
      </c>
      <c r="D35" s="56" t="s">
        <v>4</v>
      </c>
      <c r="E35" s="76"/>
      <c r="F35" s="76"/>
      <c r="G35" s="76"/>
      <c r="H35" s="77"/>
    </row>
    <row r="36" spans="1:8" ht="15" thickBot="1" x14ac:dyDescent="0.4">
      <c r="A36" s="118"/>
      <c r="B36" s="46" t="s">
        <v>78</v>
      </c>
      <c r="C36" s="41"/>
      <c r="D36" s="74" t="s">
        <v>4</v>
      </c>
      <c r="E36" s="76"/>
      <c r="F36" s="76"/>
      <c r="G36" s="76"/>
      <c r="H36" s="77"/>
    </row>
  </sheetData>
  <mergeCells count="13">
    <mergeCell ref="A31:A34"/>
    <mergeCell ref="B33:B34"/>
    <mergeCell ref="A35:A36"/>
    <mergeCell ref="A19:A25"/>
    <mergeCell ref="B19:B20"/>
    <mergeCell ref="B21:B22"/>
    <mergeCell ref="A26:A30"/>
    <mergeCell ref="B29:B30"/>
    <mergeCell ref="A2:A3"/>
    <mergeCell ref="A4:A6"/>
    <mergeCell ref="C4:C6"/>
    <mergeCell ref="A9:A18"/>
    <mergeCell ref="C9:C12"/>
  </mergeCells>
  <pageMargins left="0.7" right="0.7" top="0.75" bottom="0.75" header="0.3" footer="0.3"/>
  <pageSetup paperSize="8"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16F5-0CDF-49E9-9B74-02077B0FED22}">
  <dimension ref="A1:S36"/>
  <sheetViews>
    <sheetView tabSelected="1" zoomScaleNormal="100" workbookViewId="0">
      <pane xSplit="1" ySplit="1" topLeftCell="J5" activePane="bottomRight" state="frozen"/>
      <selection pane="topRight" activeCell="B1" sqref="B1"/>
      <selection pane="bottomLeft" activeCell="A2" sqref="A2"/>
      <selection pane="bottomRight" activeCell="A28" sqref="A28"/>
    </sheetView>
  </sheetViews>
  <sheetFormatPr baseColWidth="10" defaultRowHeight="14.5" x14ac:dyDescent="0.35"/>
  <cols>
    <col min="1" max="1" width="57.453125" customWidth="1"/>
    <col min="2" max="2" width="11.26953125" customWidth="1"/>
    <col min="3" max="19" width="10.6328125" customWidth="1"/>
  </cols>
  <sheetData>
    <row r="1" spans="1:19" ht="31" customHeight="1" x14ac:dyDescent="0.35">
      <c r="A1" s="21" t="s">
        <v>105</v>
      </c>
      <c r="B1" s="20">
        <v>2017</v>
      </c>
      <c r="C1" s="21"/>
      <c r="D1" s="20">
        <v>2018</v>
      </c>
      <c r="E1" s="21"/>
      <c r="F1" s="20">
        <v>2019</v>
      </c>
      <c r="G1" s="21"/>
      <c r="H1" s="20">
        <v>2020</v>
      </c>
      <c r="I1" s="21"/>
      <c r="J1" s="99">
        <v>2021</v>
      </c>
      <c r="K1" s="100" t="s">
        <v>0</v>
      </c>
      <c r="L1" s="20">
        <v>2022</v>
      </c>
      <c r="M1" s="21" t="s">
        <v>24</v>
      </c>
      <c r="N1" s="20">
        <v>2023</v>
      </c>
      <c r="O1" s="21" t="s">
        <v>25</v>
      </c>
      <c r="P1" s="99">
        <v>2024</v>
      </c>
      <c r="Q1" s="100" t="s">
        <v>83</v>
      </c>
      <c r="R1" s="20" t="s">
        <v>127</v>
      </c>
      <c r="S1" s="21" t="s">
        <v>18</v>
      </c>
    </row>
    <row r="2" spans="1:19" ht="15" customHeight="1" x14ac:dyDescent="0.35">
      <c r="A2" s="24" t="s">
        <v>10</v>
      </c>
      <c r="B2" s="2">
        <v>10000</v>
      </c>
      <c r="C2" s="1" t="s">
        <v>1</v>
      </c>
      <c r="D2" s="2">
        <v>10100</v>
      </c>
      <c r="E2" s="1" t="s">
        <v>1</v>
      </c>
      <c r="F2" s="2">
        <v>10200</v>
      </c>
      <c r="G2" s="1" t="s">
        <v>1</v>
      </c>
      <c r="H2" s="2">
        <v>10300</v>
      </c>
      <c r="I2" s="1" t="s">
        <v>1</v>
      </c>
      <c r="J2" s="2">
        <v>10400</v>
      </c>
      <c r="K2" s="1" t="s">
        <v>1</v>
      </c>
      <c r="L2" s="2">
        <v>10500</v>
      </c>
      <c r="M2" s="1" t="s">
        <v>1</v>
      </c>
      <c r="N2" s="2">
        <v>10600</v>
      </c>
      <c r="O2" s="1" t="s">
        <v>1</v>
      </c>
      <c r="P2" s="2">
        <v>10700</v>
      </c>
      <c r="Q2" s="1" t="s">
        <v>1</v>
      </c>
      <c r="R2" s="2"/>
      <c r="S2" s="1" t="s">
        <v>1</v>
      </c>
    </row>
    <row r="3" spans="1:19" ht="7.5" customHeight="1" x14ac:dyDescent="0.35">
      <c r="A3" s="25"/>
    </row>
    <row r="4" spans="1:19" ht="15" customHeight="1" x14ac:dyDescent="0.35">
      <c r="A4" s="26" t="s">
        <v>2</v>
      </c>
      <c r="B4" s="3" t="s">
        <v>3</v>
      </c>
      <c r="C4" s="4" t="s">
        <v>4</v>
      </c>
      <c r="D4" s="3" t="s">
        <v>3</v>
      </c>
      <c r="E4" s="4" t="s">
        <v>4</v>
      </c>
      <c r="F4" s="3" t="s">
        <v>3</v>
      </c>
      <c r="G4" s="4" t="s">
        <v>4</v>
      </c>
      <c r="H4" s="3" t="s">
        <v>3</v>
      </c>
      <c r="I4" s="4" t="s">
        <v>4</v>
      </c>
      <c r="J4" s="3" t="s">
        <v>3</v>
      </c>
      <c r="K4" s="4" t="s">
        <v>4</v>
      </c>
      <c r="L4" s="3" t="s">
        <v>3</v>
      </c>
      <c r="M4" s="4" t="s">
        <v>4</v>
      </c>
      <c r="N4" s="3" t="s">
        <v>3</v>
      </c>
      <c r="O4" s="4" t="s">
        <v>4</v>
      </c>
      <c r="P4" s="3" t="s">
        <v>3</v>
      </c>
      <c r="Q4" s="4" t="s">
        <v>4</v>
      </c>
      <c r="R4" s="3" t="s">
        <v>3</v>
      </c>
      <c r="S4" s="4" t="s">
        <v>4</v>
      </c>
    </row>
    <row r="5" spans="1:19" ht="15" customHeight="1" x14ac:dyDescent="0.35">
      <c r="A5" s="27" t="s">
        <v>5</v>
      </c>
      <c r="B5" s="17">
        <v>10</v>
      </c>
      <c r="C5" s="6">
        <f>1000*B5/$B$2</f>
        <v>1</v>
      </c>
      <c r="D5" s="17"/>
      <c r="E5" s="6">
        <f>1000*D5/$D$2</f>
        <v>0</v>
      </c>
      <c r="F5" s="17"/>
      <c r="G5" s="6">
        <f>1000*F5/$F$2</f>
        <v>0</v>
      </c>
      <c r="H5" s="17"/>
      <c r="I5" s="6">
        <f>1000*H5/$H$2</f>
        <v>0</v>
      </c>
      <c r="J5" s="17">
        <v>15</v>
      </c>
      <c r="K5" s="6">
        <f>1000*J5/$J$2</f>
        <v>1.4423076923076923</v>
      </c>
      <c r="L5" s="17"/>
      <c r="M5" s="6">
        <f>1000*L5/$L$2</f>
        <v>0</v>
      </c>
      <c r="N5" s="17"/>
      <c r="O5" s="6">
        <f>1000*N5/$N$2</f>
        <v>0</v>
      </c>
      <c r="P5" s="17">
        <v>30</v>
      </c>
      <c r="Q5" s="6">
        <f>1000*P5/$P$2</f>
        <v>2.8037383177570092</v>
      </c>
      <c r="R5" s="17"/>
      <c r="S5" s="6" t="e">
        <f>1000*R5/$R$2</f>
        <v>#DIV/0!</v>
      </c>
    </row>
    <row r="6" spans="1:19" ht="15" customHeight="1" x14ac:dyDescent="0.35">
      <c r="A6" s="28" t="s">
        <v>6</v>
      </c>
      <c r="B6" s="17">
        <v>10</v>
      </c>
      <c r="C6" s="6">
        <f>1000*B6/$B$2</f>
        <v>1</v>
      </c>
      <c r="D6" s="17"/>
      <c r="E6" s="6">
        <f>1000*D6/$D$2</f>
        <v>0</v>
      </c>
      <c r="F6" s="17"/>
      <c r="G6" s="6">
        <f>1000*F6/$F$2</f>
        <v>0</v>
      </c>
      <c r="H6" s="17"/>
      <c r="I6" s="6">
        <f>1000*H6/$H$2</f>
        <v>0</v>
      </c>
      <c r="J6" s="17">
        <v>2</v>
      </c>
      <c r="K6" s="6">
        <f>1000*J6/$J$2</f>
        <v>0.19230769230769232</v>
      </c>
      <c r="L6" s="17"/>
      <c r="M6" s="6">
        <f>1000*L6/$L$2</f>
        <v>0</v>
      </c>
      <c r="N6" s="17"/>
      <c r="O6" s="6">
        <f>1000*N6/$N$2</f>
        <v>0</v>
      </c>
      <c r="P6" s="17">
        <v>10</v>
      </c>
      <c r="Q6" s="6">
        <f>1000*P6/$P$2</f>
        <v>0.93457943925233644</v>
      </c>
      <c r="R6" s="17"/>
      <c r="S6" s="6" t="e">
        <f>1000*R6/$R$2</f>
        <v>#DIV/0!</v>
      </c>
    </row>
    <row r="7" spans="1:19" ht="15" customHeight="1" x14ac:dyDescent="0.35">
      <c r="A7" s="29" t="s">
        <v>7</v>
      </c>
      <c r="B7" s="3">
        <f>SUM(B5:B6)</f>
        <v>20</v>
      </c>
      <c r="C7" s="7">
        <f>1000*B7/$B$2</f>
        <v>2</v>
      </c>
      <c r="D7" s="3">
        <f>SUM(D5:D6)</f>
        <v>0</v>
      </c>
      <c r="E7" s="7">
        <f>1000*D7/$D$2</f>
        <v>0</v>
      </c>
      <c r="F7" s="3">
        <f>SUM(F5:F6)</f>
        <v>0</v>
      </c>
      <c r="G7" s="7">
        <f>1000*F7/$F$2</f>
        <v>0</v>
      </c>
      <c r="H7" s="3">
        <f>SUM(H5:H6)</f>
        <v>0</v>
      </c>
      <c r="I7" s="7">
        <f>1000*H7/$H$2</f>
        <v>0</v>
      </c>
      <c r="J7" s="3">
        <f>SUM(J5:J6)</f>
        <v>17</v>
      </c>
      <c r="K7" s="7">
        <f>1000*J7/$J$2</f>
        <v>1.6346153846153846</v>
      </c>
      <c r="L7" s="3">
        <f>SUM(L5:L6)</f>
        <v>0</v>
      </c>
      <c r="M7" s="7">
        <f>1000*L7/$L$2</f>
        <v>0</v>
      </c>
      <c r="N7" s="3">
        <f>SUM(N5:N6)</f>
        <v>0</v>
      </c>
      <c r="O7" s="7">
        <f>1000*N7/$N$2</f>
        <v>0</v>
      </c>
      <c r="P7" s="3">
        <f>SUM(P5:P6)</f>
        <v>40</v>
      </c>
      <c r="Q7" s="7">
        <f>1000*P7/$P$2</f>
        <v>3.7383177570093458</v>
      </c>
      <c r="R7" s="3">
        <f>SUM(R5:R6)</f>
        <v>0</v>
      </c>
      <c r="S7" s="7" t="e">
        <f>1000*R7/$R$2</f>
        <v>#DIV/0!</v>
      </c>
    </row>
    <row r="8" spans="1:19" ht="6" customHeight="1" x14ac:dyDescent="0.35">
      <c r="A8" s="25"/>
    </row>
    <row r="9" spans="1:19" ht="15" customHeight="1" x14ac:dyDescent="0.35">
      <c r="A9" s="26" t="s">
        <v>17</v>
      </c>
      <c r="B9" s="3" t="s">
        <v>3</v>
      </c>
      <c r="C9" s="4" t="s">
        <v>4</v>
      </c>
      <c r="D9" s="3" t="s">
        <v>3</v>
      </c>
      <c r="E9" s="4" t="s">
        <v>4</v>
      </c>
      <c r="F9" s="3" t="s">
        <v>3</v>
      </c>
      <c r="G9" s="4" t="s">
        <v>4</v>
      </c>
      <c r="H9" s="3" t="s">
        <v>3</v>
      </c>
      <c r="I9" s="4" t="s">
        <v>4</v>
      </c>
      <c r="J9" s="3" t="s">
        <v>3</v>
      </c>
      <c r="K9" s="4" t="s">
        <v>4</v>
      </c>
      <c r="L9" s="3" t="s">
        <v>3</v>
      </c>
      <c r="M9" s="4" t="s">
        <v>4</v>
      </c>
      <c r="N9" s="3" t="s">
        <v>3</v>
      </c>
      <c r="O9" s="4" t="s">
        <v>4</v>
      </c>
      <c r="P9" s="3" t="s">
        <v>3</v>
      </c>
      <c r="Q9" s="4" t="s">
        <v>4</v>
      </c>
      <c r="R9" s="3" t="s">
        <v>3</v>
      </c>
      <c r="S9" s="4" t="s">
        <v>4</v>
      </c>
    </row>
    <row r="10" spans="1:19" ht="15" customHeight="1" x14ac:dyDescent="0.35">
      <c r="A10" s="27" t="s">
        <v>8</v>
      </c>
      <c r="B10" s="5">
        <v>10</v>
      </c>
      <c r="C10" s="6">
        <f>1000*B10/$B$2</f>
        <v>1</v>
      </c>
      <c r="D10" s="5"/>
      <c r="E10" s="6">
        <f>1000*D10/$D$2</f>
        <v>0</v>
      </c>
      <c r="F10" s="5"/>
      <c r="G10" s="6">
        <f>1000*F10/$F$2</f>
        <v>0</v>
      </c>
      <c r="H10" s="5"/>
      <c r="I10" s="6">
        <f>1000*H10/$H$2</f>
        <v>0</v>
      </c>
      <c r="J10" s="5">
        <v>20</v>
      </c>
      <c r="K10" s="6">
        <f>1000*J10/$J$2</f>
        <v>1.9230769230769231</v>
      </c>
      <c r="L10" s="5"/>
      <c r="M10" s="6">
        <f>1000*L10/$L$2</f>
        <v>0</v>
      </c>
      <c r="N10" s="5"/>
      <c r="O10" s="6">
        <f>1000*N10/$N$2</f>
        <v>0</v>
      </c>
      <c r="P10" s="5">
        <v>30</v>
      </c>
      <c r="Q10" s="6">
        <f>1000*P10/$P$2</f>
        <v>2.8037383177570092</v>
      </c>
      <c r="R10" s="5"/>
      <c r="S10" s="6" t="e">
        <f>1000*R10/$R$2</f>
        <v>#DIV/0!</v>
      </c>
    </row>
    <row r="11" spans="1:19" ht="15" customHeight="1" x14ac:dyDescent="0.35">
      <c r="A11" s="27" t="s">
        <v>16</v>
      </c>
      <c r="B11" s="5">
        <v>1</v>
      </c>
      <c r="C11" s="6">
        <f>1000*B11/$B$2</f>
        <v>0.1</v>
      </c>
      <c r="D11" s="5"/>
      <c r="E11" s="6">
        <f>1000*D11/$D$2</f>
        <v>0</v>
      </c>
      <c r="F11" s="5"/>
      <c r="G11" s="6">
        <f>1000*F11/$F$2</f>
        <v>0</v>
      </c>
      <c r="H11" s="5"/>
      <c r="I11" s="6">
        <f>1000*H11/$H$2</f>
        <v>0</v>
      </c>
      <c r="J11" s="5">
        <v>5</v>
      </c>
      <c r="K11" s="6">
        <f>1000*J11/$J$2</f>
        <v>0.48076923076923078</v>
      </c>
      <c r="L11" s="5"/>
      <c r="M11" s="6">
        <f>1000*L11/$L$2</f>
        <v>0</v>
      </c>
      <c r="N11" s="5"/>
      <c r="O11" s="6">
        <f>1000*N11/$N$2</f>
        <v>0</v>
      </c>
      <c r="P11" s="5">
        <v>30</v>
      </c>
      <c r="Q11" s="6">
        <f>1000*P11/$P$2</f>
        <v>2.8037383177570092</v>
      </c>
      <c r="R11" s="5"/>
      <c r="S11" s="6" t="e">
        <f>1000*R11/$R$2</f>
        <v>#DIV/0!</v>
      </c>
    </row>
    <row r="12" spans="1:19" ht="15" customHeight="1" x14ac:dyDescent="0.35">
      <c r="A12" s="29" t="s">
        <v>7</v>
      </c>
      <c r="B12" s="3">
        <f>SUM(B10:B11)</f>
        <v>11</v>
      </c>
      <c r="C12" s="7">
        <f>1000*B12/$B$2</f>
        <v>1.1000000000000001</v>
      </c>
      <c r="D12" s="3">
        <f>SUM(D10:D11)</f>
        <v>0</v>
      </c>
      <c r="E12" s="7">
        <f>1000*D12/$D$2</f>
        <v>0</v>
      </c>
      <c r="F12" s="3">
        <f>SUM(F10:F11)</f>
        <v>0</v>
      </c>
      <c r="G12" s="7">
        <f>1000*F12/$F$2</f>
        <v>0</v>
      </c>
      <c r="H12" s="3">
        <f>SUM(H10:H11)</f>
        <v>0</v>
      </c>
      <c r="I12" s="7">
        <f>1000*H12/$H$2</f>
        <v>0</v>
      </c>
      <c r="J12" s="3">
        <f>SUM(J10:J11)</f>
        <v>25</v>
      </c>
      <c r="K12" s="7">
        <f>1000*J12/$J$2</f>
        <v>2.4038461538461537</v>
      </c>
      <c r="L12" s="3">
        <f>SUM(L10:L11)</f>
        <v>0</v>
      </c>
      <c r="M12" s="7">
        <f>1000*L12/$L$2</f>
        <v>0</v>
      </c>
      <c r="N12" s="3">
        <f>SUM(N10:N11)</f>
        <v>0</v>
      </c>
      <c r="O12" s="7">
        <f>1000*N12/$N$2</f>
        <v>0</v>
      </c>
      <c r="P12" s="3">
        <f>SUM(P10:P11)</f>
        <v>60</v>
      </c>
      <c r="Q12" s="7">
        <f>1000*P12/$P$2</f>
        <v>5.6074766355140184</v>
      </c>
      <c r="R12" s="3">
        <f>SUM(R10:R11)</f>
        <v>0</v>
      </c>
      <c r="S12" s="7" t="e">
        <f>1000*R12/$R$2</f>
        <v>#DIV/0!</v>
      </c>
    </row>
    <row r="13" spans="1:19" ht="7" customHeight="1" x14ac:dyDescent="0.35">
      <c r="A13" s="30"/>
      <c r="B13" s="8"/>
      <c r="C13" s="8"/>
      <c r="D13" s="8"/>
      <c r="E13" s="8"/>
      <c r="F13" s="8"/>
      <c r="G13" s="8"/>
      <c r="H13" s="8"/>
      <c r="I13" s="8"/>
      <c r="J13" s="8"/>
      <c r="K13" s="8"/>
      <c r="L13" s="8"/>
      <c r="M13" s="8"/>
      <c r="N13" s="8"/>
      <c r="O13" s="8"/>
      <c r="P13" s="8"/>
      <c r="Q13" s="8"/>
      <c r="R13" s="8"/>
      <c r="S13" s="8"/>
    </row>
    <row r="14" spans="1:19" ht="15" customHeight="1" x14ac:dyDescent="0.35">
      <c r="A14" s="26" t="s">
        <v>140</v>
      </c>
      <c r="B14" s="3" t="s">
        <v>3</v>
      </c>
      <c r="C14" s="9" t="s">
        <v>4</v>
      </c>
      <c r="D14" s="3" t="s">
        <v>3</v>
      </c>
      <c r="E14" s="9" t="s">
        <v>4</v>
      </c>
      <c r="F14" s="3" t="s">
        <v>3</v>
      </c>
      <c r="G14" s="9" t="s">
        <v>4</v>
      </c>
      <c r="H14" s="3" t="s">
        <v>3</v>
      </c>
      <c r="I14" s="9" t="s">
        <v>4</v>
      </c>
      <c r="J14" s="3" t="s">
        <v>3</v>
      </c>
      <c r="K14" s="9" t="s">
        <v>4</v>
      </c>
      <c r="L14" s="3" t="s">
        <v>3</v>
      </c>
      <c r="M14" s="9" t="s">
        <v>4</v>
      </c>
      <c r="N14" s="3" t="s">
        <v>3</v>
      </c>
      <c r="O14" s="9" t="s">
        <v>4</v>
      </c>
      <c r="P14" s="3" t="s">
        <v>3</v>
      </c>
      <c r="Q14" s="9" t="s">
        <v>4</v>
      </c>
      <c r="R14" s="3" t="s">
        <v>3</v>
      </c>
      <c r="S14" s="9" t="s">
        <v>4</v>
      </c>
    </row>
    <row r="15" spans="1:19" ht="15" customHeight="1" x14ac:dyDescent="0.35">
      <c r="A15" s="27" t="s">
        <v>139</v>
      </c>
      <c r="B15" s="18">
        <v>0</v>
      </c>
      <c r="C15" s="10">
        <f t="shared" ref="C15:C19" si="0">1000*B15/$B$2</f>
        <v>0</v>
      </c>
      <c r="D15" s="18"/>
      <c r="E15" s="10">
        <f>1000*D15/$D$2</f>
        <v>0</v>
      </c>
      <c r="F15" s="18"/>
      <c r="G15" s="10">
        <f t="shared" ref="G15:G19" si="1">1000*F15/$F$2</f>
        <v>0</v>
      </c>
      <c r="H15" s="18"/>
      <c r="I15" s="10">
        <f t="shared" ref="I15:I19" si="2">1000*H15/$H$2</f>
        <v>0</v>
      </c>
      <c r="J15" s="18">
        <v>0</v>
      </c>
      <c r="K15" s="10">
        <f t="shared" ref="K15:K19" si="3">1000*J15/$J$2</f>
        <v>0</v>
      </c>
      <c r="L15" s="18"/>
      <c r="M15" s="10">
        <f t="shared" ref="M15:M19" si="4">1000*L15/$L$2</f>
        <v>0</v>
      </c>
      <c r="N15" s="18"/>
      <c r="O15" s="10">
        <f t="shared" ref="O15:O19" si="5">1000*N15/$N$2</f>
        <v>0</v>
      </c>
      <c r="P15" s="18">
        <v>90</v>
      </c>
      <c r="Q15" s="10">
        <f t="shared" ref="Q15:Q19" si="6">1000*P15/$P$2</f>
        <v>8.4112149532710276</v>
      </c>
      <c r="R15" s="18"/>
      <c r="S15" s="10" t="e">
        <f>1000*R15/$R$2</f>
        <v>#DIV/0!</v>
      </c>
    </row>
    <row r="16" spans="1:19" ht="35" customHeight="1" x14ac:dyDescent="0.35">
      <c r="A16" s="27" t="s">
        <v>130</v>
      </c>
      <c r="B16" s="18">
        <v>0</v>
      </c>
      <c r="C16" s="10">
        <f t="shared" si="0"/>
        <v>0</v>
      </c>
      <c r="D16" s="18"/>
      <c r="E16" s="10">
        <f>1000*D16/$D$2</f>
        <v>0</v>
      </c>
      <c r="F16" s="18"/>
      <c r="G16" s="10">
        <f t="shared" si="1"/>
        <v>0</v>
      </c>
      <c r="H16" s="18"/>
      <c r="I16" s="10">
        <f t="shared" si="2"/>
        <v>0</v>
      </c>
      <c r="J16" s="18">
        <v>0</v>
      </c>
      <c r="K16" s="10">
        <f t="shared" si="3"/>
        <v>0</v>
      </c>
      <c r="L16" s="18"/>
      <c r="M16" s="10">
        <f t="shared" si="4"/>
        <v>0</v>
      </c>
      <c r="N16" s="18"/>
      <c r="O16" s="10">
        <f t="shared" si="5"/>
        <v>0</v>
      </c>
      <c r="P16" s="18">
        <v>30</v>
      </c>
      <c r="Q16" s="10">
        <f t="shared" si="6"/>
        <v>2.8037383177570092</v>
      </c>
      <c r="R16" s="18"/>
      <c r="S16" s="10" t="e">
        <f>1000*R16/$R$2</f>
        <v>#DIV/0!</v>
      </c>
    </row>
    <row r="17" spans="1:19" ht="15" customHeight="1" x14ac:dyDescent="0.35">
      <c r="A17" s="28" t="s">
        <v>15</v>
      </c>
      <c r="B17" s="18">
        <v>600</v>
      </c>
      <c r="C17" s="10">
        <f t="shared" si="0"/>
        <v>60</v>
      </c>
      <c r="D17" s="18"/>
      <c r="E17" s="10">
        <f>1000*D17/$D$2</f>
        <v>0</v>
      </c>
      <c r="F17" s="18"/>
      <c r="G17" s="10">
        <f t="shared" si="1"/>
        <v>0</v>
      </c>
      <c r="H17" s="18"/>
      <c r="I17" s="10">
        <f t="shared" si="2"/>
        <v>0</v>
      </c>
      <c r="J17" s="18">
        <v>550</v>
      </c>
      <c r="K17" s="10">
        <f t="shared" si="3"/>
        <v>52.884615384615387</v>
      </c>
      <c r="L17" s="18"/>
      <c r="M17" s="10">
        <f t="shared" si="4"/>
        <v>0</v>
      </c>
      <c r="N17" s="18"/>
      <c r="O17" s="10">
        <f t="shared" si="5"/>
        <v>0</v>
      </c>
      <c r="P17" s="18">
        <v>550</v>
      </c>
      <c r="Q17" s="10">
        <f t="shared" si="6"/>
        <v>51.401869158878505</v>
      </c>
      <c r="R17" s="18"/>
      <c r="S17" s="10" t="e">
        <f>1000*R17/$R$2</f>
        <v>#DIV/0!</v>
      </c>
    </row>
    <row r="18" spans="1:19" ht="15" customHeight="1" x14ac:dyDescent="0.35">
      <c r="A18" s="28" t="s">
        <v>11</v>
      </c>
      <c r="B18" s="18">
        <v>20</v>
      </c>
      <c r="C18" s="10">
        <f t="shared" si="0"/>
        <v>2</v>
      </c>
      <c r="D18" s="18"/>
      <c r="E18" s="10">
        <f>1000*D18/$D$2</f>
        <v>0</v>
      </c>
      <c r="F18" s="18"/>
      <c r="G18" s="10">
        <f t="shared" si="1"/>
        <v>0</v>
      </c>
      <c r="H18" s="18"/>
      <c r="I18" s="10">
        <f t="shared" si="2"/>
        <v>0</v>
      </c>
      <c r="J18" s="18">
        <v>20</v>
      </c>
      <c r="K18" s="10">
        <f t="shared" si="3"/>
        <v>1.9230769230769231</v>
      </c>
      <c r="L18" s="18"/>
      <c r="M18" s="10">
        <f t="shared" si="4"/>
        <v>0</v>
      </c>
      <c r="N18" s="18"/>
      <c r="O18" s="10">
        <f t="shared" si="5"/>
        <v>0</v>
      </c>
      <c r="P18" s="18">
        <v>20</v>
      </c>
      <c r="Q18" s="10">
        <f t="shared" si="6"/>
        <v>1.8691588785046729</v>
      </c>
      <c r="R18" s="18"/>
      <c r="S18" s="10" t="e">
        <f>1000*R18/$R$2</f>
        <v>#DIV/0!</v>
      </c>
    </row>
    <row r="19" spans="1:19" ht="15" customHeight="1" x14ac:dyDescent="0.35">
      <c r="A19" s="29" t="s">
        <v>7</v>
      </c>
      <c r="B19" s="3">
        <f>SUM(B15:B18)</f>
        <v>620</v>
      </c>
      <c r="C19" s="7">
        <f t="shared" si="0"/>
        <v>62</v>
      </c>
      <c r="D19" s="3">
        <f>SUM(D15:D18)</f>
        <v>0</v>
      </c>
      <c r="E19" s="7">
        <f t="shared" ref="E19" si="7">1000*D19/$D$2</f>
        <v>0</v>
      </c>
      <c r="F19" s="3">
        <f>SUM(F15:F18)</f>
        <v>0</v>
      </c>
      <c r="G19" s="7">
        <f t="shared" si="1"/>
        <v>0</v>
      </c>
      <c r="H19" s="3">
        <f>SUM(H15:H18)</f>
        <v>0</v>
      </c>
      <c r="I19" s="7">
        <f t="shared" si="2"/>
        <v>0</v>
      </c>
      <c r="J19" s="3">
        <f>SUM(J15:J18)</f>
        <v>570</v>
      </c>
      <c r="K19" s="7">
        <f t="shared" si="3"/>
        <v>54.807692307692307</v>
      </c>
      <c r="L19" s="3">
        <f>SUM(L15:L18)</f>
        <v>0</v>
      </c>
      <c r="M19" s="7">
        <f t="shared" si="4"/>
        <v>0</v>
      </c>
      <c r="N19" s="3">
        <f>SUM(N15:N18)</f>
        <v>0</v>
      </c>
      <c r="O19" s="7">
        <f t="shared" si="5"/>
        <v>0</v>
      </c>
      <c r="P19" s="3">
        <f>SUM(P15:P18)</f>
        <v>690</v>
      </c>
      <c r="Q19" s="7">
        <f t="shared" si="6"/>
        <v>64.485981308411212</v>
      </c>
      <c r="R19" s="3">
        <f>SUM(R15:R18)</f>
        <v>0</v>
      </c>
      <c r="S19" s="7" t="e">
        <f>1000*R19/$R$2</f>
        <v>#DIV/0!</v>
      </c>
    </row>
    <row r="20" spans="1:19" ht="25.5" customHeight="1" x14ac:dyDescent="0.35">
      <c r="A20" s="25"/>
    </row>
    <row r="21" spans="1:19" ht="15" customHeight="1" x14ac:dyDescent="0.35">
      <c r="A21" s="26" t="s">
        <v>9</v>
      </c>
      <c r="B21" s="11" t="s">
        <v>3</v>
      </c>
      <c r="C21" s="12" t="s">
        <v>4</v>
      </c>
      <c r="D21" s="11" t="s">
        <v>3</v>
      </c>
      <c r="E21" s="12" t="s">
        <v>4</v>
      </c>
      <c r="F21" s="11" t="s">
        <v>3</v>
      </c>
      <c r="G21" s="12" t="s">
        <v>4</v>
      </c>
      <c r="H21" s="11" t="s">
        <v>3</v>
      </c>
      <c r="I21" s="12" t="s">
        <v>4</v>
      </c>
      <c r="J21" s="11" t="s">
        <v>3</v>
      </c>
      <c r="K21" s="12" t="s">
        <v>4</v>
      </c>
      <c r="L21" s="11" t="s">
        <v>3</v>
      </c>
      <c r="M21" s="12" t="s">
        <v>4</v>
      </c>
      <c r="N21" s="11" t="s">
        <v>3</v>
      </c>
      <c r="O21" s="12" t="s">
        <v>4</v>
      </c>
      <c r="P21" s="11" t="s">
        <v>3</v>
      </c>
      <c r="Q21" s="12" t="s">
        <v>4</v>
      </c>
      <c r="R21" s="11" t="s">
        <v>3</v>
      </c>
      <c r="S21" s="12" t="s">
        <v>4</v>
      </c>
    </row>
    <row r="22" spans="1:19" ht="15" customHeight="1" x14ac:dyDescent="0.35">
      <c r="A22" s="33" t="s">
        <v>113</v>
      </c>
      <c r="B22" s="18">
        <v>1500</v>
      </c>
      <c r="C22" s="10">
        <f>1000*B22/$B$2</f>
        <v>150</v>
      </c>
      <c r="D22" s="18"/>
      <c r="E22" s="10">
        <f>1000*D22/$D$2</f>
        <v>0</v>
      </c>
      <c r="F22" s="18"/>
      <c r="G22" s="10">
        <f>1000*F22/$F$2</f>
        <v>0</v>
      </c>
      <c r="H22" s="18"/>
      <c r="I22" s="10">
        <f>1000*H22/$H$2</f>
        <v>0</v>
      </c>
      <c r="J22" s="18">
        <v>1450</v>
      </c>
      <c r="K22" s="10">
        <f>1000*J22/$J$2</f>
        <v>139.42307692307693</v>
      </c>
      <c r="L22" s="18"/>
      <c r="M22" s="10">
        <f>1000*L22/$L$2</f>
        <v>0</v>
      </c>
      <c r="N22" s="18"/>
      <c r="O22" s="10">
        <f>1000*N22/$N$2</f>
        <v>0</v>
      </c>
      <c r="P22" s="18">
        <v>1250</v>
      </c>
      <c r="Q22" s="10">
        <f>1000*P22/$P$2</f>
        <v>116.82242990654206</v>
      </c>
      <c r="R22" s="18"/>
      <c r="S22" s="10" t="e">
        <f>1000*R22/$R$2</f>
        <v>#DIV/0!</v>
      </c>
    </row>
    <row r="23" spans="1:19" ht="15" customHeight="1" x14ac:dyDescent="0.35">
      <c r="A23" s="31" t="s">
        <v>13</v>
      </c>
      <c r="B23" s="14">
        <f>B15+B16</f>
        <v>0</v>
      </c>
      <c r="C23" s="13">
        <f>1000*B23/$B$2</f>
        <v>0</v>
      </c>
      <c r="D23" s="14">
        <f>D15+D16</f>
        <v>0</v>
      </c>
      <c r="E23" s="13">
        <f>1000*D23/$D$2</f>
        <v>0</v>
      </c>
      <c r="F23" s="14">
        <f>F15+F16</f>
        <v>0</v>
      </c>
      <c r="G23" s="13">
        <f>1000*F23/$F$2</f>
        <v>0</v>
      </c>
      <c r="H23" s="14">
        <f>H15+H16</f>
        <v>0</v>
      </c>
      <c r="I23" s="13">
        <f>1000*H23/$D$2</f>
        <v>0</v>
      </c>
      <c r="J23" s="14">
        <f>J15+J16</f>
        <v>0</v>
      </c>
      <c r="K23" s="15">
        <f>1000*J23/$J$2</f>
        <v>0</v>
      </c>
      <c r="L23" s="14">
        <f>L15+L16</f>
        <v>0</v>
      </c>
      <c r="M23" s="13">
        <f>1000*L23/$L$2</f>
        <v>0</v>
      </c>
      <c r="N23" s="14">
        <f>N15+N16</f>
        <v>0</v>
      </c>
      <c r="O23" s="13">
        <f>1000*N23/$N$2</f>
        <v>0</v>
      </c>
      <c r="P23" s="14">
        <f>P15+P16</f>
        <v>120</v>
      </c>
      <c r="Q23" s="15">
        <f>1000*P23/$P$2</f>
        <v>11.214953271028037</v>
      </c>
      <c r="R23" s="14">
        <f>R15+R16</f>
        <v>0</v>
      </c>
      <c r="S23" s="13" t="e">
        <f>1000*R23/$R$2</f>
        <v>#DIV/0!</v>
      </c>
    </row>
    <row r="24" spans="1:19" ht="15" customHeight="1" x14ac:dyDescent="0.35">
      <c r="A24" s="31" t="s">
        <v>14</v>
      </c>
      <c r="B24" s="14">
        <f>B22+B23</f>
        <v>1500</v>
      </c>
      <c r="C24" s="13">
        <f>1000*B24/$B$2</f>
        <v>150</v>
      </c>
      <c r="D24" s="14">
        <f>D22+D23</f>
        <v>0</v>
      </c>
      <c r="E24" s="13">
        <f>1000*D24/$D$2</f>
        <v>0</v>
      </c>
      <c r="F24" s="14">
        <f>F22+F23</f>
        <v>0</v>
      </c>
      <c r="G24" s="13">
        <f>1000*F24/$F$2</f>
        <v>0</v>
      </c>
      <c r="H24" s="14">
        <f>H22+H23</f>
        <v>0</v>
      </c>
      <c r="I24" s="13">
        <f>1000*H24/$H$2</f>
        <v>0</v>
      </c>
      <c r="J24" s="14">
        <f>J22+J23</f>
        <v>1450</v>
      </c>
      <c r="K24" s="15">
        <f>1000*J24/$J$2</f>
        <v>139.42307692307693</v>
      </c>
      <c r="L24" s="14">
        <f>L22+L23</f>
        <v>0</v>
      </c>
      <c r="M24" s="13">
        <f>1000*L24/$L$2</f>
        <v>0</v>
      </c>
      <c r="N24" s="14">
        <f>N22+N23</f>
        <v>0</v>
      </c>
      <c r="O24" s="13">
        <f>1000*N24/$N$2</f>
        <v>0</v>
      </c>
      <c r="P24" s="14">
        <f>P22+P23</f>
        <v>1370</v>
      </c>
      <c r="Q24" s="15">
        <f>1000*P24/$P$2</f>
        <v>128.03738317757009</v>
      </c>
      <c r="R24" s="14">
        <f>R22+R23</f>
        <v>0</v>
      </c>
      <c r="S24" s="13" t="e">
        <f>1000*R24/$R$2</f>
        <v>#DIV/0!</v>
      </c>
    </row>
    <row r="25" spans="1:19" ht="15" customHeight="1" x14ac:dyDescent="0.35">
      <c r="A25" s="31" t="s">
        <v>12</v>
      </c>
      <c r="B25" s="14">
        <f>B17+B18</f>
        <v>620</v>
      </c>
      <c r="C25" s="13">
        <f>1000*B25/$B$2</f>
        <v>62</v>
      </c>
      <c r="D25" s="14">
        <f>D17+D18</f>
        <v>0</v>
      </c>
      <c r="E25" s="13">
        <f>1000*D25/$D$2</f>
        <v>0</v>
      </c>
      <c r="F25" s="14">
        <f>F17+F18</f>
        <v>0</v>
      </c>
      <c r="G25" s="13">
        <f>1000*F25/$F$2</f>
        <v>0</v>
      </c>
      <c r="H25" s="14">
        <f>H17+H18</f>
        <v>0</v>
      </c>
      <c r="I25" s="13">
        <f>1000*H25/$H$2</f>
        <v>0</v>
      </c>
      <c r="J25" s="14">
        <f>J17+J18</f>
        <v>570</v>
      </c>
      <c r="K25" s="15">
        <f>1000*J25/$J$2</f>
        <v>54.807692307692307</v>
      </c>
      <c r="L25" s="14">
        <f>L17+L18</f>
        <v>0</v>
      </c>
      <c r="M25" s="13">
        <f>1000*L25/$L$2</f>
        <v>0</v>
      </c>
      <c r="N25" s="14">
        <f>N17+N18</f>
        <v>0</v>
      </c>
      <c r="O25" s="13">
        <f>1000*N25/$N$2</f>
        <v>0</v>
      </c>
      <c r="P25" s="14">
        <f>P17+P18</f>
        <v>570</v>
      </c>
      <c r="Q25" s="15">
        <f>1000*P25/$P$2</f>
        <v>53.271028037383175</v>
      </c>
      <c r="R25" s="14">
        <f>R17+R18</f>
        <v>0</v>
      </c>
      <c r="S25" s="13" t="e">
        <f>1000*R25/$R$2</f>
        <v>#DIV/0!</v>
      </c>
    </row>
    <row r="26" spans="1:19" ht="15" customHeight="1" thickBot="1" x14ac:dyDescent="0.4">
      <c r="A26" s="32" t="s">
        <v>131</v>
      </c>
      <c r="B26" s="19">
        <f>B7+B12+B19</f>
        <v>651</v>
      </c>
      <c r="C26" s="16">
        <f>1000*B26/$B$2</f>
        <v>65.099999999999994</v>
      </c>
      <c r="D26" s="19">
        <f>D7+D12+D19</f>
        <v>0</v>
      </c>
      <c r="E26" s="16">
        <f>1000*D26/$D$2</f>
        <v>0</v>
      </c>
      <c r="F26" s="19">
        <f>F7+F12+F19</f>
        <v>0</v>
      </c>
      <c r="G26" s="16">
        <f>1000*F26/$F$2</f>
        <v>0</v>
      </c>
      <c r="H26" s="19">
        <f>H7+H12+H19</f>
        <v>0</v>
      </c>
      <c r="I26" s="16">
        <f>1000*H26/$H$2</f>
        <v>0</v>
      </c>
      <c r="J26" s="19">
        <f>J7+J12+J19</f>
        <v>612</v>
      </c>
      <c r="K26" s="22">
        <f>1000*J26/$J$2</f>
        <v>58.846153846153847</v>
      </c>
      <c r="L26" s="19">
        <f>L7+L12+L19</f>
        <v>0</v>
      </c>
      <c r="M26" s="16">
        <f>1000*L26/$L$2</f>
        <v>0</v>
      </c>
      <c r="N26" s="19">
        <f>N7+N12+N19</f>
        <v>0</v>
      </c>
      <c r="O26" s="16">
        <f>1000*N26/$N$2</f>
        <v>0</v>
      </c>
      <c r="P26" s="19">
        <f>P7+P12+P19</f>
        <v>790</v>
      </c>
      <c r="Q26" s="22">
        <f>1000*P26/$P$2</f>
        <v>73.831775700934585</v>
      </c>
      <c r="R26" s="19">
        <f>R7+R12+R19</f>
        <v>0</v>
      </c>
      <c r="S26" s="16" t="e">
        <f>1000*R26/$R$2</f>
        <v>#DIV/0!</v>
      </c>
    </row>
    <row r="28" spans="1:19" x14ac:dyDescent="0.35">
      <c r="A28" s="121" t="s">
        <v>144</v>
      </c>
      <c r="B28" s="11" t="s">
        <v>3</v>
      </c>
      <c r="C28" s="82" t="s">
        <v>4</v>
      </c>
      <c r="D28" s="11" t="s">
        <v>3</v>
      </c>
      <c r="E28" s="82" t="s">
        <v>4</v>
      </c>
      <c r="F28" s="11" t="s">
        <v>3</v>
      </c>
      <c r="G28" s="82" t="s">
        <v>4</v>
      </c>
      <c r="H28" s="11" t="s">
        <v>3</v>
      </c>
      <c r="I28" s="82" t="s">
        <v>4</v>
      </c>
      <c r="J28" s="11" t="s">
        <v>3</v>
      </c>
      <c r="K28" s="82" t="s">
        <v>4</v>
      </c>
      <c r="L28" s="11" t="s">
        <v>3</v>
      </c>
      <c r="M28" s="82" t="s">
        <v>4</v>
      </c>
      <c r="N28" s="11" t="s">
        <v>3</v>
      </c>
      <c r="O28" s="82" t="s">
        <v>4</v>
      </c>
      <c r="P28" s="11" t="s">
        <v>3</v>
      </c>
      <c r="Q28" s="82" t="s">
        <v>4</v>
      </c>
      <c r="R28" s="11" t="s">
        <v>3</v>
      </c>
      <c r="S28" s="82" t="s">
        <v>4</v>
      </c>
    </row>
    <row r="29" spans="1:19" ht="15" customHeight="1" x14ac:dyDescent="0.35">
      <c r="A29" s="88" t="s">
        <v>113</v>
      </c>
      <c r="B29" s="81">
        <f t="shared" ref="B29:S29" si="8">B22</f>
        <v>1500</v>
      </c>
      <c r="C29" s="10">
        <f t="shared" si="8"/>
        <v>150</v>
      </c>
      <c r="D29" s="81">
        <f t="shared" si="8"/>
        <v>0</v>
      </c>
      <c r="E29" s="10">
        <f t="shared" si="8"/>
        <v>0</v>
      </c>
      <c r="F29" s="81">
        <f t="shared" si="8"/>
        <v>0</v>
      </c>
      <c r="G29" s="10">
        <f t="shared" si="8"/>
        <v>0</v>
      </c>
      <c r="H29" s="81">
        <f t="shared" si="8"/>
        <v>0</v>
      </c>
      <c r="I29" s="10">
        <f t="shared" si="8"/>
        <v>0</v>
      </c>
      <c r="J29" s="81">
        <f t="shared" si="8"/>
        <v>1450</v>
      </c>
      <c r="K29" s="10">
        <f t="shared" si="8"/>
        <v>139.42307692307693</v>
      </c>
      <c r="L29" s="81">
        <f t="shared" si="8"/>
        <v>0</v>
      </c>
      <c r="M29" s="10">
        <f t="shared" si="8"/>
        <v>0</v>
      </c>
      <c r="N29" s="81">
        <f t="shared" si="8"/>
        <v>0</v>
      </c>
      <c r="O29" s="10">
        <f t="shared" si="8"/>
        <v>0</v>
      </c>
      <c r="P29" s="81">
        <f t="shared" si="8"/>
        <v>1250</v>
      </c>
      <c r="Q29" s="10">
        <f t="shared" si="8"/>
        <v>116.82242990654206</v>
      </c>
      <c r="R29" s="81">
        <f t="shared" si="8"/>
        <v>0</v>
      </c>
      <c r="S29" s="10" t="e">
        <f t="shared" si="8"/>
        <v>#DIV/0!</v>
      </c>
    </row>
    <row r="30" spans="1:19" ht="15.5" customHeight="1" x14ac:dyDescent="0.35">
      <c r="A30" s="32" t="s">
        <v>138</v>
      </c>
      <c r="B30" s="83">
        <f>B5+B12/3+B15+B16</f>
        <v>13.666666666666666</v>
      </c>
      <c r="C30" s="13">
        <f>1000*B30/$B$2</f>
        <v>1.3666666666666667</v>
      </c>
      <c r="D30" s="83">
        <f>D5+D12/3+D15+D16</f>
        <v>0</v>
      </c>
      <c r="E30" s="13">
        <f t="shared" ref="E30" si="9">1000*D30/$B$2</f>
        <v>0</v>
      </c>
      <c r="F30" s="83">
        <f>F5+F12/3+F15+F16</f>
        <v>0</v>
      </c>
      <c r="G30" s="13">
        <f t="shared" ref="G30" si="10">1000*F30/$B$2</f>
        <v>0</v>
      </c>
      <c r="H30" s="83">
        <f>H5+H12/3+H15+H16</f>
        <v>0</v>
      </c>
      <c r="I30" s="13">
        <f t="shared" ref="I30" si="11">1000*H30/$B$2</f>
        <v>0</v>
      </c>
      <c r="J30" s="83">
        <f>J5+J12/3+J15+J16</f>
        <v>23.333333333333336</v>
      </c>
      <c r="K30" s="13">
        <f t="shared" ref="K30" si="12">1000*J30/$B$2</f>
        <v>2.3333333333333335</v>
      </c>
      <c r="L30" s="83">
        <f>L5+L12/3+L15+L16</f>
        <v>0</v>
      </c>
      <c r="M30" s="13">
        <f t="shared" ref="M30" si="13">1000*L30/$B$2</f>
        <v>0</v>
      </c>
      <c r="N30" s="83">
        <f>N5+N12/3+N15+N16</f>
        <v>0</v>
      </c>
      <c r="O30" s="13">
        <f t="shared" ref="O30" si="14">1000*N30/$B$2</f>
        <v>0</v>
      </c>
      <c r="P30" s="83">
        <f>P5+P12/3+P15+P16</f>
        <v>170</v>
      </c>
      <c r="Q30" s="13">
        <f t="shared" ref="Q30" si="15">1000*P30/$B$2</f>
        <v>17</v>
      </c>
      <c r="R30" s="83">
        <f>R5+R12/3+R15+R16</f>
        <v>0</v>
      </c>
      <c r="S30" s="13">
        <f t="shared" ref="S30" si="16">1000*R30/$B$2</f>
        <v>0</v>
      </c>
    </row>
    <row r="31" spans="1:19" ht="15" thickBot="1" x14ac:dyDescent="0.4">
      <c r="A31" s="84" t="s">
        <v>132</v>
      </c>
      <c r="B31" s="85"/>
      <c r="C31" s="86">
        <f>C29+C30</f>
        <v>151.36666666666667</v>
      </c>
      <c r="D31" s="85"/>
      <c r="E31" s="86">
        <f t="shared" ref="E31" si="17">E29+E30</f>
        <v>0</v>
      </c>
      <c r="F31" s="85"/>
      <c r="G31" s="86">
        <f t="shared" ref="G31" si="18">G29+G30</f>
        <v>0</v>
      </c>
      <c r="H31" s="85"/>
      <c r="I31" s="86">
        <f t="shared" ref="I31" si="19">I29+I30</f>
        <v>0</v>
      </c>
      <c r="J31" s="85"/>
      <c r="K31" s="86">
        <f t="shared" ref="K31" si="20">K29+K30</f>
        <v>141.75641025641028</v>
      </c>
      <c r="L31" s="85"/>
      <c r="M31" s="86">
        <f t="shared" ref="M31" si="21">M29+M30</f>
        <v>0</v>
      </c>
      <c r="N31" s="85"/>
      <c r="O31" s="86">
        <f t="shared" ref="O31" si="22">O29+O30</f>
        <v>0</v>
      </c>
      <c r="P31" s="85"/>
      <c r="Q31" s="86">
        <f>Q29+Q30</f>
        <v>133.82242990654206</v>
      </c>
      <c r="R31" s="85"/>
      <c r="S31" s="86" t="e">
        <f t="shared" ref="S31" si="23">S29+S30</f>
        <v>#DIV/0!</v>
      </c>
    </row>
    <row r="32" spans="1:19" ht="14" customHeight="1" thickBot="1" x14ac:dyDescent="0.4">
      <c r="A32" s="23"/>
    </row>
    <row r="33" spans="1:19" ht="29.5" thickBot="1" x14ac:dyDescent="0.4">
      <c r="A33" s="29" t="s">
        <v>136</v>
      </c>
      <c r="B33" s="26"/>
      <c r="C33" s="92"/>
      <c r="D33" s="92"/>
      <c r="E33" s="92"/>
      <c r="F33" s="92"/>
      <c r="G33" s="92"/>
      <c r="H33" s="92"/>
      <c r="I33" s="93"/>
      <c r="J33" s="99">
        <v>2021</v>
      </c>
      <c r="K33" s="100" t="s">
        <v>0</v>
      </c>
      <c r="L33" s="94"/>
      <c r="M33" s="92"/>
      <c r="N33" s="92"/>
      <c r="O33" s="93"/>
      <c r="P33" s="99">
        <v>2024</v>
      </c>
      <c r="Q33" s="100" t="s">
        <v>83</v>
      </c>
      <c r="R33" s="94"/>
      <c r="S33" s="95"/>
    </row>
    <row r="34" spans="1:19" s="23" customFormat="1" ht="15" thickBot="1" x14ac:dyDescent="0.4">
      <c r="A34" s="89" t="s">
        <v>19</v>
      </c>
      <c r="Q34" s="98">
        <f>(Q22-K22)/K22</f>
        <v>-0.16210119239445706</v>
      </c>
    </row>
    <row r="35" spans="1:19" s="23" customFormat="1" ht="30" customHeight="1" thickBot="1" x14ac:dyDescent="0.4">
      <c r="A35" s="90" t="s">
        <v>137</v>
      </c>
      <c r="Q35" s="96">
        <f>(Q24-K24)/K24</f>
        <v>-8.1662906864324925E-2</v>
      </c>
    </row>
    <row r="36" spans="1:19" s="23" customFormat="1" ht="16" customHeight="1" thickBot="1" x14ac:dyDescent="0.4">
      <c r="A36" s="91" t="s">
        <v>112</v>
      </c>
      <c r="Q36" s="97">
        <f>(Q25-K25)/K25</f>
        <v>-2.8037383177570121E-2</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mode d'emploi</vt:lpstr>
      <vt:lpstr>indicateurs de suivi</vt:lpstr>
      <vt:lpstr>Perf passées et prévisionnel</vt:lpstr>
      <vt:lpstr>'indicateurs de suivi'!Zone_d_impression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BOEDEC Pierre</dc:creator>
  <cp:lastModifiedBy>BOEDEC Pierre</cp:lastModifiedBy>
  <cp:lastPrinted>2021-02-18T09:32:50Z</cp:lastPrinted>
  <dcterms:created xsi:type="dcterms:W3CDTF">2021-02-17T12:40:45Z</dcterms:created>
  <dcterms:modified xsi:type="dcterms:W3CDTF">2022-04-26T15:04:55Z</dcterms:modified>
</cp:coreProperties>
</file>