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hidePivotFieldList="1"/>
  <mc:AlternateContent xmlns:mc="http://schemas.openxmlformats.org/markup-compatibility/2006">
    <mc:Choice Requires="x15">
      <x15ac:absPath xmlns:x15ac="http://schemas.microsoft.com/office/spreadsheetml/2010/11/ac" url="https://ademecloud.sharepoint.com/sites/P-DECARBINDTCTF/Documents partages/General/"/>
    </mc:Choice>
  </mc:AlternateContent>
  <xr:revisionPtr revIDLastSave="2718" documentId="13_ncr:1_{5F3C0481-5E2F-49F4-9226-889018E0AB9A}" xr6:coauthVersionLast="47" xr6:coauthVersionMax="47" xr10:uidLastSave="{3B02CBB7-A184-4D04-A7B6-C52A88C135D3}"/>
  <workbookProtection workbookAlgorithmName="SHA-512" workbookHashValue="/azE519XMEyUpLqOA7Xl8uUwS8YQAC6+ayB0dy8WGQiUOGKMyG1aexAUXD5SP8GEu/NfGk65MWW557celsx0GA==" workbookSaltValue="s/xYP6FeANGjT8uKF7P0qQ==" workbookSpinCount="100000" lockStructure="1"/>
  <bookViews>
    <workbookView xWindow="-110" yWindow="-110" windowWidth="19420" windowHeight="10420" tabRatio="921" firstSheet="2" activeTab="9" xr2:uid="{00000000-000D-0000-FFFF-FFFF00000000}"/>
  </bookViews>
  <sheets>
    <sheet name="Data 1" sheetId="21" state="hidden" r:id="rId1"/>
    <sheet name="Carte d'identité" sheetId="12" r:id="rId2"/>
    <sheet name="Santé financière" sheetId="9" r:id="rId3"/>
    <sheet name="Données Economiques" sheetId="11" r:id="rId4"/>
    <sheet name="Données techniques" sheetId="13" r:id="rId5"/>
    <sheet name="Grille d'impacts DNSH" sheetId="8" r:id="rId6"/>
    <sheet name="Eligibilité" sheetId="2" r:id="rId7"/>
    <sheet name="Attestation CEE" sheetId="19" r:id="rId8"/>
    <sheet name="Indicateurs FR2030" sheetId="23" r:id="rId9"/>
    <sheet name="ODD" sheetId="26"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2__PLAN_DE_FINANCEMENT" localSheetId="7">#REF!</definedName>
    <definedName name="_2__PLAN_DE_FINANCEMENT" localSheetId="1">#REF!</definedName>
    <definedName name="_2__PLAN_DE_FINANCEMENT" localSheetId="3">#REF!</definedName>
    <definedName name="_2__PLAN_DE_FINANCEMENT" localSheetId="4">#REF!</definedName>
    <definedName name="_2__PLAN_DE_FINANCEMENT">#REF!</definedName>
    <definedName name="a">'[1]2-Analyse éco détaillée'!#REF!</definedName>
    <definedName name="appoint" localSheetId="1">#REF!</definedName>
    <definedName name="appoint" localSheetId="4">#REF!</definedName>
    <definedName name="appoint">#REF!</definedName>
    <definedName name="AreaPL1">[2]CAM1!$Q$86:$CA$188</definedName>
    <definedName name="b">'[1]2-Analyse éco détaillée'!$D$8</definedName>
    <definedName name="Besoins_utiles_projet">'[3]caractéristiques projet'!$D$12</definedName>
    <definedName name="Ch_activité">'[4]Définition des données'!$A$23:$A$24</definedName>
    <definedName name="Ch_aide">'[4]Définition des données'!$A$2:$A$3</definedName>
    <definedName name="Ch_avenant">'[4]Définition des données'!$A$10:$A$15</definedName>
    <definedName name="Ch_localisation">'[4]Définition des données'!$A$32:$A$35</definedName>
    <definedName name="Ch_taille_ent">'[4]Définition des données'!$A$27:$A$29</definedName>
    <definedName name="combustible" localSheetId="7">#REF!</definedName>
    <definedName name="combustible" localSheetId="1">#REF!</definedName>
    <definedName name="combustible" localSheetId="3">#REF!</definedName>
    <definedName name="combustible" localSheetId="4">#REF!</definedName>
    <definedName name="combustible">#REF!</definedName>
    <definedName name="Création_chauff_app" localSheetId="7">'[3]caractéristiques projet'!#REF!</definedName>
    <definedName name="Création_chauff_app" localSheetId="1">'[3]caractéristiques projet'!#REF!</definedName>
    <definedName name="Création_chauff_app" localSheetId="3">'[3]caractéristiques projet'!#REF!</definedName>
    <definedName name="Création_chauff_app" localSheetId="4">'[3]caractéristiques projet'!#REF!</definedName>
    <definedName name="Création_chauff_app">'[3]caractéristiques projet'!#REF!</definedName>
    <definedName name="entreprise_moyenne">[5]Feuil2!$A$13</definedName>
    <definedName name="essai" localSheetId="7">#REF!</definedName>
    <definedName name="essai" localSheetId="1">#REF!</definedName>
    <definedName name="essai" localSheetId="3">#REF!</definedName>
    <definedName name="essai" localSheetId="4">#REF!</definedName>
    <definedName name="essai">#REF!</definedName>
    <definedName name="filtration" localSheetId="7">#REF!</definedName>
    <definedName name="filtration" localSheetId="1">#REF!</definedName>
    <definedName name="filtration" localSheetId="3">#REF!</definedName>
    <definedName name="filtration" localSheetId="4">#REF!</definedName>
    <definedName name="filtration">#REF!</definedName>
    <definedName name="financement">'Données Economiques'!#REF!</definedName>
    <definedName name="Grande" localSheetId="7">#REF!</definedName>
    <definedName name="Grande" localSheetId="1">#REF!</definedName>
    <definedName name="Grande" localSheetId="3">#REF!</definedName>
    <definedName name="Grande" localSheetId="4">#REF!</definedName>
    <definedName name="Grande">#REF!</definedName>
    <definedName name="grande_entreprise">[5]Feuil2!$A$14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"12/13/2021 14:15:09"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erégions">'Data 1'!$M$1:$M$1</definedName>
    <definedName name="localisation" localSheetId="1">'[6]Déf. des données'!$A$17:$A$20</definedName>
    <definedName name="localisation" localSheetId="4">'[6]Déf. des données'!$A$17:$A$20</definedName>
    <definedName name="localisation">'[7]Déf. des données'!$A$17:$A$20</definedName>
    <definedName name="nature_activite" localSheetId="1">'[6]Déf. des données'!$A$24:$A$25</definedName>
    <definedName name="nature_activite" localSheetId="4">'[6]Déf. des données'!$A$24:$A$25</definedName>
    <definedName name="nature_activite">'[7]Déf. des données'!$A$24:$A$25</definedName>
    <definedName name="nb_nvle_ss">'[3]caractéristiques projet'!$D$34</definedName>
    <definedName name="ouinon" localSheetId="7">#REF!</definedName>
    <definedName name="ouinon" localSheetId="1">#REF!</definedName>
    <definedName name="ouinon" localSheetId="3">#REF!</definedName>
    <definedName name="ouinon" localSheetId="4">#REF!</definedName>
    <definedName name="ouinon">#REF!</definedName>
    <definedName name="parametres" localSheetId="7">#REF!</definedName>
    <definedName name="parametres" localSheetId="1">#REF!</definedName>
    <definedName name="parametres" localSheetId="3">#REF!</definedName>
    <definedName name="parametres" localSheetId="4">#REF!</definedName>
    <definedName name="parametres">#REF!</definedName>
    <definedName name="petite_entreprise">[5]Feuil2!$A$12</definedName>
    <definedName name="planfin" localSheetId="7">#REF!</definedName>
    <definedName name="planfin" localSheetId="1">#REF!</definedName>
    <definedName name="planfin" localSheetId="3">#REF!</definedName>
    <definedName name="planfin" localSheetId="4">#REF!</definedName>
    <definedName name="planfin">#REF!</definedName>
    <definedName name="Porteur_inv">[5]Feuil2!$A$2:$A$3</definedName>
    <definedName name="Prix_biomasse">'[3]caractéristiques projet'!$D$22</definedName>
    <definedName name="Prod_biomasse">'[3]caractéristiques projet'!$D$18</definedName>
    <definedName name="Prod_chaud_app">'[3]caractéristiques projet'!$D$27</definedName>
    <definedName name="Puiss_app_exist">'[3]caractéristiques projet'!#REF!</definedName>
    <definedName name="Puiss_appoint">'[3]caractéristiques projet'!$D$26</definedName>
    <definedName name="Puissance_biomasse">'[3]caractéristiques projet'!$D$17</definedName>
    <definedName name="reseau" localSheetId="7">#REF!</definedName>
    <definedName name="reseau" localSheetId="1">#REF!</definedName>
    <definedName name="reseau" localSheetId="3">#REF!</definedName>
    <definedName name="reseau" localSheetId="4">#REF!</definedName>
    <definedName name="reseau">#REF!</definedName>
    <definedName name="Statut_investisseur">'[3]caractéristiques projet'!$D$10</definedName>
    <definedName name="supportjuridique">'[8]partenaire1-Coord'!$AO$1:$AO$2</definedName>
    <definedName name="taille_ent" localSheetId="1">'[6]Déf. des données'!$A$29:$A$31</definedName>
    <definedName name="taille_ent" localSheetId="4">'[6]Déf. des données'!$A$29:$A$31</definedName>
    <definedName name="taille_ent">'[7]Déf. des données'!$A$29:$A$31</definedName>
    <definedName name="top" localSheetId="7">#REF!</definedName>
    <definedName name="top">'Données Economiques'!$B$5</definedName>
    <definedName name="type_de_projet" localSheetId="7">#REF!</definedName>
    <definedName name="type_de_projet" localSheetId="1">#REF!</definedName>
    <definedName name="type_de_projet" localSheetId="3">#REF!</definedName>
    <definedName name="type_de_projet" localSheetId="4">#REF!</definedName>
    <definedName name="type_de_projet">#REF!</definedName>
    <definedName name="type_investisseur" localSheetId="7">#REF!</definedName>
    <definedName name="type_investisseur" localSheetId="1">#REF!</definedName>
    <definedName name="type_investisseur" localSheetId="3">#REF!</definedName>
    <definedName name="type_investisseur" localSheetId="4">#REF!</definedName>
    <definedName name="type_investisseur">#REF!</definedName>
    <definedName name="Type_projet">'[3]caractéristiques projet'!$D$9</definedName>
    <definedName name="typerèglement">'[8]partenaire1-Coord'!$AT$1:$AT$4</definedName>
    <definedName name="Ventes_clients">'[3]caractéristiques projet'!#REF!</definedName>
    <definedName name="_xlnm.Print_Area" localSheetId="7">'Attestation CEE'!$A$1:$F$37</definedName>
    <definedName name="_xlnm.Print_Area" localSheetId="3">'Données Economiques'!$B$1:$F$63</definedName>
    <definedName name="_xlnm.Print_Area" localSheetId="2">'Santé financière'!$B$3:$F$42</definedName>
    <definedName name="ZoneListe" localSheetId="7">#REF!</definedName>
    <definedName name="ZoneListe" localSheetId="1">#REF!</definedName>
    <definedName name="ZoneListe" localSheetId="3">#REF!</definedName>
    <definedName name="ZoneListe" localSheetId="4">#REF!</definedName>
    <definedName name="ZoneLis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1" i="13" l="1"/>
  <c r="AC49" i="13"/>
  <c r="E26" i="12"/>
  <c r="D27" i="2"/>
  <c r="AC45" i="13"/>
  <c r="E70" i="13"/>
  <c r="D31" i="9"/>
  <c r="P44" i="13"/>
  <c r="N44" i="13"/>
  <c r="R85" i="13"/>
  <c r="R84" i="13"/>
  <c r="R83" i="13"/>
  <c r="H46" i="13"/>
  <c r="AE52" i="13" l="1"/>
  <c r="E69" i="13" s="1"/>
  <c r="H70" i="13"/>
  <c r="F35" i="13"/>
  <c r="H50" i="13"/>
  <c r="H49" i="13"/>
  <c r="F49" i="13"/>
  <c r="H48" i="13"/>
  <c r="F44" i="13"/>
  <c r="F48" i="13" s="1"/>
  <c r="F46" i="13" l="1"/>
  <c r="F38" i="13" s="1"/>
  <c r="E71" i="13"/>
  <c r="C74" i="13" s="1"/>
  <c r="H69" i="13"/>
  <c r="D42" i="2"/>
  <c r="AA45" i="13"/>
  <c r="W45" i="13"/>
  <c r="F50" i="13" l="1"/>
  <c r="E65" i="13" s="1"/>
  <c r="K70" i="13"/>
  <c r="H71" i="13"/>
  <c r="P83" i="13"/>
  <c r="P84" i="13"/>
  <c r="P85" i="13"/>
  <c r="K65" i="13" l="1"/>
  <c r="H65" i="13"/>
  <c r="D31" i="2"/>
  <c r="F43" i="11" l="1"/>
  <c r="D28" i="2" s="1"/>
  <c r="W44" i="13"/>
  <c r="Y45" i="13"/>
  <c r="Y44" i="13"/>
  <c r="AA51" i="13"/>
  <c r="AA44" i="13"/>
  <c r="T44" i="13"/>
  <c r="T48" i="13" s="1"/>
  <c r="R44" i="13"/>
  <c r="R46" i="13" s="1"/>
  <c r="P46" i="13"/>
  <c r="L44" i="13"/>
  <c r="J44" i="13"/>
  <c r="V49" i="13"/>
  <c r="V48" i="13"/>
  <c r="V46" i="13"/>
  <c r="T49" i="13"/>
  <c r="R49" i="13"/>
  <c r="P49" i="13"/>
  <c r="Y49" i="13" l="1"/>
  <c r="Y51" i="13"/>
  <c r="W49" i="13"/>
  <c r="W51" i="13"/>
  <c r="F36" i="13"/>
  <c r="V50" i="13"/>
  <c r="P48" i="13"/>
  <c r="W47" i="13"/>
  <c r="Y47" i="13"/>
  <c r="T46" i="13"/>
  <c r="T50" i="13" s="1"/>
  <c r="R48" i="13"/>
  <c r="R50" i="13" s="1"/>
  <c r="P50" i="13" l="1"/>
  <c r="D60" i="11"/>
  <c r="D16" i="23"/>
  <c r="D14" i="23" l="1"/>
  <c r="D15" i="23" s="1"/>
  <c r="D26" i="23"/>
  <c r="D25" i="23"/>
  <c r="D24" i="23"/>
  <c r="D22" i="23"/>
  <c r="D21" i="23"/>
  <c r="D20" i="23"/>
  <c r="D19" i="23" s="1"/>
  <c r="D18" i="23"/>
  <c r="D17" i="23"/>
  <c r="D23" i="23" l="1"/>
  <c r="D13" i="23"/>
  <c r="D39" i="9"/>
  <c r="E31" i="9"/>
  <c r="F31" i="9"/>
  <c r="F39" i="9" s="1"/>
  <c r="G31" i="9"/>
  <c r="G39" i="9" s="1"/>
  <c r="D34" i="9"/>
  <c r="E34" i="9"/>
  <c r="F34" i="9"/>
  <c r="G34" i="9"/>
  <c r="D40" i="9"/>
  <c r="E40" i="9"/>
  <c r="F40" i="9"/>
  <c r="G40" i="9"/>
  <c r="E35" i="9" l="1"/>
  <c r="G35" i="9"/>
  <c r="D35" i="9"/>
  <c r="F35" i="9"/>
  <c r="E39" i="9"/>
  <c r="B43" i="9" l="1"/>
  <c r="D25" i="2" s="1"/>
  <c r="F25" i="19" l="1"/>
  <c r="AA49" i="13" l="1"/>
  <c r="X46" i="13"/>
  <c r="Z46" i="13"/>
  <c r="N35" i="13"/>
  <c r="AA47" i="13" l="1"/>
  <c r="AC47" i="13" s="1"/>
  <c r="J49" i="13"/>
  <c r="N49" i="13" l="1"/>
  <c r="X49" i="13"/>
  <c r="Z49" i="13"/>
  <c r="L49" i="13"/>
  <c r="E63" i="13" s="1"/>
  <c r="Z48" i="13"/>
  <c r="X48" i="13"/>
  <c r="L46" i="13"/>
  <c r="N46" i="13"/>
  <c r="H63" i="13" l="1"/>
  <c r="K63" i="13"/>
  <c r="J46" i="13"/>
  <c r="F37" i="13" s="1"/>
  <c r="F39" i="13" s="1"/>
  <c r="J48" i="13"/>
  <c r="X50" i="13"/>
  <c r="Z50" i="13"/>
  <c r="L48" i="13"/>
  <c r="L50" i="13" s="1"/>
  <c r="N48" i="13"/>
  <c r="AE46" i="13" l="1"/>
  <c r="K71" i="13"/>
  <c r="K69" i="13"/>
  <c r="N50" i="13"/>
  <c r="AE48" i="13"/>
  <c r="E68" i="13"/>
  <c r="J50" i="13"/>
  <c r="H68" i="13" l="1"/>
  <c r="K68" i="13"/>
  <c r="AE50" i="13"/>
  <c r="E66" i="13" s="1"/>
  <c r="D55" i="11"/>
  <c r="D62" i="11" s="1"/>
  <c r="F62" i="11" s="1"/>
  <c r="E64" i="13" l="1"/>
  <c r="K64" i="13" s="1"/>
  <c r="D30" i="2" s="1"/>
  <c r="D16" i="2" s="1"/>
  <c r="H66" i="13"/>
  <c r="K66" i="13"/>
  <c r="F24" i="19"/>
  <c r="F23" i="19"/>
  <c r="F22" i="19"/>
  <c r="F21" i="19"/>
  <c r="F20" i="19"/>
  <c r="H64" i="13" l="1"/>
</calcChain>
</file>

<file path=xl/sharedStrings.xml><?xml version="1.0" encoding="utf-8"?>
<sst xmlns="http://schemas.openxmlformats.org/spreadsheetml/2006/main" count="2267" uniqueCount="2045">
  <si>
    <t>Liste OUI/NON</t>
  </si>
  <si>
    <t>Facteur d’émissions moyen des mixes électriques en France</t>
  </si>
  <si>
    <t>Code NAF</t>
  </si>
  <si>
    <t>Intitulé NAF</t>
  </si>
  <si>
    <t>Filière CSF</t>
  </si>
  <si>
    <t>REGION</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</si>
  <si>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</si>
  <si>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</si>
  <si>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</si>
  <si>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</si>
  <si>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</si>
  <si>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</si>
  <si>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</si>
  <si>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</si>
  <si>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</si>
  <si>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</si>
  <si>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</si>
  <si>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</si>
  <si>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</si>
  <si>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Guadeloupe</t>
  </si>
  <si>
    <t>Martinique</t>
  </si>
  <si>
    <t>Guyane</t>
  </si>
  <si>
    <t>La Réunion</t>
  </si>
  <si>
    <t>Mayotte</t>
  </si>
  <si>
    <t>DEPARTEMENT</t>
  </si>
  <si>
    <r>
      <t xml:space="preserve">Benchmarks
</t>
    </r>
    <r>
      <rPr>
        <sz val="10"/>
        <color theme="1"/>
        <rFont val="Arial"/>
        <family val="2"/>
      </rPr>
      <t>(Source : https://eur-lex.europa.eu/legal-content/FR/TXT/PDF/?uri=CELEX:32021R0447&amp;qid=1668594460143&amp;from=en)</t>
    </r>
  </si>
  <si>
    <t>OUI</t>
  </si>
  <si>
    <t>(tCO2e/MWh EF   –   EF = énergie finale = énergie électrique))</t>
  </si>
  <si>
    <t>01.11Z</t>
  </si>
  <si>
    <t>Culture de céréales (à l'exception du riz), de légumineuses et de graines oléagineuses</t>
  </si>
  <si>
    <t>Aéronautique</t>
  </si>
  <si>
    <t>1 - Ain</t>
  </si>
  <si>
    <t>21 - Côte-d'Or</t>
  </si>
  <si>
    <t>22 - Côtes d'Armor</t>
  </si>
  <si>
    <t>18 - Cher</t>
  </si>
  <si>
    <t>2A - Corse-du-Sud</t>
  </si>
  <si>
    <t>8 - Ardennes</t>
  </si>
  <si>
    <t>2 - Aisne</t>
  </si>
  <si>
    <t>75 - Paris</t>
  </si>
  <si>
    <t>14 - Calvados</t>
  </si>
  <si>
    <t>16 - Charente</t>
  </si>
  <si>
    <t>9 - Ariège</t>
  </si>
  <si>
    <t>44 - Loire-Atlantique</t>
  </si>
  <si>
    <t>4 - Alpes-de-Haute-Provence</t>
  </si>
  <si>
    <t>971 - Guadeloupe</t>
  </si>
  <si>
    <t>972 - Martinique</t>
  </si>
  <si>
    <t>973 - Guyane</t>
  </si>
  <si>
    <t>974 - La Réunion</t>
  </si>
  <si>
    <t>976 - Mayotte</t>
  </si>
  <si>
    <t>Référentiel</t>
  </si>
  <si>
    <t>NON</t>
  </si>
  <si>
    <t>Electricité - France continentale</t>
  </si>
  <si>
    <t>01.12Z</t>
  </si>
  <si>
    <t>Culture du riz</t>
  </si>
  <si>
    <t>Agroalimentaire</t>
  </si>
  <si>
    <t>3 - Allier</t>
  </si>
  <si>
    <t>25 - Doubs</t>
  </si>
  <si>
    <t>29 - Finistère</t>
  </si>
  <si>
    <t>28 - Eure-et-Loir</t>
  </si>
  <si>
    <t>2B - Haute-Corse</t>
  </si>
  <si>
    <t>10 - Aube</t>
  </si>
  <si>
    <t>59 - Nord</t>
  </si>
  <si>
    <t>77 - Seine-et-Marne</t>
  </si>
  <si>
    <t>27 - Eure</t>
  </si>
  <si>
    <t>17 - Charente-Maritime</t>
  </si>
  <si>
    <t>11 - Aude</t>
  </si>
  <si>
    <t>49 - Maine-et-Loire</t>
  </si>
  <si>
    <t>5 - Hautes-Alpes</t>
  </si>
  <si>
    <t>Coke</t>
  </si>
  <si>
    <t>Electricité - Corse</t>
  </si>
  <si>
    <t>01.13Z</t>
  </si>
  <si>
    <t>Culture de légumes, de melons, de racines et de tubercules</t>
  </si>
  <si>
    <t>Automobile</t>
  </si>
  <si>
    <t>7 - Ardèche</t>
  </si>
  <si>
    <t>39 - Jura</t>
  </si>
  <si>
    <t>35 - Ille-et-Vilaine</t>
  </si>
  <si>
    <t>36 - Indre</t>
  </si>
  <si>
    <t>51 - Marne</t>
  </si>
  <si>
    <t>60 - Oise</t>
  </si>
  <si>
    <t>78 - Yvelines</t>
  </si>
  <si>
    <t>50 - Manche</t>
  </si>
  <si>
    <t>19 - Corrèze</t>
  </si>
  <si>
    <t>12 - Aveyron</t>
  </si>
  <si>
    <t>53 - Mayenne</t>
  </si>
  <si>
    <t>6 - Alpes-Maritimes</t>
  </si>
  <si>
    <t>Minerai aggloméré</t>
  </si>
  <si>
    <t>Taille entreprise</t>
  </si>
  <si>
    <t>Electricité - Réunion</t>
  </si>
  <si>
    <t>01.14Z</t>
  </si>
  <si>
    <t xml:space="preserve">Culture de la canne à sucre </t>
  </si>
  <si>
    <t>Bois</t>
  </si>
  <si>
    <t>15 - Cantal</t>
  </si>
  <si>
    <t>58 - Nièvre</t>
  </si>
  <si>
    <t>56 - Morbihan</t>
  </si>
  <si>
    <t>37 - Indre-et-Loire</t>
  </si>
  <si>
    <t>52 - Haute-Marne</t>
  </si>
  <si>
    <t>62 - Pas-de-Calais</t>
  </si>
  <si>
    <t>91 - Essonne</t>
  </si>
  <si>
    <t>61 - Orne</t>
  </si>
  <si>
    <t>23 - Creuse</t>
  </si>
  <si>
    <t>30 - Gard</t>
  </si>
  <si>
    <t>72 - Sarthe</t>
  </si>
  <si>
    <t>13 - Bouches-du-Rhône</t>
  </si>
  <si>
    <t>Fonte liquide</t>
  </si>
  <si>
    <t>Petite entreprise</t>
  </si>
  <si>
    <t>Electricité - Martinique</t>
  </si>
  <si>
    <t>01.15Z</t>
  </si>
  <si>
    <t>Culture du tabac</t>
  </si>
  <si>
    <t>Chimie et Matériaux</t>
  </si>
  <si>
    <t>26 - Drôme</t>
  </si>
  <si>
    <t>70 - Haute-Saône</t>
  </si>
  <si>
    <t>41 - Loir-et-Cher</t>
  </si>
  <si>
    <t>54 - Meurthe-et-Moselle</t>
  </si>
  <si>
    <t>80 - Somme</t>
  </si>
  <si>
    <t>92 - Hauts-de-Seine</t>
  </si>
  <si>
    <t>76 - Seine-Maritime</t>
  </si>
  <si>
    <t>24 - Dordogne</t>
  </si>
  <si>
    <t>31 - Haute-Garonne</t>
  </si>
  <si>
    <t>85 - Vendée</t>
  </si>
  <si>
    <t>83 - Var</t>
  </si>
  <si>
    <t>Anode précuite</t>
  </si>
  <si>
    <t>Moyenne entreprise</t>
  </si>
  <si>
    <t>Electricité - Guadeloupe</t>
  </si>
  <si>
    <t>01.16Z</t>
  </si>
  <si>
    <t xml:space="preserve">Culture de plantes à fibres </t>
  </si>
  <si>
    <t>Construction</t>
  </si>
  <si>
    <t>38 - Isère</t>
  </si>
  <si>
    <t>71 - Saône-et-Loire</t>
  </si>
  <si>
    <t>45 - Loiret</t>
  </si>
  <si>
    <t>55 - Meuse</t>
  </si>
  <si>
    <t>93 - Seine-St-Denis</t>
  </si>
  <si>
    <t>33 - Gironde</t>
  </si>
  <si>
    <t>32 - Gers</t>
  </si>
  <si>
    <t>84 - Vaucluse</t>
  </si>
  <si>
    <t>Aluminium</t>
  </si>
  <si>
    <t>Grande entreprise</t>
  </si>
  <si>
    <t>Electricité - Guyane</t>
  </si>
  <si>
    <t>01.19Z</t>
  </si>
  <si>
    <t>Autres cultures non permanentes</t>
  </si>
  <si>
    <t>Eau</t>
  </si>
  <si>
    <t>42 - Loire</t>
  </si>
  <si>
    <t>89 - Yonne</t>
  </si>
  <si>
    <t>57 - Moselle</t>
  </si>
  <si>
    <t>94 - Val-de-Marne</t>
  </si>
  <si>
    <t>40 - Landes</t>
  </si>
  <si>
    <t>34 - Hérault</t>
  </si>
  <si>
    <t>Clinker de ciment gris</t>
  </si>
  <si>
    <t>Electricité - Mayotte</t>
  </si>
  <si>
    <t>01.21Z</t>
  </si>
  <si>
    <t xml:space="preserve">Culture de la vigne </t>
  </si>
  <si>
    <t>Electronique</t>
  </si>
  <si>
    <t>43 - Haute-Loire</t>
  </si>
  <si>
    <t>90 - Territoire de Belfort</t>
  </si>
  <si>
    <t>67 - Bas-Rhin</t>
  </si>
  <si>
    <t>95 - Val-D'Oise</t>
  </si>
  <si>
    <t>47 - Lot-et-Garonne</t>
  </si>
  <si>
    <t>46 - Lot</t>
  </si>
  <si>
    <t>Clinker de ciment blanc</t>
  </si>
  <si>
    <t>01.22Z</t>
  </si>
  <si>
    <t>Culture de fruits tropicaux et subtropicaux</t>
  </si>
  <si>
    <t>Ferroviaire</t>
  </si>
  <si>
    <t>63 - Puy-de-Dôme</t>
  </si>
  <si>
    <t>68 - Haut-Rhin</t>
  </si>
  <si>
    <t>64 - Pyrénées-Atlantiques</t>
  </si>
  <si>
    <t>48 - Lozère</t>
  </si>
  <si>
    <t>Chaux</t>
  </si>
  <si>
    <t>Catégorie</t>
  </si>
  <si>
    <t>Type combustible</t>
  </si>
  <si>
    <t>01.23Z</t>
  </si>
  <si>
    <t>Culture d'agrumes</t>
  </si>
  <si>
    <t>industrie de la mer</t>
  </si>
  <si>
    <t>69 - Rhône</t>
  </si>
  <si>
    <t>88 - Vosges</t>
  </si>
  <si>
    <t>79 - Deux-Sèvres</t>
  </si>
  <si>
    <t>65 - Hautes-Pyrénées</t>
  </si>
  <si>
    <t>Dolomie</t>
  </si>
  <si>
    <t>Gaz naturel et dérivés</t>
  </si>
  <si>
    <t>Gaz Naturel Mix France continentale</t>
  </si>
  <si>
    <t>01.24Z</t>
  </si>
  <si>
    <t>Culture de fruits à pépins et à noyau</t>
  </si>
  <si>
    <t>Manufacture</t>
  </si>
  <si>
    <t>73 - Savoie</t>
  </si>
  <si>
    <t>86 - Vienne</t>
  </si>
  <si>
    <t>66 - Pyrénées-Orientales</t>
  </si>
  <si>
    <t>Dolomie frittée</t>
  </si>
  <si>
    <t>Non</t>
  </si>
  <si>
    <t>Gaz Naturel Liquéfié</t>
  </si>
  <si>
    <t>01.25Z</t>
  </si>
  <si>
    <t>Culture d'autres fruits d'arbres ou d'arbustes et de fruits à coque</t>
  </si>
  <si>
    <t>Mines et Métallurgie</t>
  </si>
  <si>
    <t>74 - Haute-Savoie</t>
  </si>
  <si>
    <t>87 - Haute-Vienne</t>
  </si>
  <si>
    <t>81 - Tarn</t>
  </si>
  <si>
    <t>Verre flotté</t>
  </si>
  <si>
    <t>Pétrole et dérivés</t>
  </si>
  <si>
    <t>Butane</t>
  </si>
  <si>
    <t>01.26Z</t>
  </si>
  <si>
    <t xml:space="preserve">Culture de fruits oléagineux </t>
  </si>
  <si>
    <t>Mode et Luxe</t>
  </si>
  <si>
    <t>82 - Tarn-et-Garonne</t>
  </si>
  <si>
    <t>Bouteilles et pots en verre non coloré</t>
  </si>
  <si>
    <t>Propane</t>
  </si>
  <si>
    <t>01.27Z</t>
  </si>
  <si>
    <t xml:space="preserve">Culture de plantes à boissons </t>
  </si>
  <si>
    <t>Nouveaux syst. Énergétiques</t>
  </si>
  <si>
    <t>Bouteilles et pots en verre coloré</t>
  </si>
  <si>
    <t>Fioul domestique (FOD) - France continentale</t>
  </si>
  <si>
    <t>01.28Z</t>
  </si>
  <si>
    <t>Culture de plantes à épices, aromatiques, médicinales et pharmaceutiques</t>
  </si>
  <si>
    <t>Nucléaire</t>
  </si>
  <si>
    <t>Produits de fibre de verre en filament continu</t>
  </si>
  <si>
    <t>Fioul domestique (FOD) - Corse/Outre-Mer</t>
  </si>
  <si>
    <t>01.29Z</t>
  </si>
  <si>
    <t xml:space="preserve">Autres cultures permanentes </t>
  </si>
  <si>
    <t>Numérique</t>
  </si>
  <si>
    <t>Briques de parement</t>
  </si>
  <si>
    <t>Fioul lourd (FOL) - France continentale</t>
  </si>
  <si>
    <t>01.30Z</t>
  </si>
  <si>
    <t>Reproduction de plantes</t>
  </si>
  <si>
    <t>Raffinage et Pétrochimie</t>
  </si>
  <si>
    <t>Briques de pavage</t>
  </si>
  <si>
    <t>Fioul lourd (FOL)- Corse/Outre-Mer</t>
  </si>
  <si>
    <t>01.41Z</t>
  </si>
  <si>
    <t xml:space="preserve">Élevage de vaches laitières </t>
  </si>
  <si>
    <t>Santé</t>
  </si>
  <si>
    <t>Tuiles</t>
  </si>
  <si>
    <t>Gazole Non Routier</t>
  </si>
  <si>
    <t>01.42Z</t>
  </si>
  <si>
    <t>Élevage d'autres bovins et de buffles</t>
  </si>
  <si>
    <t>Sécurité</t>
  </si>
  <si>
    <t>Poudre atomisée</t>
  </si>
  <si>
    <t>Bitume</t>
  </si>
  <si>
    <t>01.43Z</t>
  </si>
  <si>
    <t>Élevage de chevaux et d'autres équidés</t>
  </si>
  <si>
    <t>Transformation et valorisation des déchets</t>
  </si>
  <si>
    <t>Plâtre</t>
  </si>
  <si>
    <t>Huile de schistes</t>
  </si>
  <si>
    <t>01.44Z</t>
  </si>
  <si>
    <t>Élevage de chameaux et d'autres camélidés</t>
  </si>
  <si>
    <t>Gypse secondaire sec</t>
  </si>
  <si>
    <t>Naptha</t>
  </si>
  <si>
    <t>01.45Z</t>
  </si>
  <si>
    <t>Élevage d'ovins et de caprins</t>
  </si>
  <si>
    <t>Pâte kraft fibres courtes</t>
  </si>
  <si>
    <t>Liste vecteurs</t>
  </si>
  <si>
    <t>Coke de pétrole</t>
  </si>
  <si>
    <t>01.46Z</t>
  </si>
  <si>
    <t xml:space="preserve">Élevage de porcins </t>
  </si>
  <si>
    <t>Pâte kraft fibres longues</t>
  </si>
  <si>
    <t>Combustible</t>
  </si>
  <si>
    <t>Charbon et dérivés</t>
  </si>
  <si>
    <t>Agglomérés de houille</t>
  </si>
  <si>
    <t>01.47Z</t>
  </si>
  <si>
    <t>Élevage de volailles</t>
  </si>
  <si>
    <t>Pâte au bisulfite, pâte thermomécanique et pâte mécanique</t>
  </si>
  <si>
    <t>Matière première</t>
  </si>
  <si>
    <t>Anthracite</t>
  </si>
  <si>
    <t>01.49Z</t>
  </si>
  <si>
    <t xml:space="preserve">Élevage d'autres animaux </t>
  </si>
  <si>
    <t>Pâte à partir de papier recyclé</t>
  </si>
  <si>
    <t>Briquettes de lignite</t>
  </si>
  <si>
    <t>01.50Z</t>
  </si>
  <si>
    <t>Culture et élevage associés</t>
  </si>
  <si>
    <t>Papier journal</t>
  </si>
  <si>
    <t>Charbon à coke</t>
  </si>
  <si>
    <t>01.61Z</t>
  </si>
  <si>
    <t>Activités de soutien aux cultures</t>
  </si>
  <si>
    <t>Papier fin non couché</t>
  </si>
  <si>
    <t>Charbon à vapeur</t>
  </si>
  <si>
    <t>01.62Z</t>
  </si>
  <si>
    <t>Activités de soutien à la production animale</t>
  </si>
  <si>
    <t>Papier fin couché</t>
  </si>
  <si>
    <t>Charbon sous-bitumineux</t>
  </si>
  <si>
    <t>01.63Z</t>
  </si>
  <si>
    <t>Traitement primaire des récoltes</t>
  </si>
  <si>
    <t xml:space="preserve">«Tissue» </t>
  </si>
  <si>
    <t>Coke de houille</t>
  </si>
  <si>
    <t>01.64Z</t>
  </si>
  <si>
    <t>Traitement des semences</t>
  </si>
  <si>
    <t xml:space="preserve">«Testliner» et papier pour cannelure </t>
  </si>
  <si>
    <t>Coke de lignite</t>
  </si>
  <si>
    <t>01.70Z</t>
  </si>
  <si>
    <t>Chasse, piégeage et services annexes</t>
  </si>
  <si>
    <t xml:space="preserve">Carton non couché </t>
  </si>
  <si>
    <t>Houille</t>
  </si>
  <si>
    <t>02.10Z</t>
  </si>
  <si>
    <t xml:space="preserve">Sylviculture et autres activités forestières </t>
  </si>
  <si>
    <t xml:space="preserve">Carton couché </t>
  </si>
  <si>
    <t>Lignite</t>
  </si>
  <si>
    <t>02.20Z</t>
  </si>
  <si>
    <t>Exploitation forestière 56</t>
  </si>
  <si>
    <t xml:space="preserve">Acide nitrique </t>
  </si>
  <si>
    <t>02.30Z</t>
  </si>
  <si>
    <t>Récolte de produits forestiers non ligneux poussant à l'état sauvage</t>
  </si>
  <si>
    <t xml:space="preserve">Acide adipique </t>
  </si>
  <si>
    <t>02.40Z</t>
  </si>
  <si>
    <t>Services de soutien à l'exploitation forestière</t>
  </si>
  <si>
    <t xml:space="preserve">Chlorure de vinyle monomère (CVM) </t>
  </si>
  <si>
    <t>03.11Z</t>
  </si>
  <si>
    <t>Pêche en mer</t>
  </si>
  <si>
    <t xml:space="preserve">Phénol/acétone </t>
  </si>
  <si>
    <t>03.12Z</t>
  </si>
  <si>
    <t xml:space="preserve">Pêche en eau douce </t>
  </si>
  <si>
    <t xml:space="preserve">S-PVC (PVC obtenu par polymérisation en suspension) </t>
  </si>
  <si>
    <t>03.21Z</t>
  </si>
  <si>
    <t xml:space="preserve">Aquaculture en mer </t>
  </si>
  <si>
    <t xml:space="preserve">E-PVC (PVC obtenu par polymérisation en émulsion) </t>
  </si>
  <si>
    <t>03.22Z</t>
  </si>
  <si>
    <t>Aquaculture en eau douce</t>
  </si>
  <si>
    <t xml:space="preserve">Carbonate de soude </t>
  </si>
  <si>
    <t>05.10Z</t>
  </si>
  <si>
    <t xml:space="preserve">Extraction de houille </t>
  </si>
  <si>
    <t xml:space="preserve">Produits de raffinerie </t>
  </si>
  <si>
    <t>05.20Z</t>
  </si>
  <si>
    <t>Extraction de lignite</t>
  </si>
  <si>
    <t xml:space="preserve">Acier au carbone produit au four électrique </t>
  </si>
  <si>
    <t>06.10Z</t>
  </si>
  <si>
    <t xml:space="preserve">Extraction de pétrole brut </t>
  </si>
  <si>
    <t xml:space="preserve">Acier fortement allié produit au four électrique </t>
  </si>
  <si>
    <t>06.20Z</t>
  </si>
  <si>
    <t xml:space="preserve">Extraction de gaz naturel </t>
  </si>
  <si>
    <t xml:space="preserve">Fonderie de fonte </t>
  </si>
  <si>
    <t>07.10Z</t>
  </si>
  <si>
    <t>Extraction de minerais de fer</t>
  </si>
  <si>
    <t xml:space="preserve">Laine minérale </t>
  </si>
  <si>
    <t>07.21Z</t>
  </si>
  <si>
    <t xml:space="preserve">Extraction de minerais d'uranium et de thorium </t>
  </si>
  <si>
    <t xml:space="preserve">Plaques de plâtre </t>
  </si>
  <si>
    <t>07.29Z</t>
  </si>
  <si>
    <t xml:space="preserve">Extraction d'autres minerais de métaux non ferreux </t>
  </si>
  <si>
    <t xml:space="preserve">Noir de carbone </t>
  </si>
  <si>
    <t>08.11Z</t>
  </si>
  <si>
    <t xml:space="preserve">Extraction de pierres ornementales et de construction, de calcaire industriel, de gypse, de craie et d'ardoise </t>
  </si>
  <si>
    <t xml:space="preserve">Ammoniac </t>
  </si>
  <si>
    <t>08.12Z</t>
  </si>
  <si>
    <t xml:space="preserve">Exploitation de gravières et sablières, extraction d'argiles et de kaolin </t>
  </si>
  <si>
    <t xml:space="preserve">Vapocraquage </t>
  </si>
  <si>
    <t>08.91Z</t>
  </si>
  <si>
    <t xml:space="preserve">Extraction des minéraux chimiques et d'engrais minéraux </t>
  </si>
  <si>
    <t xml:space="preserve">Aromatiques </t>
  </si>
  <si>
    <t>08.92Z</t>
  </si>
  <si>
    <t xml:space="preserve">Extraction de tourbe </t>
  </si>
  <si>
    <t xml:space="preserve">Styrène </t>
  </si>
  <si>
    <t>08.93Z</t>
  </si>
  <si>
    <t xml:space="preserve">Production de sel </t>
  </si>
  <si>
    <t xml:space="preserve">Hydrogène </t>
  </si>
  <si>
    <t>08.99Z</t>
  </si>
  <si>
    <t xml:space="preserve">Autres activités extractives n.c.a. </t>
  </si>
  <si>
    <t xml:space="preserve">Gaz de synthèse (syngas) </t>
  </si>
  <si>
    <t>09.10Z</t>
  </si>
  <si>
    <t>Activités de soutien à l'extraction d'hydrocarbures</t>
  </si>
  <si>
    <t xml:space="preserve">Oxyde d’éthylène/éthylène glycols </t>
  </si>
  <si>
    <t>09.90Z</t>
  </si>
  <si>
    <t>Activités de soutien aux autres industries extractives</t>
  </si>
  <si>
    <t xml:space="preserve">Référentiel de chaleur </t>
  </si>
  <si>
    <t>10.11Z</t>
  </si>
  <si>
    <t>Transformation et conservation de la viande de boucherie</t>
  </si>
  <si>
    <t xml:space="preserve">Référentiel de combustibles </t>
  </si>
  <si>
    <t>10.12Z</t>
  </si>
  <si>
    <t xml:space="preserve">Transformation et conservation de la viande de volaille </t>
  </si>
  <si>
    <t>10.13A</t>
  </si>
  <si>
    <t xml:space="preserve">Préparation industrielle de produits à base de viande </t>
  </si>
  <si>
    <t>10.13B</t>
  </si>
  <si>
    <t xml:space="preserve">Charcuterie </t>
  </si>
  <si>
    <t>10.20Z</t>
  </si>
  <si>
    <t>Transformation et conservation de poisson, de crustacés et de mollusques</t>
  </si>
  <si>
    <t>10.31Z</t>
  </si>
  <si>
    <t xml:space="preserve">Transformation et conservation de pommes de terre </t>
  </si>
  <si>
    <t>10.32Z</t>
  </si>
  <si>
    <t xml:space="preserve">Préparation de jus de fruits et légumes </t>
  </si>
  <si>
    <t>10.39A</t>
  </si>
  <si>
    <t xml:space="preserve">Autre transformation et conservation de légumes </t>
  </si>
  <si>
    <t>10.39B</t>
  </si>
  <si>
    <t xml:space="preserve">Transformation et conservation de fruits </t>
  </si>
  <si>
    <t>10.41A</t>
  </si>
  <si>
    <t xml:space="preserve">Fabrication d'huiles et graisses brutes </t>
  </si>
  <si>
    <t>10.41B</t>
  </si>
  <si>
    <t xml:space="preserve">Fabrication d'huiles et graisses raffinées </t>
  </si>
  <si>
    <t>10.42Z</t>
  </si>
  <si>
    <t>Fabrication de margarine et graisses comestibles similaires</t>
  </si>
  <si>
    <t>10.51A</t>
  </si>
  <si>
    <t>Fabrication de lait liquide et de produits frais</t>
  </si>
  <si>
    <t>10.51B</t>
  </si>
  <si>
    <t xml:space="preserve">Fabrication de beurre </t>
  </si>
  <si>
    <t>10.51C</t>
  </si>
  <si>
    <t xml:space="preserve">Fabrication de fromage </t>
  </si>
  <si>
    <t>10.51D</t>
  </si>
  <si>
    <t>Fabrication d'autres produits laitiers</t>
  </si>
  <si>
    <t>10.52Z</t>
  </si>
  <si>
    <t>Fabrication de glaces et sorbets</t>
  </si>
  <si>
    <t>10.61A</t>
  </si>
  <si>
    <t xml:space="preserve">Meunerie </t>
  </si>
  <si>
    <t>10.61B</t>
  </si>
  <si>
    <t xml:space="preserve">Autres activités du travail des grains </t>
  </si>
  <si>
    <t>10.62Z</t>
  </si>
  <si>
    <t xml:space="preserve">Fabrication de produits amylacés </t>
  </si>
  <si>
    <t>10.71A</t>
  </si>
  <si>
    <t xml:space="preserve">Fabrication industrielle de pain et de pâtisserie fraîche </t>
  </si>
  <si>
    <t>10.71B</t>
  </si>
  <si>
    <t xml:space="preserve">Cuisson de produits de boulangerie </t>
  </si>
  <si>
    <t>10.71C</t>
  </si>
  <si>
    <t xml:space="preserve">Boulangerie et boulangerie-pâtisserie </t>
  </si>
  <si>
    <t>10.71D</t>
  </si>
  <si>
    <t xml:space="preserve">Pâtisserie </t>
  </si>
  <si>
    <t>10.72Z</t>
  </si>
  <si>
    <t xml:space="preserve">Fabrication de biscuits, biscottes et pâtisseries de conservation </t>
  </si>
  <si>
    <t>10.73Z</t>
  </si>
  <si>
    <t>Fabrication de pâtes alimentaires</t>
  </si>
  <si>
    <t>10.81Z</t>
  </si>
  <si>
    <t>Fabrication de sucre</t>
  </si>
  <si>
    <t>10.82Z</t>
  </si>
  <si>
    <t xml:space="preserve">Fabrication de cacao, chocolat et de produits de confiserie </t>
  </si>
  <si>
    <t>10.83Z</t>
  </si>
  <si>
    <t xml:space="preserve">Transformation du thé et du café </t>
  </si>
  <si>
    <t>10.84Z</t>
  </si>
  <si>
    <t xml:space="preserve">Fabrication de condiments et assaisonnements </t>
  </si>
  <si>
    <t>10.85Z</t>
  </si>
  <si>
    <t xml:space="preserve">Fabrication de plats préparés </t>
  </si>
  <si>
    <t>10.86Z</t>
  </si>
  <si>
    <t xml:space="preserve">Fabrication d'aliments homogénéisés et diététiques </t>
  </si>
  <si>
    <t>10.89Z</t>
  </si>
  <si>
    <t xml:space="preserve">Fabrication d'autres produits alimentaires n.c.a. </t>
  </si>
  <si>
    <t>10.91Z</t>
  </si>
  <si>
    <t xml:space="preserve">Fabrication d'aliments pour animaux de ferme </t>
  </si>
  <si>
    <t>10.92Z</t>
  </si>
  <si>
    <t xml:space="preserve">Fabrication d'aliments pour animaux de compagnie </t>
  </si>
  <si>
    <t>11.01Z</t>
  </si>
  <si>
    <t xml:space="preserve">Production de boissons alcooliques distillées </t>
  </si>
  <si>
    <t>11.02A</t>
  </si>
  <si>
    <t xml:space="preserve">Fabrication de vins effervescents </t>
  </si>
  <si>
    <t>11.02B</t>
  </si>
  <si>
    <t xml:space="preserve">Vinification </t>
  </si>
  <si>
    <t>11.03Z</t>
  </si>
  <si>
    <t xml:space="preserve">Fabrication de cidre et de vins de fruits </t>
  </si>
  <si>
    <t>11.04Z</t>
  </si>
  <si>
    <t xml:space="preserve">Production d'autres boissons fermentées non distillées </t>
  </si>
  <si>
    <t>11.05Z</t>
  </si>
  <si>
    <t xml:space="preserve">Fabrication de bière </t>
  </si>
  <si>
    <t>11.06Z</t>
  </si>
  <si>
    <t xml:space="preserve">Fabrication de malt </t>
  </si>
  <si>
    <t>11.07A</t>
  </si>
  <si>
    <t xml:space="preserve">Industrie des eaux de table </t>
  </si>
  <si>
    <t>11.07B</t>
  </si>
  <si>
    <t xml:space="preserve">Production de boissons rafraîchissantes </t>
  </si>
  <si>
    <t>12.00Z</t>
  </si>
  <si>
    <t xml:space="preserve">Fabrication de produits à base de tabac </t>
  </si>
  <si>
    <t>13.10Z</t>
  </si>
  <si>
    <t xml:space="preserve">Préparation de fibres textiles et filature </t>
  </si>
  <si>
    <t>13.20Z</t>
  </si>
  <si>
    <t xml:space="preserve">Tissage </t>
  </si>
  <si>
    <t>13.30Z</t>
  </si>
  <si>
    <t xml:space="preserve">Ennoblissement textile </t>
  </si>
  <si>
    <t>13.91Z</t>
  </si>
  <si>
    <t xml:space="preserve">Fabrication d'étoffes à mailles </t>
  </si>
  <si>
    <t>13.92Z</t>
  </si>
  <si>
    <t xml:space="preserve">Fabrication d'articles textiles, sauf habillement </t>
  </si>
  <si>
    <t>13.93Z</t>
  </si>
  <si>
    <t xml:space="preserve">Fabrication de tapis et moquettes </t>
  </si>
  <si>
    <t>13.94Z</t>
  </si>
  <si>
    <t xml:space="preserve">Fabrication de ficelles, cordes et filets </t>
  </si>
  <si>
    <t>13.95Z</t>
  </si>
  <si>
    <t xml:space="preserve">Fabrication de non-tissés, sauf habillement </t>
  </si>
  <si>
    <t>13.96Z</t>
  </si>
  <si>
    <t xml:space="preserve">Fabrication d'autres textiles techniques et industriels </t>
  </si>
  <si>
    <t>13.99Z</t>
  </si>
  <si>
    <t xml:space="preserve">Fabrication d'autres textiles n.c.a. </t>
  </si>
  <si>
    <t>14.11Z</t>
  </si>
  <si>
    <t xml:space="preserve">Fabrication de vêtements en cuir </t>
  </si>
  <si>
    <t>14.12Z</t>
  </si>
  <si>
    <t xml:space="preserve">Fabrication de vêtements de travail </t>
  </si>
  <si>
    <t>14.13Z</t>
  </si>
  <si>
    <t xml:space="preserve">Fabrication de vêtements de dessus </t>
  </si>
  <si>
    <t>14.14Z</t>
  </si>
  <si>
    <t xml:space="preserve">Fabrication de vêtements de dessous </t>
  </si>
  <si>
    <t>14.19Z</t>
  </si>
  <si>
    <t xml:space="preserve">Fabrication d'autres vêtements et accessoires </t>
  </si>
  <si>
    <t>14.20Z</t>
  </si>
  <si>
    <t xml:space="preserve">Fabrication d'articles en fourrure </t>
  </si>
  <si>
    <t>14.31Z</t>
  </si>
  <si>
    <t xml:space="preserve">Fabrication d'articles chaussants à mailles </t>
  </si>
  <si>
    <t>14.39Z</t>
  </si>
  <si>
    <t xml:space="preserve">Fabrication d'autres articles à mailles </t>
  </si>
  <si>
    <t>15.11Z</t>
  </si>
  <si>
    <t xml:space="preserve">Apprêt et tannage des cuirs ; préparation et teinture des fourrures </t>
  </si>
  <si>
    <t>15.12Z</t>
  </si>
  <si>
    <t xml:space="preserve">Fabrication d'articles de voyage, de maroquinerie et de sellerie </t>
  </si>
  <si>
    <t>15.20Z</t>
  </si>
  <si>
    <t xml:space="preserve">Fabrication de chaussures </t>
  </si>
  <si>
    <t>16.10A</t>
  </si>
  <si>
    <t xml:space="preserve">Sciage et rabotage du bois, hors imprégnation </t>
  </si>
  <si>
    <t>16.10B</t>
  </si>
  <si>
    <t xml:space="preserve">Imprégnation du bois </t>
  </si>
  <si>
    <t>16.21Z</t>
  </si>
  <si>
    <t xml:space="preserve">Fabrication de placage et de panneaux de bois </t>
  </si>
  <si>
    <t>16.22Z</t>
  </si>
  <si>
    <t xml:space="preserve">Fabrication de parquets assemblés </t>
  </si>
  <si>
    <t>16.23Z</t>
  </si>
  <si>
    <t xml:space="preserve">Fabrication de charpentes et d'autres menuiseries </t>
  </si>
  <si>
    <t>16.24Z</t>
  </si>
  <si>
    <t xml:space="preserve">Fabrication d'emballages en bois </t>
  </si>
  <si>
    <t>16.29Z</t>
  </si>
  <si>
    <t xml:space="preserve">Fabrication d'objets divers en bois ; fabrication d'objets en liège, vannerie et sparterie </t>
  </si>
  <si>
    <t>17.11Z</t>
  </si>
  <si>
    <t xml:space="preserve">Fabrication de pâte à papier </t>
  </si>
  <si>
    <t>17.12Z</t>
  </si>
  <si>
    <t xml:space="preserve">Fabrication de papier et de carton </t>
  </si>
  <si>
    <t>17.21A</t>
  </si>
  <si>
    <t xml:space="preserve">Fabrication de carton ondulé </t>
  </si>
  <si>
    <t>17.21B</t>
  </si>
  <si>
    <t xml:space="preserve">Fabrication de cartonnages </t>
  </si>
  <si>
    <t>17.21C</t>
  </si>
  <si>
    <t xml:space="preserve">Fabrication d'emballages en papier </t>
  </si>
  <si>
    <t>17.22Z</t>
  </si>
  <si>
    <t xml:space="preserve">Fabrication d'articles en papier à usage sanitaire ou domestique </t>
  </si>
  <si>
    <t>17.23Z</t>
  </si>
  <si>
    <t xml:space="preserve">Fabrication d'articles de papeterie </t>
  </si>
  <si>
    <t>17.24Z</t>
  </si>
  <si>
    <t xml:space="preserve">Fabrication de papiers peints </t>
  </si>
  <si>
    <t>17.29Z</t>
  </si>
  <si>
    <t xml:space="preserve">Fabrication d'autres articles en papier ou en carton </t>
  </si>
  <si>
    <t>18.11Z</t>
  </si>
  <si>
    <t xml:space="preserve">Imprimerie de journaux </t>
  </si>
  <si>
    <t>18.12Z</t>
  </si>
  <si>
    <t xml:space="preserve">Autre imprimerie (labeur) </t>
  </si>
  <si>
    <t>18.13Z</t>
  </si>
  <si>
    <t xml:space="preserve">Activités de pré-presse </t>
  </si>
  <si>
    <t>18.14Z</t>
  </si>
  <si>
    <t xml:space="preserve">Reliure et activités connexes </t>
  </si>
  <si>
    <t>18.20Z</t>
  </si>
  <si>
    <t xml:space="preserve">Reproduction d'enregistrements </t>
  </si>
  <si>
    <t>19.10Z</t>
  </si>
  <si>
    <t>Cokéfaction</t>
  </si>
  <si>
    <t>19.20Z</t>
  </si>
  <si>
    <t>Raffinage de pétrole</t>
  </si>
  <si>
    <t>20.11Z</t>
  </si>
  <si>
    <t xml:space="preserve">Fabrication de gaz industriels </t>
  </si>
  <si>
    <t>20.12Z</t>
  </si>
  <si>
    <t xml:space="preserve">Fabrication de colorants et de pigments </t>
  </si>
  <si>
    <t>20.13A</t>
  </si>
  <si>
    <t>Enrichissement et retraitement de matières nucléaires</t>
  </si>
  <si>
    <t>20.13B</t>
  </si>
  <si>
    <t xml:space="preserve">Fabrication d'autres produits chimiques inorganiques de base n.c.a </t>
  </si>
  <si>
    <t>20.14Z</t>
  </si>
  <si>
    <t xml:space="preserve">Fabrication d'autres produits chimiques organiques de base </t>
  </si>
  <si>
    <t>20.15Z</t>
  </si>
  <si>
    <t xml:space="preserve">Fabrication de produits azotés et d’engrais </t>
  </si>
  <si>
    <t>20.16Z</t>
  </si>
  <si>
    <t>Fabrication de matières plastiques de base</t>
  </si>
  <si>
    <t>20.17Z</t>
  </si>
  <si>
    <t xml:space="preserve">Fabrication de caoutchouc synthétique </t>
  </si>
  <si>
    <t>20.20Z</t>
  </si>
  <si>
    <t xml:space="preserve">Fabrication de pesticides et d’autres produits agrochimiques </t>
  </si>
  <si>
    <t>20.30Z</t>
  </si>
  <si>
    <t xml:space="preserve">Fabrication de peintures, vernis, encres et mastics </t>
  </si>
  <si>
    <t>20.41Z</t>
  </si>
  <si>
    <t>Fabrication de savons, détergents et produits d’entretien</t>
  </si>
  <si>
    <t>20.42Z</t>
  </si>
  <si>
    <t xml:space="preserve">Fabrication de parfums et de produits pour la toilette </t>
  </si>
  <si>
    <t>20.51Z</t>
  </si>
  <si>
    <t xml:space="preserve">Fabrication de produits explosifs </t>
  </si>
  <si>
    <t>20.52Z</t>
  </si>
  <si>
    <t xml:space="preserve">Fabrication de colles </t>
  </si>
  <si>
    <t>20.53Z</t>
  </si>
  <si>
    <t xml:space="preserve">Fabrication d'huiles essentielles </t>
  </si>
  <si>
    <t>20.59Z</t>
  </si>
  <si>
    <t xml:space="preserve">Fabrication d’autres produits chimiques n.c.a. </t>
  </si>
  <si>
    <t>20.60Z</t>
  </si>
  <si>
    <t xml:space="preserve">Fabrication de fibres artificielles ou synthétiques </t>
  </si>
  <si>
    <t>21.10Z</t>
  </si>
  <si>
    <t xml:space="preserve">Fabrication de produits pharmaceutiques de base </t>
  </si>
  <si>
    <t>21.20Z</t>
  </si>
  <si>
    <t xml:space="preserve">Fabrication de préparations pharmaceutiques </t>
  </si>
  <si>
    <t>22.11Z</t>
  </si>
  <si>
    <t xml:space="preserve">Fabrication et rechapage de pneumatiques </t>
  </si>
  <si>
    <t>22.19Z</t>
  </si>
  <si>
    <t xml:space="preserve">Fabrication d'autres articles en caoutchouc </t>
  </si>
  <si>
    <t>22.21Z</t>
  </si>
  <si>
    <t>Fabrication de plaques, feuilles, tubes et profilés en matières plastiques</t>
  </si>
  <si>
    <t>22.22Z</t>
  </si>
  <si>
    <t xml:space="preserve">Fabrication d'emballages en matières plastiques </t>
  </si>
  <si>
    <t>22.23Z</t>
  </si>
  <si>
    <t xml:space="preserve">Fabrication d'éléments en matières plastiques pour la construction </t>
  </si>
  <si>
    <t>22.29A</t>
  </si>
  <si>
    <t xml:space="preserve">Fabrication de pièces techniques à base de matières plastiques </t>
  </si>
  <si>
    <t>22.29B</t>
  </si>
  <si>
    <t>Fabrication de produits de consommation courante en matières plastiques</t>
  </si>
  <si>
    <t>23.11Z</t>
  </si>
  <si>
    <t xml:space="preserve">Fabrication de verre plat </t>
  </si>
  <si>
    <t>23.12Z</t>
  </si>
  <si>
    <t xml:space="preserve">Façonnage et transformation du verre plat </t>
  </si>
  <si>
    <t>23.13Z</t>
  </si>
  <si>
    <t xml:space="preserve">Fabrication de verre creux </t>
  </si>
  <si>
    <t>23.14Z</t>
  </si>
  <si>
    <t xml:space="preserve">Fabrication de fibres de verre </t>
  </si>
  <si>
    <t>23.19Z</t>
  </si>
  <si>
    <t>Fabrication et façonnage d'autres articles en verre, y compris verre technique</t>
  </si>
  <si>
    <t>23.20Z</t>
  </si>
  <si>
    <t>Fabrication de produits réfractaires</t>
  </si>
  <si>
    <t>23.31Z</t>
  </si>
  <si>
    <t xml:space="preserve">Fabrication de carreaux en céramique </t>
  </si>
  <si>
    <t>23.32Z</t>
  </si>
  <si>
    <t>Fabrication de briques, tuiles et produits de construction, en terre cuite</t>
  </si>
  <si>
    <t>23.41Z</t>
  </si>
  <si>
    <t xml:space="preserve">Fabrication d'articles céramiques à usage domestique ou ornemental </t>
  </si>
  <si>
    <t>23.42Z</t>
  </si>
  <si>
    <t xml:space="preserve">Fabrication d'appareils sanitaires en céramique </t>
  </si>
  <si>
    <t>23.43Z</t>
  </si>
  <si>
    <t xml:space="preserve">Fabrication d'isolateurs et pièces isolantes en céramique </t>
  </si>
  <si>
    <t>23.44Z</t>
  </si>
  <si>
    <t xml:space="preserve">Fabrication d'autres produits céramiques à usage technique </t>
  </si>
  <si>
    <t>23.49Z</t>
  </si>
  <si>
    <t xml:space="preserve">Fabrication d'autres produits céramiques </t>
  </si>
  <si>
    <t>23.51Z</t>
  </si>
  <si>
    <t>Fabrication de ciment</t>
  </si>
  <si>
    <t>23.52Z</t>
  </si>
  <si>
    <t xml:space="preserve">Fabrication de chaux et plâtre </t>
  </si>
  <si>
    <t>23.61Z</t>
  </si>
  <si>
    <t xml:space="preserve">Fabrication d'éléments en béton pour la construction </t>
  </si>
  <si>
    <t>23.62Z</t>
  </si>
  <si>
    <t xml:space="preserve">Fabrication d'éléments en plâtre pour la construction </t>
  </si>
  <si>
    <t>23.63Z</t>
  </si>
  <si>
    <t xml:space="preserve">Fabrication de béton prêt à l'emploi </t>
  </si>
  <si>
    <t>23.64Z</t>
  </si>
  <si>
    <t xml:space="preserve">Fabrication de mortiers et bétons secs </t>
  </si>
  <si>
    <t>23.65Z</t>
  </si>
  <si>
    <t xml:space="preserve">Fabrication d'ouvrages en fibre-ciment </t>
  </si>
  <si>
    <t>23.69Z</t>
  </si>
  <si>
    <t xml:space="preserve">Fabrication d'autres ouvrages en béton, en ciment ou en plâtre </t>
  </si>
  <si>
    <t>23.70Z</t>
  </si>
  <si>
    <t xml:space="preserve">Taille, façonnage et finissage de pierres </t>
  </si>
  <si>
    <t>23.91Z</t>
  </si>
  <si>
    <t xml:space="preserve">Fabrication de produits abrasifs </t>
  </si>
  <si>
    <t>23.99Z</t>
  </si>
  <si>
    <t xml:space="preserve">Fabrication d'autres produits minéraux non métalliques n.c.a. </t>
  </si>
  <si>
    <t>24.10Z</t>
  </si>
  <si>
    <t xml:space="preserve">Sidérurgie </t>
  </si>
  <si>
    <t>24.20Z</t>
  </si>
  <si>
    <t xml:space="preserve">Fabrication de tubes, tuyaux, profilés creux et accessoires correspondants en acier </t>
  </si>
  <si>
    <t>24.31Z</t>
  </si>
  <si>
    <t>Étirage à froid de barres</t>
  </si>
  <si>
    <t>24.32Z</t>
  </si>
  <si>
    <t xml:space="preserve">Laminage à froid de feuillards </t>
  </si>
  <si>
    <t>24.33Z</t>
  </si>
  <si>
    <t xml:space="preserve">Profilage à froid par formage ou pliage </t>
  </si>
  <si>
    <t>24.34Z</t>
  </si>
  <si>
    <t xml:space="preserve">Tréfilage à froid </t>
  </si>
  <si>
    <t>24.41Z</t>
  </si>
  <si>
    <t>Production de métaux précieux 109</t>
  </si>
  <si>
    <t>24.42Z</t>
  </si>
  <si>
    <t xml:space="preserve">Métallurgie de l'aluminium </t>
  </si>
  <si>
    <t>24.43Z</t>
  </si>
  <si>
    <t xml:space="preserve">Métallurgie du plomb, du zinc ou de l'étain </t>
  </si>
  <si>
    <t>24.44Z</t>
  </si>
  <si>
    <t xml:space="preserve">Métallurgie du cuivre </t>
  </si>
  <si>
    <t>24.45Z</t>
  </si>
  <si>
    <t xml:space="preserve">Métallurgie des autres métaux non ferreux </t>
  </si>
  <si>
    <t>24.46Z</t>
  </si>
  <si>
    <t xml:space="preserve">Élaboration et transformation de matières nucléaires </t>
  </si>
  <si>
    <t>24.51Z</t>
  </si>
  <si>
    <t>Fonderie de fonte</t>
  </si>
  <si>
    <t>24.52Z</t>
  </si>
  <si>
    <t xml:space="preserve">Fonderie d'acier </t>
  </si>
  <si>
    <t>24.53Z</t>
  </si>
  <si>
    <t xml:space="preserve">Fonderie de métaux légers </t>
  </si>
  <si>
    <t>24.54Z</t>
  </si>
  <si>
    <t xml:space="preserve">Fonderie d'autres métaux non ferreux </t>
  </si>
  <si>
    <t>25.11Z</t>
  </si>
  <si>
    <t xml:space="preserve">Fabrication de structures métalliques et de parties de structures </t>
  </si>
  <si>
    <t>25.12Z</t>
  </si>
  <si>
    <t xml:space="preserve">Fabrication de portes et fenêtres en métal </t>
  </si>
  <si>
    <t>25.21Z</t>
  </si>
  <si>
    <t xml:space="preserve">Fabrication de radiateurs et de chaudières pour le chauffage central </t>
  </si>
  <si>
    <t>25.29Z</t>
  </si>
  <si>
    <t xml:space="preserve">Fabrication d'autres réservoirs, citernes et conteneurs métalliques </t>
  </si>
  <si>
    <t>25.30Z</t>
  </si>
  <si>
    <t xml:space="preserve">Fabrication de générateurs de vapeur, à l'exception des chaudières pour le chauffage central </t>
  </si>
  <si>
    <t>25.40Z</t>
  </si>
  <si>
    <t>Fabrication d'arme et de munitions</t>
  </si>
  <si>
    <t>25.50A</t>
  </si>
  <si>
    <t xml:space="preserve">Forge, estampage, matriçage ; métallurgie des poudres </t>
  </si>
  <si>
    <t>25.50B</t>
  </si>
  <si>
    <t xml:space="preserve">Découpage, emboutissage </t>
  </si>
  <si>
    <t>25.61Z</t>
  </si>
  <si>
    <t xml:space="preserve">Traitement et revêtement des métaux </t>
  </si>
  <si>
    <t>25.62A</t>
  </si>
  <si>
    <t xml:space="preserve">Décolletage </t>
  </si>
  <si>
    <t>25.62B</t>
  </si>
  <si>
    <t>Mécanique industrielle</t>
  </si>
  <si>
    <t>25.71Z</t>
  </si>
  <si>
    <t xml:space="preserve">Fabrication de coutellerie </t>
  </si>
  <si>
    <t>25.72Z</t>
  </si>
  <si>
    <t xml:space="preserve">Fabrication de serrures et de ferrures </t>
  </si>
  <si>
    <t>25.73A</t>
  </si>
  <si>
    <t xml:space="preserve">Fabrication de moules et modèles </t>
  </si>
  <si>
    <t>25.73B</t>
  </si>
  <si>
    <t xml:space="preserve">Fabrication d'autres outillages </t>
  </si>
  <si>
    <t>25.91Z</t>
  </si>
  <si>
    <t xml:space="preserve">Fabrication de fûts et emballages métalliques similaires </t>
  </si>
  <si>
    <t>25.92Z</t>
  </si>
  <si>
    <t>Fabrication d'emballages métalliques légers</t>
  </si>
  <si>
    <t>25.93Z</t>
  </si>
  <si>
    <t xml:space="preserve">Fabrication d'articles en fils métalliques, de chaînes et de ressorts </t>
  </si>
  <si>
    <t>25.94Z</t>
  </si>
  <si>
    <t xml:space="preserve">Fabrication de vis et de boulons </t>
  </si>
  <si>
    <t>25.99A</t>
  </si>
  <si>
    <t xml:space="preserve">Fabrication d'articles métalliques ménagers </t>
  </si>
  <si>
    <t>25.99B</t>
  </si>
  <si>
    <t xml:space="preserve">Fabrication d'autres articles métalliques </t>
  </si>
  <si>
    <t>26.11Z</t>
  </si>
  <si>
    <t xml:space="preserve">Fabrication de composants électroniques </t>
  </si>
  <si>
    <t>26.12Z</t>
  </si>
  <si>
    <t xml:space="preserve">Fabrication de cartes électroniques assemblées </t>
  </si>
  <si>
    <t>26.20Z</t>
  </si>
  <si>
    <t xml:space="preserve">Fabrication d'ordinateurs et d'équipements périphériques </t>
  </si>
  <si>
    <t>26.30Z</t>
  </si>
  <si>
    <t xml:space="preserve">Fabrication d'équipements de communication </t>
  </si>
  <si>
    <t>26.40Z</t>
  </si>
  <si>
    <t xml:space="preserve">Fabrication de produits électroniques grand public </t>
  </si>
  <si>
    <t>26.51A</t>
  </si>
  <si>
    <t xml:space="preserve">Fabrication d'équipements d'aide à la navigation </t>
  </si>
  <si>
    <t>26.51B</t>
  </si>
  <si>
    <t xml:space="preserve">Fabrication d'instrumentation scientifique et technique </t>
  </si>
  <si>
    <t>26.52Z</t>
  </si>
  <si>
    <t xml:space="preserve">Horlogerie </t>
  </si>
  <si>
    <t>26.60Z</t>
  </si>
  <si>
    <t xml:space="preserve">Fabrication d'équipements d'irradiation médicale, d'équipements électromédicaux et électrothérapeutiques </t>
  </si>
  <si>
    <t>26.70Z</t>
  </si>
  <si>
    <t xml:space="preserve">Fabrication de matériels optique et photographique </t>
  </si>
  <si>
    <t>26.80Z</t>
  </si>
  <si>
    <t xml:space="preserve">Fabrication de supports magnétiques et optiques </t>
  </si>
  <si>
    <t>27.11Z</t>
  </si>
  <si>
    <t xml:space="preserve">Fabrication de moteurs, génératrices et transformateurs électriques </t>
  </si>
  <si>
    <t>27.12Z</t>
  </si>
  <si>
    <t xml:space="preserve">Fabrication de matériel de distribution et de commande électrique </t>
  </si>
  <si>
    <t>27.20Z</t>
  </si>
  <si>
    <t xml:space="preserve">Fabrication de piles et d'accumulateurs électriques </t>
  </si>
  <si>
    <t>27.31Z</t>
  </si>
  <si>
    <t xml:space="preserve">Fabrication de câbles de fibres optiques </t>
  </si>
  <si>
    <t>27.32Z</t>
  </si>
  <si>
    <t xml:space="preserve">Fabrication d'autres fils et câbles électroniques ou électriques </t>
  </si>
  <si>
    <t>27.33Z</t>
  </si>
  <si>
    <t xml:space="preserve">Fabrication de matériel d'installation électrique </t>
  </si>
  <si>
    <t>27.40Z</t>
  </si>
  <si>
    <t xml:space="preserve">Fabrication d'appareils d'éclairage électrique </t>
  </si>
  <si>
    <t>27.51Z</t>
  </si>
  <si>
    <t>Fabrication d'appareils électroménagers</t>
  </si>
  <si>
    <t>27.52Z</t>
  </si>
  <si>
    <t xml:space="preserve">Fabrication d'appareils ménagers non électriques </t>
  </si>
  <si>
    <t>27.90Z</t>
  </si>
  <si>
    <t xml:space="preserve">Fabrication d'autres matériels électriques </t>
  </si>
  <si>
    <t>28.11Z</t>
  </si>
  <si>
    <t xml:space="preserve">Fabrication de moteurs et turbines, à l'exception des moteurs d’avions et de véhicules </t>
  </si>
  <si>
    <t>28.12Z</t>
  </si>
  <si>
    <t xml:space="preserve">Fabrication d'équipements hydrauliques et pneumatiques </t>
  </si>
  <si>
    <t>28.13Z</t>
  </si>
  <si>
    <t xml:space="preserve">Fabrication d'autres pompes et compresseurs </t>
  </si>
  <si>
    <t>28.14Z</t>
  </si>
  <si>
    <t xml:space="preserve">Fabrication d'autres articles de robinetterie </t>
  </si>
  <si>
    <t>28.15Z</t>
  </si>
  <si>
    <t xml:space="preserve">Fabrication d'engrenages et d'organes mécaniques de transmission </t>
  </si>
  <si>
    <t>28.21Z</t>
  </si>
  <si>
    <t xml:space="preserve">Fabrication de fours et brûleurs </t>
  </si>
  <si>
    <t>28.22Z</t>
  </si>
  <si>
    <t xml:space="preserve">Fabrication de matériel de levage et de manutention </t>
  </si>
  <si>
    <t>28.23Z</t>
  </si>
  <si>
    <t xml:space="preserve">Fabrication de machines et d'équipements de bureau (à l'exception des ordinateurs et équipements périphériques) </t>
  </si>
  <si>
    <t>28.24Z</t>
  </si>
  <si>
    <t xml:space="preserve">Fabrication d'outillage portatif à moteur incorporé </t>
  </si>
  <si>
    <t>28.25Z</t>
  </si>
  <si>
    <t xml:space="preserve">Fabrication d'équipements aérauliques et frigorifiques industriels </t>
  </si>
  <si>
    <t>28.29A</t>
  </si>
  <si>
    <t>Fabrication d'équipements d'emballage, de conditionnement et de pesage</t>
  </si>
  <si>
    <t>28.29B</t>
  </si>
  <si>
    <t xml:space="preserve">Fabrication d'autres machines d'usage général </t>
  </si>
  <si>
    <t>28.30Z</t>
  </si>
  <si>
    <t xml:space="preserve">Fabrication de machines agricoles et forestières </t>
  </si>
  <si>
    <t>28.41Z</t>
  </si>
  <si>
    <t xml:space="preserve">Fabrication de machines-outils pour le travail des métaux </t>
  </si>
  <si>
    <t>28.49Z</t>
  </si>
  <si>
    <t xml:space="preserve">Fabrication d'autres machines-outils </t>
  </si>
  <si>
    <t>28.91Z</t>
  </si>
  <si>
    <t xml:space="preserve">Fabrication de machines pour la métallurgie </t>
  </si>
  <si>
    <t>28.92Z</t>
  </si>
  <si>
    <t xml:space="preserve">Fabrication de machines pour l'extraction ou la construction </t>
  </si>
  <si>
    <t>28.93Z</t>
  </si>
  <si>
    <t xml:space="preserve">Fabrication de machines pour l'industrie agro-alimentaire </t>
  </si>
  <si>
    <t>28.94Z</t>
  </si>
  <si>
    <t xml:space="preserve">Fabrication de machines pour les industries textiles </t>
  </si>
  <si>
    <t>28.95Z</t>
  </si>
  <si>
    <t xml:space="preserve">Fabrication de machines pour les industries du papier et du carton </t>
  </si>
  <si>
    <t>28.96Z</t>
  </si>
  <si>
    <t>Fabrication de machines pour le travail du caoutchouc ou des plastiques</t>
  </si>
  <si>
    <t>28.99A</t>
  </si>
  <si>
    <t xml:space="preserve">Fabrication de machines d'imprimerie </t>
  </si>
  <si>
    <t>28.99B</t>
  </si>
  <si>
    <t xml:space="preserve">Fabrication d'autres machines spécialisées </t>
  </si>
  <si>
    <t>29.10Z</t>
  </si>
  <si>
    <t xml:space="preserve">Construction de véhicules automobiles </t>
  </si>
  <si>
    <t>29.20Z</t>
  </si>
  <si>
    <t xml:space="preserve">Fabrication de carrosseries et remorques </t>
  </si>
  <si>
    <t>29.31Z</t>
  </si>
  <si>
    <t xml:space="preserve">Fabrication d'équipements électriques et électroniques automobiles </t>
  </si>
  <si>
    <t>29.32Z</t>
  </si>
  <si>
    <t xml:space="preserve">Fabrication d'autres équipements automobiles </t>
  </si>
  <si>
    <t>30.11Z</t>
  </si>
  <si>
    <t xml:space="preserve">Construction de navires et de structures flottantes </t>
  </si>
  <si>
    <t>30.12Z</t>
  </si>
  <si>
    <t xml:space="preserve">Construction de bateaux de plaisance </t>
  </si>
  <si>
    <t>30.20Z</t>
  </si>
  <si>
    <t xml:space="preserve">Construction de locomotives et d'autre matériel ferroviaire roulant </t>
  </si>
  <si>
    <t>30.30Z</t>
  </si>
  <si>
    <t xml:space="preserve">Construction aéronautique et spatiale </t>
  </si>
  <si>
    <t>30.40Z</t>
  </si>
  <si>
    <t xml:space="preserve">Construction de véhicule militaire de combat </t>
  </si>
  <si>
    <t>30.91Z</t>
  </si>
  <si>
    <t xml:space="preserve">Fabrication de motocycles </t>
  </si>
  <si>
    <t>30.92Z</t>
  </si>
  <si>
    <t xml:space="preserve">Fabrication de bicyclettes et de véhicules pour invalides </t>
  </si>
  <si>
    <t>30.99Z</t>
  </si>
  <si>
    <t xml:space="preserve">Fabrication d'autres équipements de transport n.c.a. </t>
  </si>
  <si>
    <t>31.01Z</t>
  </si>
  <si>
    <t xml:space="preserve">Fabrication de meubles de bureau et de magasin </t>
  </si>
  <si>
    <t>31.02Z</t>
  </si>
  <si>
    <t xml:space="preserve">Fabrication de meubles de cuisine </t>
  </si>
  <si>
    <t>31.03Z</t>
  </si>
  <si>
    <t xml:space="preserve">Fabrication de matelas </t>
  </si>
  <si>
    <t>31.09A</t>
  </si>
  <si>
    <t xml:space="preserve">Fabrication de sièges d'ameublement d'intérieur </t>
  </si>
  <si>
    <t>31.09B</t>
  </si>
  <si>
    <t>Fabrication d'autres meubles et industries connexes de l'ameublement</t>
  </si>
  <si>
    <t>32.11Z</t>
  </si>
  <si>
    <t xml:space="preserve">Frappe de monnaie </t>
  </si>
  <si>
    <t>32.12Z</t>
  </si>
  <si>
    <t xml:space="preserve">Fabrication d'articles de joaillerie et bijouterie </t>
  </si>
  <si>
    <t>32.13Z</t>
  </si>
  <si>
    <t xml:space="preserve">Fabrication d'articles de bijouterie fantaisie et articles similaires </t>
  </si>
  <si>
    <t>32.20Z</t>
  </si>
  <si>
    <t xml:space="preserve">Fabrication d'instruments de musique </t>
  </si>
  <si>
    <t>32.30Z</t>
  </si>
  <si>
    <t xml:space="preserve">Fabrication d'articles de sport </t>
  </si>
  <si>
    <t>32.40Z</t>
  </si>
  <si>
    <t xml:space="preserve">Fabrication de jeux et jouets </t>
  </si>
  <si>
    <t>32.50A</t>
  </si>
  <si>
    <t xml:space="preserve">Fabrication de matériel médico-chirurgical et dentaire </t>
  </si>
  <si>
    <t>32.50B</t>
  </si>
  <si>
    <t xml:space="preserve">Fabrication de lunettes </t>
  </si>
  <si>
    <t>32.91Z</t>
  </si>
  <si>
    <t xml:space="preserve">Fabrication d'articles de brosserie </t>
  </si>
  <si>
    <t>32.99Z</t>
  </si>
  <si>
    <t xml:space="preserve">Autres activités manufacturières n.c.a. </t>
  </si>
  <si>
    <t>33.11Z</t>
  </si>
  <si>
    <t xml:space="preserve">Réparation d'ouvrages en métaux </t>
  </si>
  <si>
    <t>33.12Z</t>
  </si>
  <si>
    <t xml:space="preserve">Réparation de machines et équipements mécaniques </t>
  </si>
  <si>
    <t>33.13Z</t>
  </si>
  <si>
    <t xml:space="preserve">Réparation de matériels électroniques et optiques </t>
  </si>
  <si>
    <t>33.14Z</t>
  </si>
  <si>
    <t xml:space="preserve">Réparation d'équipements électriques </t>
  </si>
  <si>
    <t>33.15Z</t>
  </si>
  <si>
    <t xml:space="preserve">Réparation et maintenance navale </t>
  </si>
  <si>
    <t>33.16Z</t>
  </si>
  <si>
    <t xml:space="preserve">Réparation et maintenance d'aéronefs et d'engins spatiaux </t>
  </si>
  <si>
    <t>33.17Z</t>
  </si>
  <si>
    <t xml:space="preserve">Réparation et maintenance d'autres équipements de transport </t>
  </si>
  <si>
    <t>33.19Z</t>
  </si>
  <si>
    <t xml:space="preserve">Réparation d'autres équipements </t>
  </si>
  <si>
    <t>33.20A</t>
  </si>
  <si>
    <t xml:space="preserve">Installation de structures métalliques, chaudronnées et de tuyauterie </t>
  </si>
  <si>
    <t>33.20B</t>
  </si>
  <si>
    <t xml:space="preserve">Installation de machines et équipements mécaniques </t>
  </si>
  <si>
    <t>33.20C</t>
  </si>
  <si>
    <t xml:space="preserve">Conception d'ensemble et assemblage sur site industriel d'équipements de contrôle des processus industriels </t>
  </si>
  <si>
    <t>33.20D</t>
  </si>
  <si>
    <t xml:space="preserve">Installation d'équipements électriques, de matériels électroniques et optiques ou d'autres matériels </t>
  </si>
  <si>
    <t>35.11Z</t>
  </si>
  <si>
    <t xml:space="preserve">Production d'électricité </t>
  </si>
  <si>
    <t>35.12Z</t>
  </si>
  <si>
    <t>Transport d'électricité</t>
  </si>
  <si>
    <t>35.13Z</t>
  </si>
  <si>
    <t xml:space="preserve">Distribution d'électricité </t>
  </si>
  <si>
    <t>35.14Z</t>
  </si>
  <si>
    <t xml:space="preserve">Commerce d'électricité </t>
  </si>
  <si>
    <t>35.21Z</t>
  </si>
  <si>
    <t xml:space="preserve">Production de combustibles gazeux </t>
  </si>
  <si>
    <t>35.22Z</t>
  </si>
  <si>
    <t>Distribution de combustibles gazeux par conduites</t>
  </si>
  <si>
    <t>35.23Z</t>
  </si>
  <si>
    <t xml:space="preserve">Commerce de combustibles gazeux par conduites </t>
  </si>
  <si>
    <t>35.30Z</t>
  </si>
  <si>
    <t>Production et distribution de vapeur et d'air conditionné</t>
  </si>
  <si>
    <t>36.00Z</t>
  </si>
  <si>
    <t xml:space="preserve">Captage, traitement et distribution d'eau </t>
  </si>
  <si>
    <t>37.00Z</t>
  </si>
  <si>
    <t>Collecte et traitement des eaux usées</t>
  </si>
  <si>
    <t>38.11Z</t>
  </si>
  <si>
    <t xml:space="preserve">Collecte des déchets non dangereux </t>
  </si>
  <si>
    <t>38.12Z</t>
  </si>
  <si>
    <t xml:space="preserve">Collecte des déchets dangereux </t>
  </si>
  <si>
    <t>38.21Z</t>
  </si>
  <si>
    <t xml:space="preserve">Traitement et élimination des déchets non dangereux </t>
  </si>
  <si>
    <t>38.22Z</t>
  </si>
  <si>
    <t xml:space="preserve">Traitement et élimination des déchets dangereux </t>
  </si>
  <si>
    <t>38.31Z</t>
  </si>
  <si>
    <t xml:space="preserve">Démantèlement d'épaves </t>
  </si>
  <si>
    <t>38.32Z</t>
  </si>
  <si>
    <t xml:space="preserve">Récupération de déchets triés </t>
  </si>
  <si>
    <t>39.00Z</t>
  </si>
  <si>
    <t xml:space="preserve">Dépollution et autres services de gestion des déchets </t>
  </si>
  <si>
    <t>41.10A</t>
  </si>
  <si>
    <t>Promotion immobilière de logements</t>
  </si>
  <si>
    <t>41.10B</t>
  </si>
  <si>
    <t>Promotion immobilière de bureaux 543</t>
  </si>
  <si>
    <t>41.10C</t>
  </si>
  <si>
    <t xml:space="preserve">Promotion immobilière d'autres bâtiments </t>
  </si>
  <si>
    <t>41.10D</t>
  </si>
  <si>
    <t xml:space="preserve">Supports juridiques de programmes </t>
  </si>
  <si>
    <t>41.20A</t>
  </si>
  <si>
    <t xml:space="preserve">Construction de maisons individuelles </t>
  </si>
  <si>
    <t>41.20B</t>
  </si>
  <si>
    <t xml:space="preserve">Construction d'autres bâtiments </t>
  </si>
  <si>
    <t>42.11Z</t>
  </si>
  <si>
    <t xml:space="preserve">Construction de routes et autoroutes </t>
  </si>
  <si>
    <t>42.12Z</t>
  </si>
  <si>
    <t xml:space="preserve">Construction de voies ferrées de surface et souterraines </t>
  </si>
  <si>
    <t>42.13A</t>
  </si>
  <si>
    <t>Construction d'ouvrages d'art</t>
  </si>
  <si>
    <t>42.13B</t>
  </si>
  <si>
    <t xml:space="preserve">Construction et entretien de tunnels </t>
  </si>
  <si>
    <t>42.21Z</t>
  </si>
  <si>
    <t xml:space="preserve">Construction de réseaux pour fluides </t>
  </si>
  <si>
    <t>42.22Z</t>
  </si>
  <si>
    <t xml:space="preserve">Construction de réseaux électriques et de télécommunications </t>
  </si>
  <si>
    <t>42.91Z</t>
  </si>
  <si>
    <t xml:space="preserve">Construction d'ouvrages maritimes et fluviaux </t>
  </si>
  <si>
    <t>42.99Z</t>
  </si>
  <si>
    <t xml:space="preserve">Construction d'autres ouvrages de génie civil n.c.a. </t>
  </si>
  <si>
    <t>43.11Z</t>
  </si>
  <si>
    <t xml:space="preserve">Travaux de démolition </t>
  </si>
  <si>
    <t>43.12A</t>
  </si>
  <si>
    <t xml:space="preserve">Travaux de terrassement courants et travaux préparatoires </t>
  </si>
  <si>
    <t>43.12B</t>
  </si>
  <si>
    <t xml:space="preserve">Travaux de terrassement spécialisés ou de grande masse </t>
  </si>
  <si>
    <t>43.13Z</t>
  </si>
  <si>
    <t xml:space="preserve">Forages et sondages </t>
  </si>
  <si>
    <t>43.21A</t>
  </si>
  <si>
    <t xml:space="preserve">Travaux d'installation électrique dans tous locaux </t>
  </si>
  <si>
    <t>43.21B</t>
  </si>
  <si>
    <t xml:space="preserve">Travaux d'installation électrique sur la voie publique </t>
  </si>
  <si>
    <t>43.22A</t>
  </si>
  <si>
    <t xml:space="preserve">Travaux d'installation d'eau et de gaz en tous locaux </t>
  </si>
  <si>
    <t>43.22B</t>
  </si>
  <si>
    <t xml:space="preserve">Travaux d'installation d'équipements thermiques et de climatisation </t>
  </si>
  <si>
    <t>43.29A</t>
  </si>
  <si>
    <t>Travaux d'isolation</t>
  </si>
  <si>
    <t>43.29B</t>
  </si>
  <si>
    <t xml:space="preserve">Autres travaux d'installation n.c.a. </t>
  </si>
  <si>
    <t>43.31Z</t>
  </si>
  <si>
    <t xml:space="preserve">Travaux de plâtrerie </t>
  </si>
  <si>
    <t>43.32A</t>
  </si>
  <si>
    <t xml:space="preserve">Travaux de menuiserie bois et PVC </t>
  </si>
  <si>
    <t>43.32B</t>
  </si>
  <si>
    <t xml:space="preserve">Travaux de menuiserie métallique et serrurerie </t>
  </si>
  <si>
    <t>43.32C</t>
  </si>
  <si>
    <t xml:space="preserve">Agencement de lieux de vente </t>
  </si>
  <si>
    <t>43.33Z</t>
  </si>
  <si>
    <t xml:space="preserve">Travaux de revêtement des sols et des murs </t>
  </si>
  <si>
    <t>43.34Z</t>
  </si>
  <si>
    <t xml:space="preserve">Travaux de peinture et vitrerie </t>
  </si>
  <si>
    <t>43.39Z</t>
  </si>
  <si>
    <t xml:space="preserve">Autres travaux de finition </t>
  </si>
  <si>
    <t>43.91A</t>
  </si>
  <si>
    <t xml:space="preserve">Travaux de charpente </t>
  </si>
  <si>
    <t>43.91B</t>
  </si>
  <si>
    <t xml:space="preserve">Travaux de couverture par éléments </t>
  </si>
  <si>
    <t>43.99A</t>
  </si>
  <si>
    <t xml:space="preserve">Travaux d'étanchéification </t>
  </si>
  <si>
    <t>43.99B</t>
  </si>
  <si>
    <t xml:space="preserve">Travaux de montage de structures métalliques </t>
  </si>
  <si>
    <t>43.99C</t>
  </si>
  <si>
    <t xml:space="preserve">Travaux de maçonnerie générale et gros oeuvre de bâtiment </t>
  </si>
  <si>
    <t>43.99D</t>
  </si>
  <si>
    <t xml:space="preserve">Autres travaux spécialisés de construction </t>
  </si>
  <si>
    <t>43.99E</t>
  </si>
  <si>
    <t xml:space="preserve">Location avec opérateur de matériel de construction </t>
  </si>
  <si>
    <t>45.11Z</t>
  </si>
  <si>
    <t xml:space="preserve">Commerce de voitures et de véhicules automobiles légers </t>
  </si>
  <si>
    <t>45.19Z</t>
  </si>
  <si>
    <t xml:space="preserve">Commerce d'autres véhicules automobiles </t>
  </si>
  <si>
    <t>45.20A</t>
  </si>
  <si>
    <t xml:space="preserve">Entretien et réparation de véhicules automobiles légers </t>
  </si>
  <si>
    <t>45.20B</t>
  </si>
  <si>
    <t xml:space="preserve">Entretien et réparation d'autres véhicules automobiles </t>
  </si>
  <si>
    <t>45.31Z</t>
  </si>
  <si>
    <t xml:space="preserve">Commerce de gros d'équipements automobiles </t>
  </si>
  <si>
    <t>45.32Z</t>
  </si>
  <si>
    <t xml:space="preserve">Commerce de détail d'équipements automobiles </t>
  </si>
  <si>
    <t>45.40Z</t>
  </si>
  <si>
    <t xml:space="preserve">Commerce et réparation de motocycles </t>
  </si>
  <si>
    <t>46.11Z</t>
  </si>
  <si>
    <t xml:space="preserve">Intermédiaires du commerce en matières premières agricoles, animaux vivants, matières premières textiles et produits semi-finis </t>
  </si>
  <si>
    <t>46.12A</t>
  </si>
  <si>
    <t xml:space="preserve">Centrales d'achat de carburant </t>
  </si>
  <si>
    <t>46.12B</t>
  </si>
  <si>
    <t xml:space="preserve">Autres intermédiaires du commerce en combustibles, métaux, minéraux et produits chimiques </t>
  </si>
  <si>
    <t>46.13Z</t>
  </si>
  <si>
    <t xml:space="preserve">Intermédiaires du commerce en bois et matériaux de construction </t>
  </si>
  <si>
    <t>46.14Z</t>
  </si>
  <si>
    <t xml:space="preserve">Intermédiaires du commerce en machines, équipements industriels, navires et avions </t>
  </si>
  <si>
    <t>46.15Z</t>
  </si>
  <si>
    <t>Intermédiaires du commerce en meubles, articles de ménage et quincaillerie</t>
  </si>
  <si>
    <t>46.16Z</t>
  </si>
  <si>
    <t xml:space="preserve">Intermédiaires du commerce en textiles, habillement, fourrures, chaussures et articles en cuir </t>
  </si>
  <si>
    <t>46.17A</t>
  </si>
  <si>
    <t xml:space="preserve">Centrales d'achat alimentaires </t>
  </si>
  <si>
    <t>46.17B</t>
  </si>
  <si>
    <t xml:space="preserve">Autres intermédiaires du commerce en denrées, boissons et tabac </t>
  </si>
  <si>
    <t>46.18Z</t>
  </si>
  <si>
    <t>Intermédiaires spécialisés dans le commerce d'autres produits spécifiques</t>
  </si>
  <si>
    <t>46.19A</t>
  </si>
  <si>
    <t xml:space="preserve">Centrales d'achat non alimentaires </t>
  </si>
  <si>
    <t>46.19B</t>
  </si>
  <si>
    <t xml:space="preserve">Autres intermédiaires du commerce en produits divers </t>
  </si>
  <si>
    <t>46.21Z</t>
  </si>
  <si>
    <t xml:space="preserve">Commerce de gros (commerce interentreprises) de céréales, de tabac non manufacturé, de semences et d'aliments pour le bétail </t>
  </si>
  <si>
    <t>46.22Z</t>
  </si>
  <si>
    <t xml:space="preserve">Commerce de gros (commerce interentreprises) de fleurs et plantes </t>
  </si>
  <si>
    <t>46.23Z</t>
  </si>
  <si>
    <t xml:space="preserve">Commerce de gros (commerce interentreprises) d'animaux vivants </t>
  </si>
  <si>
    <t>46.24Z</t>
  </si>
  <si>
    <t xml:space="preserve">Commerce de gros (commerce interentreprises) de cuirs et peaux </t>
  </si>
  <si>
    <t>46.31Z</t>
  </si>
  <si>
    <t xml:space="preserve">Commerce de gros (commerce interentreprises) de fruits et légumes </t>
  </si>
  <si>
    <t>46.32A</t>
  </si>
  <si>
    <t>Commerce de gros (commerce interentreprises) de viandes de boucherie</t>
  </si>
  <si>
    <t>46.32B</t>
  </si>
  <si>
    <t>Commerce de gros (commerce interentreprises) de produits à base de viande</t>
  </si>
  <si>
    <t>46.32C</t>
  </si>
  <si>
    <t xml:space="preserve">Commerce de gros (commerce interentreprises) de volailles et gibier </t>
  </si>
  <si>
    <t>46.33Z</t>
  </si>
  <si>
    <t xml:space="preserve">Commerce de gros (commerce interentreprises) de produits laitiers, oeufs, huiles et matières grasses comestibles </t>
  </si>
  <si>
    <t>46.34Z</t>
  </si>
  <si>
    <t xml:space="preserve">Commerce de gros (commerce interentreprises) de boissons </t>
  </si>
  <si>
    <t>46.35Z</t>
  </si>
  <si>
    <t xml:space="preserve">Commerce de gros (commerce interentreprises) de produits à base de tabac </t>
  </si>
  <si>
    <t>46.36Z</t>
  </si>
  <si>
    <t>Commerce de gros (commerce interentreprises) de sucre, chocolat et confiserie</t>
  </si>
  <si>
    <t>46.37Z</t>
  </si>
  <si>
    <t>Commerce de gros (commerce interentreprises) de café, thé, cacao et épices</t>
  </si>
  <si>
    <t>46.38A</t>
  </si>
  <si>
    <t xml:space="preserve">Commerce de gros (commerce interentreprises) de poissons, crustacés et mollusque </t>
  </si>
  <si>
    <t>46.38B</t>
  </si>
  <si>
    <t>Commerce de gros (commerce interentreprises) alimentaire spécialisé divers</t>
  </si>
  <si>
    <t>46.39A</t>
  </si>
  <si>
    <t xml:space="preserve">Commerce de gros (commerce interentreprises) de produits surgelés </t>
  </si>
  <si>
    <t>46.39B</t>
  </si>
  <si>
    <t>Commerce de gros (commerce interentreprises) alimentaire non spécialisé</t>
  </si>
  <si>
    <t>46.41Z</t>
  </si>
  <si>
    <t xml:space="preserve">Commerce de gros (commerce interentreprises) de textiles </t>
  </si>
  <si>
    <t>46.42Z</t>
  </si>
  <si>
    <t>Commerce de gros (commerce interentreprises) d'habillement et de chaussures</t>
  </si>
  <si>
    <t>46.43Z</t>
  </si>
  <si>
    <t>Commerce de gros (commerce interentreprises) d'appareils éléctroménagers</t>
  </si>
  <si>
    <t>46.44Z</t>
  </si>
  <si>
    <t>Commerce de gros (commerce interentreprises) de vaisselle, verrerie et produits d'entretien</t>
  </si>
  <si>
    <t>46.45Z</t>
  </si>
  <si>
    <t>Commerce de gros (commerce interentreprises) de parfumerie et de produits de beauté</t>
  </si>
  <si>
    <t>46.46Z</t>
  </si>
  <si>
    <t>Commerce de gros (commerce interentreprises) de produits pharmaceutiques</t>
  </si>
  <si>
    <t>46.47Z</t>
  </si>
  <si>
    <t xml:space="preserve">Commerce de gros (commerce interentreprises) de meubles, de tapis et d'appareils d'éclairage </t>
  </si>
  <si>
    <t>46.48Z</t>
  </si>
  <si>
    <t xml:space="preserve">Commerce de gros (commerce interentreprises) d'articles d'horlogerie et de bijouterie </t>
  </si>
  <si>
    <t>46.49Z</t>
  </si>
  <si>
    <t>Commerce de gros (commerce interentreprises) d'autres biens domestiques</t>
  </si>
  <si>
    <t>46.51Z</t>
  </si>
  <si>
    <t xml:space="preserve">Commerce de gros (commerce interentreprises) d'ordinateurs, d'équipements informatiques périphériques et de logiciels </t>
  </si>
  <si>
    <t>46.52Z</t>
  </si>
  <si>
    <t xml:space="preserve">Commerce de gros (commerce interentreprises) de composants et d'équipements électroniques et de télécommunication </t>
  </si>
  <si>
    <t>46.61Z</t>
  </si>
  <si>
    <t xml:space="preserve">Commerce de gros (commerce interentreprises) de matériel agricole </t>
  </si>
  <si>
    <t>46.62Z</t>
  </si>
  <si>
    <t xml:space="preserve">Commerce de gros (commerce interentreprises) de machines-outils </t>
  </si>
  <si>
    <t>46.63Z</t>
  </si>
  <si>
    <t xml:space="preserve">Commerce de gros (commerce interentreprises) de machines pour l'extraction, la construction et le génie civil </t>
  </si>
  <si>
    <t>46.64Z</t>
  </si>
  <si>
    <t xml:space="preserve">Commerce de gros (commerce interentreprises) de machines pour l'industrie textile et l'habillement </t>
  </si>
  <si>
    <t>46.65Z</t>
  </si>
  <si>
    <t xml:space="preserve">Commerce de gros (commerce interentreprises) de mobilier de bureau </t>
  </si>
  <si>
    <t>46.66Z</t>
  </si>
  <si>
    <t xml:space="preserve">Commerce de gros (commerce interentreprises) d'autres machines et équipements de bureau </t>
  </si>
  <si>
    <t>46.69A</t>
  </si>
  <si>
    <t xml:space="preserve">Commerce de gros (commerce interentreprises) de matériel électrique </t>
  </si>
  <si>
    <t>46.69B</t>
  </si>
  <si>
    <t xml:space="preserve">Commerce de gros (commerce interentreprises) de fournitures et équipements industriels divers </t>
  </si>
  <si>
    <t>46.69C</t>
  </si>
  <si>
    <t xml:space="preserve">Commerce de gros (commerce interentreprises) de fournitures et équipements divers pour le commerce et les services </t>
  </si>
  <si>
    <t>46.71Z</t>
  </si>
  <si>
    <t xml:space="preserve">Commerce de gros (commerce interentreprises) de combustibles et de produits annexes </t>
  </si>
  <si>
    <t>46.72Z</t>
  </si>
  <si>
    <t>Commerce de gros (commerce interentreprises) de minerais et métaux</t>
  </si>
  <si>
    <t>46.73A</t>
  </si>
  <si>
    <t>Commerce de gros (commerce interentreprises) de bois et de matériaux de construction</t>
  </si>
  <si>
    <t>46.73B</t>
  </si>
  <si>
    <t xml:space="preserve">Commerce de gros (commerce interentreprises) d'appareils sanitaires et de produits de décoration </t>
  </si>
  <si>
    <t>46.74A</t>
  </si>
  <si>
    <t xml:space="preserve">Commerce de gros (commerce interentreprises) de quincaillerie </t>
  </si>
  <si>
    <t>46.74B</t>
  </si>
  <si>
    <t xml:space="preserve">Commerce de gros (commerce interentreprises) de fournitures pour la plomberie et le chauffage </t>
  </si>
  <si>
    <t>46.75Z</t>
  </si>
  <si>
    <t>Commerce de gros (commerce interentreprises) de produits chimiques</t>
  </si>
  <si>
    <t>46.76Z</t>
  </si>
  <si>
    <t xml:space="preserve">Commerce de gros (commerce interentreprises) d'autres produits intermédiaires </t>
  </si>
  <si>
    <t>46.77Z</t>
  </si>
  <si>
    <t xml:space="preserve">Commerce de gros (commerce interentreprises) de déchets et débris </t>
  </si>
  <si>
    <t>46.90Z</t>
  </si>
  <si>
    <t xml:space="preserve">Commerce de gros (commerce interentreprises) non spécialisé </t>
  </si>
  <si>
    <t>47.11A</t>
  </si>
  <si>
    <t xml:space="preserve">Commerce de détail de produits surgelés </t>
  </si>
  <si>
    <t>47.11B</t>
  </si>
  <si>
    <t xml:space="preserve">Commerce d'alimentation générale </t>
  </si>
  <si>
    <t>47.11C</t>
  </si>
  <si>
    <t xml:space="preserve">Supérettes </t>
  </si>
  <si>
    <t>47.11D</t>
  </si>
  <si>
    <t xml:space="preserve">Supermarchés </t>
  </si>
  <si>
    <t>47.11E</t>
  </si>
  <si>
    <t xml:space="preserve">Magasins multi-commerces </t>
  </si>
  <si>
    <t>47.11F</t>
  </si>
  <si>
    <t xml:space="preserve">Hypermarchés </t>
  </si>
  <si>
    <t>47.19A</t>
  </si>
  <si>
    <t xml:space="preserve">Grands magasins </t>
  </si>
  <si>
    <t>47.19B</t>
  </si>
  <si>
    <t xml:space="preserve">Autres commerces de détail en magasin non spécialisé </t>
  </si>
  <si>
    <t>47.21Z</t>
  </si>
  <si>
    <t xml:space="preserve">Commerce de détail de fruits et légumes en magasin spécialisé </t>
  </si>
  <si>
    <t>47.22Z</t>
  </si>
  <si>
    <t xml:space="preserve">Commerce de détail de viandes et de produits à base de viande en magasin spécialisé </t>
  </si>
  <si>
    <t>47.23Z</t>
  </si>
  <si>
    <t>Commerce de détail de poissons, crustacés et mollusques en magasin spécialisé</t>
  </si>
  <si>
    <t>47.24Z</t>
  </si>
  <si>
    <t>Commerce de détail de pain, pâtisserie et confiserie en magasin spécialisé</t>
  </si>
  <si>
    <t>47.25Z</t>
  </si>
  <si>
    <t xml:space="preserve">Commerce de détail de boissons en magasin spécialisé </t>
  </si>
  <si>
    <t>47.26Z</t>
  </si>
  <si>
    <t>Commerce de détail de produits à base de tabac en magasin spécialisé</t>
  </si>
  <si>
    <t>47.29Z</t>
  </si>
  <si>
    <t xml:space="preserve">Autres commerces de détail alimentaires en magasin spécialisé </t>
  </si>
  <si>
    <t>47.30Z</t>
  </si>
  <si>
    <t xml:space="preserve">Commerce de détail de carburants en magasin spécialisé </t>
  </si>
  <si>
    <t>47.41Z</t>
  </si>
  <si>
    <t xml:space="preserve">Commerce de détail d'ordinateurs, d'unités périphériques et de logiciels en magasin spécialisé </t>
  </si>
  <si>
    <t>47.42Z</t>
  </si>
  <si>
    <t>Commerce de détail de matériels de télécommunication en magasin spécialisé</t>
  </si>
  <si>
    <t>47.43Z</t>
  </si>
  <si>
    <t>Commerce de détail de matériels audio et vidéo en magasin spécialisé</t>
  </si>
  <si>
    <t>47.51Z</t>
  </si>
  <si>
    <t xml:space="preserve">Commerce de détail de textiles en magasin spécialisé </t>
  </si>
  <si>
    <t>47.52A</t>
  </si>
  <si>
    <t>Commerce de détail de quincaillerie, peintures et verres en petites surfaces (moins de 400 m²)</t>
  </si>
  <si>
    <t>47.52B</t>
  </si>
  <si>
    <t>Commerce de détail de quincaillerie, peintures et verres en grandes surfaces (400 m² et plus)</t>
  </si>
  <si>
    <t>47.53Z</t>
  </si>
  <si>
    <t>Commerce de détail de tapis, moquettes et revêtements de murs et de sols en magasin spécialisé</t>
  </si>
  <si>
    <t>47.54Z</t>
  </si>
  <si>
    <t>Commerce de détail d'appareils électroménagers en magasin spécialisé</t>
  </si>
  <si>
    <t>47.59A</t>
  </si>
  <si>
    <t xml:space="preserve">Commerce de détail de meubles </t>
  </si>
  <si>
    <t>47.59B</t>
  </si>
  <si>
    <t xml:space="preserve">Commerce de détail d'autres équipements du foyer </t>
  </si>
  <si>
    <t>47.61Z</t>
  </si>
  <si>
    <t xml:space="preserve">Commerce de détail de livres en magasin spécialisé </t>
  </si>
  <si>
    <t>47.62Z</t>
  </si>
  <si>
    <t xml:space="preserve">Commerce de détail de journaux et papeterie en magasin spécialisé </t>
  </si>
  <si>
    <t>47.63Z</t>
  </si>
  <si>
    <t>Commerce de détail d'enregistrements musicaux et vidéo en magasin spécialisé</t>
  </si>
  <si>
    <t>47.64Z</t>
  </si>
  <si>
    <t xml:space="preserve">Commerce de détail d'articles de sport en magasin spécialisé </t>
  </si>
  <si>
    <t>47.65Z</t>
  </si>
  <si>
    <t xml:space="preserve">Commerce de détail de jeux et jouets en magasin spécialisé </t>
  </si>
  <si>
    <t>47.71Z</t>
  </si>
  <si>
    <t xml:space="preserve">Commerce de détail d'habillement en magasin spécialisé </t>
  </si>
  <si>
    <t>47.72A</t>
  </si>
  <si>
    <t xml:space="preserve">Commerce de détail de la chaussure </t>
  </si>
  <si>
    <t>47.72B</t>
  </si>
  <si>
    <t xml:space="preserve">Commerce de détail de maroquinerie et d'articles de voyage </t>
  </si>
  <si>
    <t>47.73Z</t>
  </si>
  <si>
    <t>Commerce de détail de produits pharmaceutiques en magasin spécialisé</t>
  </si>
  <si>
    <t>47.74Z</t>
  </si>
  <si>
    <t>Commerce de détail d'articles médicaux et orthopédiques en magasin spécialisé</t>
  </si>
  <si>
    <t>47.75Z</t>
  </si>
  <si>
    <t>Commerce de détail de parfumerie et de produits de beauté en magasin spécialisé</t>
  </si>
  <si>
    <t>47.76Z</t>
  </si>
  <si>
    <t xml:space="preserve">Commerce de détail de fleurs, plantes, graines, engrais, animaux de compagnie et aliments pour ces animaux en magasin spécialisé </t>
  </si>
  <si>
    <t>47.77Z</t>
  </si>
  <si>
    <t>Commerce de détail d'articles d'horlogerie et de bijouterie en magasin spécialisé</t>
  </si>
  <si>
    <t>47.78A</t>
  </si>
  <si>
    <t xml:space="preserve">Commerces de détail d'optique </t>
  </si>
  <si>
    <t>47.78B</t>
  </si>
  <si>
    <t xml:space="preserve">Commerces de détail de charbons et combustibles </t>
  </si>
  <si>
    <t>47.78C</t>
  </si>
  <si>
    <t xml:space="preserve"> Autres commerces de détail spécialisés divers </t>
  </si>
  <si>
    <t>47.79Z</t>
  </si>
  <si>
    <t xml:space="preserve">Commerce de détail de biens d'occasion en magasin </t>
  </si>
  <si>
    <t>47.81Z</t>
  </si>
  <si>
    <t xml:space="preserve">Commerce de détail alimentaire sur éventaires et marchés </t>
  </si>
  <si>
    <t>47.82Z</t>
  </si>
  <si>
    <t>Commerce de détail de textiles, d'habillement et de chaussures sur éventaires et marchés</t>
  </si>
  <si>
    <t>47.89Z</t>
  </si>
  <si>
    <t xml:space="preserve">Autres commerces de détail sur éventaires et marchés </t>
  </si>
  <si>
    <t>47.91A</t>
  </si>
  <si>
    <t xml:space="preserve">Vente à distance sur catalogue général </t>
  </si>
  <si>
    <t>47.91B</t>
  </si>
  <si>
    <t xml:space="preserve">Vente à distance sur catalogue spécialisé </t>
  </si>
  <si>
    <t>47.99A</t>
  </si>
  <si>
    <t xml:space="preserve">Vente à domicile </t>
  </si>
  <si>
    <t>47.99B</t>
  </si>
  <si>
    <t xml:space="preserve">Vente par automates et autres commerces de détail hors magasin, éventaires ou marchés n.c.a. </t>
  </si>
  <si>
    <t>49.10Z</t>
  </si>
  <si>
    <t xml:space="preserve">Transports ferroviaires interurbains </t>
  </si>
  <si>
    <t>49.20Z</t>
  </si>
  <si>
    <t xml:space="preserve">Transports ferroviaires de fret </t>
  </si>
  <si>
    <t>49.31Z</t>
  </si>
  <si>
    <t xml:space="preserve">Transports urbains et suburbains de voyageurs </t>
  </si>
  <si>
    <t>49.32Z</t>
  </si>
  <si>
    <t xml:space="preserve">Transports de voyageurs par taxis </t>
  </si>
  <si>
    <t>49.39A</t>
  </si>
  <si>
    <t>Transports routiers réguliers de voyageurs</t>
  </si>
  <si>
    <t>49.39B</t>
  </si>
  <si>
    <t xml:space="preserve">Autres transports routiers de voyageurs </t>
  </si>
  <si>
    <t>49.39C</t>
  </si>
  <si>
    <t xml:space="preserve">Téléphériques et remontées mécaniques </t>
  </si>
  <si>
    <t>49.41A</t>
  </si>
  <si>
    <t xml:space="preserve">Transports routiers de fret interurbains </t>
  </si>
  <si>
    <t>49.41B</t>
  </si>
  <si>
    <t xml:space="preserve">Transports routiers de fret de proximité </t>
  </si>
  <si>
    <t>49.41C</t>
  </si>
  <si>
    <t xml:space="preserve">Location de camions avec chauffeur </t>
  </si>
  <si>
    <t>49.42Z</t>
  </si>
  <si>
    <t xml:space="preserve">Services de déménagement </t>
  </si>
  <si>
    <t>49.50Z</t>
  </si>
  <si>
    <t xml:space="preserve">Transports par conduites </t>
  </si>
  <si>
    <t>50.10Z</t>
  </si>
  <si>
    <t xml:space="preserve">Transports maritimes et côtiers de passagers </t>
  </si>
  <si>
    <t>50.20Z</t>
  </si>
  <si>
    <t xml:space="preserve">Transports maritimes et côtiers de fret </t>
  </si>
  <si>
    <t>50.30Z</t>
  </si>
  <si>
    <t xml:space="preserve">Transports fluviaux de passagers </t>
  </si>
  <si>
    <t>50.40Z</t>
  </si>
  <si>
    <t xml:space="preserve">Transports fluviaux de fret </t>
  </si>
  <si>
    <t>51.10Z</t>
  </si>
  <si>
    <t xml:space="preserve">Transports aériens de passagers </t>
  </si>
  <si>
    <t>51.21Z</t>
  </si>
  <si>
    <t xml:space="preserve">Transports aériens de fret </t>
  </si>
  <si>
    <t>51.22Z</t>
  </si>
  <si>
    <t xml:space="preserve">Transports spatiaux </t>
  </si>
  <si>
    <t>52.10A</t>
  </si>
  <si>
    <t xml:space="preserve">Entreposage et stockage frigorifique </t>
  </si>
  <si>
    <t>52.10B</t>
  </si>
  <si>
    <t xml:space="preserve">Entreposage et stockage non frigorifique </t>
  </si>
  <si>
    <t>52.21Z</t>
  </si>
  <si>
    <t xml:space="preserve">Services auxiliaires des transports terrestres </t>
  </si>
  <si>
    <t>52.22Z</t>
  </si>
  <si>
    <t xml:space="preserve">Services auxiliaires des transports par eau </t>
  </si>
  <si>
    <t>52.23Z</t>
  </si>
  <si>
    <t>Services auxiliaires des transports aériens</t>
  </si>
  <si>
    <t>52.24A</t>
  </si>
  <si>
    <t xml:space="preserve">Manutention portuaire </t>
  </si>
  <si>
    <t>52.24B</t>
  </si>
  <si>
    <t xml:space="preserve">Manutention non portuaire </t>
  </si>
  <si>
    <t>52.29A</t>
  </si>
  <si>
    <t xml:space="preserve">Messagerie, fret express </t>
  </si>
  <si>
    <t>52.29B</t>
  </si>
  <si>
    <t xml:space="preserve">Affrètement et organisation des transports </t>
  </si>
  <si>
    <t>53.10Z</t>
  </si>
  <si>
    <t xml:space="preserve">Activités de poste dans le cadre d'une obligation de service universel </t>
  </si>
  <si>
    <t>53.20Z</t>
  </si>
  <si>
    <t xml:space="preserve">Autres activités de poste et de courrier </t>
  </si>
  <si>
    <t>55.10ZH</t>
  </si>
  <si>
    <t xml:space="preserve">Hôtels et hébergement similaire </t>
  </si>
  <si>
    <t>55.20Z</t>
  </si>
  <si>
    <t xml:space="preserve">Hébergement touristique et autre hébergement de courte durée </t>
  </si>
  <si>
    <t>55.30Z</t>
  </si>
  <si>
    <t>Terrains de camping et parcs pour caravanes ou véhicules de loisirs</t>
  </si>
  <si>
    <t>55.90Z</t>
  </si>
  <si>
    <t xml:space="preserve">Autres hébergements </t>
  </si>
  <si>
    <t>56.10A</t>
  </si>
  <si>
    <t xml:space="preserve">Restauration traditionnelle </t>
  </si>
  <si>
    <t>56.10B</t>
  </si>
  <si>
    <t xml:space="preserve">Cafétérias et autres libres-services </t>
  </si>
  <si>
    <t>56.10C</t>
  </si>
  <si>
    <t xml:space="preserve">Restauration de type rapide </t>
  </si>
  <si>
    <t>56.21Z</t>
  </si>
  <si>
    <t xml:space="preserve">Services des traiteurs </t>
  </si>
  <si>
    <t>56.29A</t>
  </si>
  <si>
    <t xml:space="preserve">Restauration collective sous contrat </t>
  </si>
  <si>
    <t>56.29B</t>
  </si>
  <si>
    <t xml:space="preserve">Autres services de restauration n.c.a. </t>
  </si>
  <si>
    <t>56.30Z</t>
  </si>
  <si>
    <t xml:space="preserve">Débits de boissons </t>
  </si>
  <si>
    <t>58.11Z</t>
  </si>
  <si>
    <t xml:space="preserve">Édition de livres </t>
  </si>
  <si>
    <t>58.12Z</t>
  </si>
  <si>
    <t xml:space="preserve">Édition de répertoires et de fichiers d'adresses </t>
  </si>
  <si>
    <t>58.13Z</t>
  </si>
  <si>
    <t xml:space="preserve">Édition de journaux </t>
  </si>
  <si>
    <t>58.14Z</t>
  </si>
  <si>
    <t xml:space="preserve">Édition de revues et périodiques </t>
  </si>
  <si>
    <t>58.19Z</t>
  </si>
  <si>
    <t xml:space="preserve">Autres activités d'édition </t>
  </si>
  <si>
    <t>58.21Z</t>
  </si>
  <si>
    <t xml:space="preserve">Édition de jeux électroniques </t>
  </si>
  <si>
    <t>58.29A</t>
  </si>
  <si>
    <t xml:space="preserve">Édition de logiciels système et de réseau </t>
  </si>
  <si>
    <t>58.29B</t>
  </si>
  <si>
    <t xml:space="preserve">Édition de logiciels outils de développement et de langages </t>
  </si>
  <si>
    <t>58.29C</t>
  </si>
  <si>
    <t xml:space="preserve">Édition de logiciels applicatifs </t>
  </si>
  <si>
    <t>59.11A</t>
  </si>
  <si>
    <t xml:space="preserve">Production de films et de programmes pour la télévision </t>
  </si>
  <si>
    <t>59.11B</t>
  </si>
  <si>
    <t xml:space="preserve">Production de films institutionnels et publicitaires </t>
  </si>
  <si>
    <t>59.11C</t>
  </si>
  <si>
    <t xml:space="preserve">Production de films pour le cinéma </t>
  </si>
  <si>
    <t>59.12Z</t>
  </si>
  <si>
    <t>Post-production de films cinématographiques, de vidéo et de programmes de télévision</t>
  </si>
  <si>
    <t>59.13A</t>
  </si>
  <si>
    <t xml:space="preserve">Distribution de films cinématographiques </t>
  </si>
  <si>
    <t>59.13B</t>
  </si>
  <si>
    <t xml:space="preserve">Édition et distribution vidéo </t>
  </si>
  <si>
    <t>59.14Z</t>
  </si>
  <si>
    <t xml:space="preserve">Projection de films cinématographiques </t>
  </si>
  <si>
    <t>59.20Z</t>
  </si>
  <si>
    <t xml:space="preserve">Enregistrement sonore et édition musicale </t>
  </si>
  <si>
    <t>60.10Z</t>
  </si>
  <si>
    <t xml:space="preserve">Édition et diffusion de programmes radio </t>
  </si>
  <si>
    <t>60.20A</t>
  </si>
  <si>
    <t xml:space="preserve">Édition de chaînes généralistes </t>
  </si>
  <si>
    <t>60.20B</t>
  </si>
  <si>
    <t xml:space="preserve">Édition de chaînes thématiques </t>
  </si>
  <si>
    <t>61.10Z</t>
  </si>
  <si>
    <t xml:space="preserve">Télécommunications filaires </t>
  </si>
  <si>
    <t>61.20Z</t>
  </si>
  <si>
    <t xml:space="preserve">Télécommunications sans fil </t>
  </si>
  <si>
    <t>61.30Z</t>
  </si>
  <si>
    <t xml:space="preserve">Télécommunications par satellite </t>
  </si>
  <si>
    <t>61.90Z</t>
  </si>
  <si>
    <t xml:space="preserve">Autres activités de télécommunication </t>
  </si>
  <si>
    <t>62.01Z</t>
  </si>
  <si>
    <t xml:space="preserve">Programmation informatique </t>
  </si>
  <si>
    <t>62.02A</t>
  </si>
  <si>
    <t xml:space="preserve">Conseil en systèmes et logiciels informatiques </t>
  </si>
  <si>
    <t>62.02B</t>
  </si>
  <si>
    <t xml:space="preserve">Tierce maintenance de systèmes et d'applications informatiques </t>
  </si>
  <si>
    <t>62.03Z</t>
  </si>
  <si>
    <t xml:space="preserve">Gestion d'installations informatiques </t>
  </si>
  <si>
    <t>62.09Z</t>
  </si>
  <si>
    <t xml:space="preserve">Autres activités informatiques </t>
  </si>
  <si>
    <t>63.11Z</t>
  </si>
  <si>
    <t xml:space="preserve">Traitement de données, hébergement et activités connexes </t>
  </si>
  <si>
    <t>63.12Z</t>
  </si>
  <si>
    <t xml:space="preserve">Portails Internet </t>
  </si>
  <si>
    <t>63.91Z</t>
  </si>
  <si>
    <t xml:space="preserve">Activités des agences de presse </t>
  </si>
  <si>
    <t>63.99Z</t>
  </si>
  <si>
    <t xml:space="preserve">Autres services d'information n.c.a. </t>
  </si>
  <si>
    <t>64.11Z</t>
  </si>
  <si>
    <t xml:space="preserve">Activités de banque centrale </t>
  </si>
  <si>
    <t>64.19Z</t>
  </si>
  <si>
    <t xml:space="preserve">Autres intermédiations monétaires </t>
  </si>
  <si>
    <t>64.20Z</t>
  </si>
  <si>
    <t xml:space="preserve">Activités des sociétés holding </t>
  </si>
  <si>
    <t>64.30Z</t>
  </si>
  <si>
    <t xml:space="preserve">Fonds de placement et entités financières similaires </t>
  </si>
  <si>
    <t>64.91Z</t>
  </si>
  <si>
    <t xml:space="preserve">Crédit-bail </t>
  </si>
  <si>
    <t>64.92Z</t>
  </si>
  <si>
    <t xml:space="preserve">Autre distribution de crédit </t>
  </si>
  <si>
    <t>64.99Z</t>
  </si>
  <si>
    <t xml:space="preserve">Autres activités des services financiers, hors assurance et caisses de retraite, n.c.a. </t>
  </si>
  <si>
    <t>65.11Z</t>
  </si>
  <si>
    <t xml:space="preserve">Assurance vie </t>
  </si>
  <si>
    <t>65.12Z</t>
  </si>
  <si>
    <t xml:space="preserve">Autres assurances </t>
  </si>
  <si>
    <t>65.20Z</t>
  </si>
  <si>
    <t xml:space="preserve">Réassurance </t>
  </si>
  <si>
    <t>65.30Z</t>
  </si>
  <si>
    <t xml:space="preserve">Caisses de retraite </t>
  </si>
  <si>
    <t>66.11Z</t>
  </si>
  <si>
    <t xml:space="preserve">Administration de marchés financiers </t>
  </si>
  <si>
    <t>66.12Z</t>
  </si>
  <si>
    <t xml:space="preserve">Courtage de valeurs mobilières et de marchandises </t>
  </si>
  <si>
    <t>66.19A</t>
  </si>
  <si>
    <t xml:space="preserve">Supports juridiques de gestion de patrimoine mobilier </t>
  </si>
  <si>
    <t>66.19B</t>
  </si>
  <si>
    <t xml:space="preserve">Autres activités auxiliaires de services financiers, hors assurance et caisses de retraite, n.c.a. </t>
  </si>
  <si>
    <t>66.21Z</t>
  </si>
  <si>
    <t xml:space="preserve">Évaluation des risques et dommages </t>
  </si>
  <si>
    <t>66.22Z</t>
  </si>
  <si>
    <t xml:space="preserve">Activités des agents et courtiers d'assurances </t>
  </si>
  <si>
    <t>66.29Z</t>
  </si>
  <si>
    <t xml:space="preserve">Autres activités auxiliaires d'assurance et de caisses de retraite </t>
  </si>
  <si>
    <t>66.30Z</t>
  </si>
  <si>
    <t xml:space="preserve">Gestion de fonds </t>
  </si>
  <si>
    <t>68.10Z</t>
  </si>
  <si>
    <t xml:space="preserve">Activités des marchands de biens immobiliers </t>
  </si>
  <si>
    <t>68.20A</t>
  </si>
  <si>
    <t xml:space="preserve">Location de logements </t>
  </si>
  <si>
    <t>68.20B</t>
  </si>
  <si>
    <t xml:space="preserve">Location de terrains et d'autres biens immobiliers </t>
  </si>
  <si>
    <t>68.31Z</t>
  </si>
  <si>
    <t xml:space="preserve">Agences immobilières </t>
  </si>
  <si>
    <t>68.32A</t>
  </si>
  <si>
    <t xml:space="preserve">Administration d'immeubles et autres biens immobiliers </t>
  </si>
  <si>
    <t>68.32B</t>
  </si>
  <si>
    <t xml:space="preserve">Supports juridiques de gestion de patrimoine immobilier </t>
  </si>
  <si>
    <t>69.10Z</t>
  </si>
  <si>
    <t>Activités juridiques 6</t>
  </si>
  <si>
    <t>69.20Z</t>
  </si>
  <si>
    <t xml:space="preserve">Activités comptables </t>
  </si>
  <si>
    <t>70.10Z</t>
  </si>
  <si>
    <t xml:space="preserve">Activités des sièges sociaux </t>
  </si>
  <si>
    <t>70.21Z</t>
  </si>
  <si>
    <t xml:space="preserve">Conseil en relations publiques et communication </t>
  </si>
  <si>
    <t>70.22Z</t>
  </si>
  <si>
    <t xml:space="preserve">Conseil pour les affaires et autres conseils de gestion </t>
  </si>
  <si>
    <t>71.11Z</t>
  </si>
  <si>
    <t xml:space="preserve">Activités d'architecture </t>
  </si>
  <si>
    <t>71.12A</t>
  </si>
  <si>
    <t xml:space="preserve">Activité des géomètres </t>
  </si>
  <si>
    <t>71.12B</t>
  </si>
  <si>
    <t xml:space="preserve">Ingénierie, études techniques </t>
  </si>
  <si>
    <t>71.20A</t>
  </si>
  <si>
    <t xml:space="preserve">Contrôle technique automobile </t>
  </si>
  <si>
    <t>71.20B</t>
  </si>
  <si>
    <t xml:space="preserve">Analyses, essais et inspections techniques </t>
  </si>
  <si>
    <t>72.11Z</t>
  </si>
  <si>
    <t xml:space="preserve">Recherche-développement en biotechnologie </t>
  </si>
  <si>
    <t>72.19Z</t>
  </si>
  <si>
    <t xml:space="preserve">Recherche-développement en autres sciences physiques et naturelles </t>
  </si>
  <si>
    <t>72.20Z</t>
  </si>
  <si>
    <t xml:space="preserve">Recherche-développement en sciences humaines et sociales </t>
  </si>
  <si>
    <t>73.11Z</t>
  </si>
  <si>
    <t xml:space="preserve">Activités des agences de publicité </t>
  </si>
  <si>
    <t>73.12Z</t>
  </si>
  <si>
    <t xml:space="preserve">Régie publicitaire de médias </t>
  </si>
  <si>
    <t>73.20Z</t>
  </si>
  <si>
    <t xml:space="preserve">Études de marché et sondages </t>
  </si>
  <si>
    <t>74.10Z</t>
  </si>
  <si>
    <t xml:space="preserve">Activités spécialisées de design </t>
  </si>
  <si>
    <t>74.20Z</t>
  </si>
  <si>
    <t xml:space="preserve">Activités photographiques </t>
  </si>
  <si>
    <t>74.30Z</t>
  </si>
  <si>
    <t xml:space="preserve">Traduction et interprétation </t>
  </si>
  <si>
    <t>74.90A</t>
  </si>
  <si>
    <t xml:space="preserve">Activité des économistes de la construction </t>
  </si>
  <si>
    <t>74.90B</t>
  </si>
  <si>
    <t xml:space="preserve">Activités spécialisées, scientifiques et techniques diverses </t>
  </si>
  <si>
    <t>75.00Z</t>
  </si>
  <si>
    <t xml:space="preserve">Activités vétérinaires </t>
  </si>
  <si>
    <t>77.11A</t>
  </si>
  <si>
    <t>Location de courte durée de voitures et de véhicules automobiles légers</t>
  </si>
  <si>
    <t>77.11B</t>
  </si>
  <si>
    <t>Location de longue durée de voitures et de véhicules automobiles légers</t>
  </si>
  <si>
    <t>77.12Z</t>
  </si>
  <si>
    <t xml:space="preserve">Location et location-bail de camions </t>
  </si>
  <si>
    <t>77.21Z</t>
  </si>
  <si>
    <t xml:space="preserve">Location et location-bail d'articles de loisirs et de sport </t>
  </si>
  <si>
    <t>77.22Z</t>
  </si>
  <si>
    <t>Location de vidéocassettes et disques vidéo</t>
  </si>
  <si>
    <t>77.29Z</t>
  </si>
  <si>
    <t xml:space="preserve">Location et location-bail d'autres biens personnels et domestiques </t>
  </si>
  <si>
    <t>77.31Z</t>
  </si>
  <si>
    <t xml:space="preserve">Location et location-bail de machines et équipements agricoles </t>
  </si>
  <si>
    <t>77.32Z</t>
  </si>
  <si>
    <t>Location et location-bail de machines et équipements pour la construction</t>
  </si>
  <si>
    <t>77.33Z</t>
  </si>
  <si>
    <t>Location et location-bail de machines de bureau et de matériel informatique</t>
  </si>
  <si>
    <t>77.34Z</t>
  </si>
  <si>
    <t xml:space="preserve">Location et location-bail de matériels de transport par eau </t>
  </si>
  <si>
    <t>77.35Z</t>
  </si>
  <si>
    <t xml:space="preserve">Location et location-bail de matériels de transport aérien </t>
  </si>
  <si>
    <t>77.39Z</t>
  </si>
  <si>
    <t>Location et location-bail d'autres machines, équipements et biens matériels n.c.a.</t>
  </si>
  <si>
    <t>77.40Z</t>
  </si>
  <si>
    <t>Location-bail de propriété intellectuelle et de produits similaires, à l'exception des oeuvres soumises à copyright</t>
  </si>
  <si>
    <t>78.10Z</t>
  </si>
  <si>
    <t xml:space="preserve">Activités des agences de placement de main-d'oeuvre </t>
  </si>
  <si>
    <t>78.20Z</t>
  </si>
  <si>
    <t xml:space="preserve">Activités des agences de travail temporaire </t>
  </si>
  <si>
    <t>78.30Z</t>
  </si>
  <si>
    <t xml:space="preserve">Autre mise à disposition de ressources humaines </t>
  </si>
  <si>
    <t>79.11Z</t>
  </si>
  <si>
    <t xml:space="preserve">Activités des agences de voyage </t>
  </si>
  <si>
    <t>79.12Z</t>
  </si>
  <si>
    <t xml:space="preserve">Activités des voyagistes </t>
  </si>
  <si>
    <t>79.90Z</t>
  </si>
  <si>
    <t xml:space="preserve">Autres services de réservation et activités connexes </t>
  </si>
  <si>
    <t>80.10Z</t>
  </si>
  <si>
    <t>80.20Z</t>
  </si>
  <si>
    <t xml:space="preserve">Activités liées aux systèmes de sécurité </t>
  </si>
  <si>
    <t>80.30Z</t>
  </si>
  <si>
    <t xml:space="preserve">Activités d'enquête </t>
  </si>
  <si>
    <t>81.10Z</t>
  </si>
  <si>
    <t xml:space="preserve">Activités combinées de soutien lié aux bâtiments </t>
  </si>
  <si>
    <t>81.21Z</t>
  </si>
  <si>
    <t xml:space="preserve">Nettoyage courant des bâtiments </t>
  </si>
  <si>
    <t>81.22Z</t>
  </si>
  <si>
    <t xml:space="preserve">Autres activités de nettoyage des bâtiments et nettoyage industriel </t>
  </si>
  <si>
    <t>81.29A</t>
  </si>
  <si>
    <t xml:space="preserve">Désinfection, désinsectisation, dératisation </t>
  </si>
  <si>
    <t>81.29B</t>
  </si>
  <si>
    <t xml:space="preserve">Autres activités de nettoyage n.c.a. </t>
  </si>
  <si>
    <t>81.30Z</t>
  </si>
  <si>
    <t xml:space="preserve">Services d'aménagement paysager </t>
  </si>
  <si>
    <t>82.11Z</t>
  </si>
  <si>
    <t xml:space="preserve">Services administratifs combinés de bureau </t>
  </si>
  <si>
    <t>82.19Z</t>
  </si>
  <si>
    <t xml:space="preserve">Photocopie, préparation de documents et autres activités spécialisées de soutien de bureau </t>
  </si>
  <si>
    <t>82.20Z</t>
  </si>
  <si>
    <t xml:space="preserve">Activités de centres d'appels </t>
  </si>
  <si>
    <t>82.30Z</t>
  </si>
  <si>
    <t xml:space="preserve">Organisation de foires, salons professionnels et congrès </t>
  </si>
  <si>
    <t>82.91Z</t>
  </si>
  <si>
    <t xml:space="preserve">Activités des agences de recouvrement de factures et des sociétés d'information financière sur la clientèle </t>
  </si>
  <si>
    <t>82.92Z</t>
  </si>
  <si>
    <t xml:space="preserve">Activités de conditionnement </t>
  </si>
  <si>
    <t>82.99Z</t>
  </si>
  <si>
    <t xml:space="preserve">Autres activités de soutien aux entreprises n.c.a. </t>
  </si>
  <si>
    <t>84.11Z</t>
  </si>
  <si>
    <t xml:space="preserve">Administration publique générale </t>
  </si>
  <si>
    <t>84.12Z</t>
  </si>
  <si>
    <t xml:space="preserve">Administration publique (tutelle) de la santé, de la formation, de la culture et des services sociaux, autre que sécurité sociale </t>
  </si>
  <si>
    <t>84.13Z</t>
  </si>
  <si>
    <t xml:space="preserve">Administration publique (tutelle) des activités économiques </t>
  </si>
  <si>
    <t>84.21Z</t>
  </si>
  <si>
    <t xml:space="preserve">Affaires étrangères </t>
  </si>
  <si>
    <t>84.22Z</t>
  </si>
  <si>
    <t xml:space="preserve">Défense </t>
  </si>
  <si>
    <t>84.23Z</t>
  </si>
  <si>
    <t xml:space="preserve">Justice </t>
  </si>
  <si>
    <t>84.24Z</t>
  </si>
  <si>
    <t xml:space="preserve">Activités d'ordre public et de sécurité </t>
  </si>
  <si>
    <t>84.25Z</t>
  </si>
  <si>
    <t xml:space="preserve">Services du feu et de secours </t>
  </si>
  <si>
    <t>84.30A</t>
  </si>
  <si>
    <t xml:space="preserve">Activités générales de sécurité sociale </t>
  </si>
  <si>
    <t>84.30B</t>
  </si>
  <si>
    <t>Gestion des retraites complémentaires</t>
  </si>
  <si>
    <t>84.30C</t>
  </si>
  <si>
    <t xml:space="preserve">Distribution sociale de revenus </t>
  </si>
  <si>
    <t>85.10Z</t>
  </si>
  <si>
    <t xml:space="preserve">Enseignement pré-primaire </t>
  </si>
  <si>
    <t>85.20Z</t>
  </si>
  <si>
    <t xml:space="preserve">Enseignement primaire </t>
  </si>
  <si>
    <t>85.31Z</t>
  </si>
  <si>
    <t xml:space="preserve">Enseignement secondaire général </t>
  </si>
  <si>
    <t>85.32Z</t>
  </si>
  <si>
    <t xml:space="preserve">Enseignement secondaire technique ou professionnel </t>
  </si>
  <si>
    <t>85.41Z</t>
  </si>
  <si>
    <t xml:space="preserve">Enseignement post-secondaire non supérieur </t>
  </si>
  <si>
    <t>85.42Z</t>
  </si>
  <si>
    <t xml:space="preserve">Enseignement supérieur </t>
  </si>
  <si>
    <t>85.51Z</t>
  </si>
  <si>
    <t xml:space="preserve">Enseignement de disciplines sportives et d'activités de loisirs </t>
  </si>
  <si>
    <t>85.52Z</t>
  </si>
  <si>
    <t xml:space="preserve">Enseignement culturel </t>
  </si>
  <si>
    <t>85.53Z</t>
  </si>
  <si>
    <t xml:space="preserve">Enseignement de la conduite </t>
  </si>
  <si>
    <t>85.59A</t>
  </si>
  <si>
    <t xml:space="preserve">Formation continue d'adultes </t>
  </si>
  <si>
    <t>85.59B</t>
  </si>
  <si>
    <t xml:space="preserve">Autres enseignements </t>
  </si>
  <si>
    <t>85.60Z</t>
  </si>
  <si>
    <t xml:space="preserve">Activités de soutien à l'enseignement </t>
  </si>
  <si>
    <t>86.10Z</t>
  </si>
  <si>
    <t xml:space="preserve">Activités hospitalières </t>
  </si>
  <si>
    <t>86.21Z</t>
  </si>
  <si>
    <t xml:space="preserve">Activité des médecins généralistes </t>
  </si>
  <si>
    <t>86.22A</t>
  </si>
  <si>
    <t xml:space="preserve">Activités de radiodiagnostic et de radiothérapie </t>
  </si>
  <si>
    <t>86.22B</t>
  </si>
  <si>
    <t xml:space="preserve">Activités chirurgicales </t>
  </si>
  <si>
    <t>86.22C</t>
  </si>
  <si>
    <t>Autres activités des médecins spécialistes</t>
  </si>
  <si>
    <t>86.23Z</t>
  </si>
  <si>
    <t xml:space="preserve">Pratique dentaire </t>
  </si>
  <si>
    <t>86.90A</t>
  </si>
  <si>
    <t xml:space="preserve">Ambulances </t>
  </si>
  <si>
    <t>86.90B</t>
  </si>
  <si>
    <t xml:space="preserve">Laboratoires d'analyses médicales </t>
  </si>
  <si>
    <t>86.90C</t>
  </si>
  <si>
    <t xml:space="preserve">Centres de collecte et banques d'organes </t>
  </si>
  <si>
    <t>86.90D</t>
  </si>
  <si>
    <t xml:space="preserve">Activités des infirmiers et des sages-femmes </t>
  </si>
  <si>
    <t>86.90E</t>
  </si>
  <si>
    <t xml:space="preserve">Activités des professionnels de la rééducation, de l'appareillage et des pédicures-podologues </t>
  </si>
  <si>
    <t>86.90F</t>
  </si>
  <si>
    <t xml:space="preserve">Activités de santé humaine non classées ailleurs </t>
  </si>
  <si>
    <t>87.10A</t>
  </si>
  <si>
    <t xml:space="preserve">Hébergement médicalisé pour personnes âgées </t>
  </si>
  <si>
    <t>87.10B</t>
  </si>
  <si>
    <t xml:space="preserve">Hébergement médicalisé pour enfants handicapés </t>
  </si>
  <si>
    <t>87.10C</t>
  </si>
  <si>
    <t>Hébergement médicalisé pour adultes handicapés et autre hébergement médicalisé</t>
  </si>
  <si>
    <t>87.20A</t>
  </si>
  <si>
    <t xml:space="preserve">Hébergement social pour handicapés mentaux et malades mentaux </t>
  </si>
  <si>
    <t>87.20B</t>
  </si>
  <si>
    <t xml:space="preserve">Hébergement social pour toxicomanes </t>
  </si>
  <si>
    <t>87.30A</t>
  </si>
  <si>
    <t xml:space="preserve">Hébergement social pour personnes âgées </t>
  </si>
  <si>
    <t>87.30B</t>
  </si>
  <si>
    <t xml:space="preserve">Hébergement social pour handicapés physiques </t>
  </si>
  <si>
    <t>87.90A</t>
  </si>
  <si>
    <t xml:space="preserve">Hébergement social pour enfants en difficultés </t>
  </si>
  <si>
    <t>87.90B</t>
  </si>
  <si>
    <t xml:space="preserve">Hébergement social pour adultes et familles en difficultés et autre hébergement social </t>
  </si>
  <si>
    <t>88.10A</t>
  </si>
  <si>
    <t xml:space="preserve">Aide à domicile </t>
  </si>
  <si>
    <t>88.10B</t>
  </si>
  <si>
    <t xml:space="preserve">Accueil ou accompagnement sans hébergement d'adultes handicapés ou de personnes âgées </t>
  </si>
  <si>
    <t>88.10C</t>
  </si>
  <si>
    <t xml:space="preserve">Aide par le travail </t>
  </si>
  <si>
    <t>88.91A</t>
  </si>
  <si>
    <t xml:space="preserve">Accueil de jeunes enfants </t>
  </si>
  <si>
    <t>88.91B</t>
  </si>
  <si>
    <t xml:space="preserve">Accueil ou accompagnement sans hébergement d'enfants handicapés </t>
  </si>
  <si>
    <t>88.99A</t>
  </si>
  <si>
    <t>Autre accueil ou accompagnement sans hébergement d'enfants et d'adolescents</t>
  </si>
  <si>
    <t>88.99B</t>
  </si>
  <si>
    <t xml:space="preserve">Action sociale sans hébergement n.c.a. </t>
  </si>
  <si>
    <t>90.01Z</t>
  </si>
  <si>
    <t>Arts du spectacle vivant</t>
  </si>
  <si>
    <t>90.02Z</t>
  </si>
  <si>
    <t xml:space="preserve">Activités de soutien au spectacle vivant </t>
  </si>
  <si>
    <t>90.03A</t>
  </si>
  <si>
    <t xml:space="preserve">Création artistique relevant des arts plastiques </t>
  </si>
  <si>
    <t>90.03B</t>
  </si>
  <si>
    <t xml:space="preserve">Autre création artistique </t>
  </si>
  <si>
    <t>90.04Z</t>
  </si>
  <si>
    <t xml:space="preserve">Gestion de salles de spectacles </t>
  </si>
  <si>
    <t>91.01Z</t>
  </si>
  <si>
    <t xml:space="preserve">Gestion des bibliothèques et des archives </t>
  </si>
  <si>
    <t>91.02Z</t>
  </si>
  <si>
    <t xml:space="preserve">Gestion des musées </t>
  </si>
  <si>
    <t>91.03Z</t>
  </si>
  <si>
    <t xml:space="preserve">Gestion des sites et monuments historiques et des attractions touristiques similaires </t>
  </si>
  <si>
    <t>91.04Z</t>
  </si>
  <si>
    <t>Gestion des jardins botaniques et zoologiques et des réserves naturelles</t>
  </si>
  <si>
    <t>92.00Z</t>
  </si>
  <si>
    <t xml:space="preserve">Organisation de jeux de hasard et d'argent </t>
  </si>
  <si>
    <t>93.11Z</t>
  </si>
  <si>
    <t xml:space="preserve">Gestion d'installations sportives </t>
  </si>
  <si>
    <t>93.12Z</t>
  </si>
  <si>
    <t xml:space="preserve">Activités de clubs de sports </t>
  </si>
  <si>
    <t>93.13Z</t>
  </si>
  <si>
    <t xml:space="preserve">Activités des centres de culture physique </t>
  </si>
  <si>
    <t>93.19Z</t>
  </si>
  <si>
    <t xml:space="preserve">Autres activités liées au sport </t>
  </si>
  <si>
    <t>93.21Z</t>
  </si>
  <si>
    <t xml:space="preserve">Activités des parcs d'attractions et parcs à thèmes </t>
  </si>
  <si>
    <t>93.29Z</t>
  </si>
  <si>
    <t xml:space="preserve">Autres activités récréatives et de loisirs </t>
  </si>
  <si>
    <t>94.11Z</t>
  </si>
  <si>
    <t xml:space="preserve">Activités des organisations patronales et consulaires </t>
  </si>
  <si>
    <t>94.12Z</t>
  </si>
  <si>
    <t xml:space="preserve">Activités des organisations professionnelles </t>
  </si>
  <si>
    <t>94.20Z</t>
  </si>
  <si>
    <t xml:space="preserve">Activités des syndicats de salariés </t>
  </si>
  <si>
    <t>94.91Z</t>
  </si>
  <si>
    <t xml:space="preserve">Activités des organisations religieuses </t>
  </si>
  <si>
    <t>94.92Z</t>
  </si>
  <si>
    <t xml:space="preserve">Activités des organisations politiques </t>
  </si>
  <si>
    <t>94.99Z</t>
  </si>
  <si>
    <t xml:space="preserve">Autres organisations fonctionnant par adhésion volontaire </t>
  </si>
  <si>
    <t>95.11Z</t>
  </si>
  <si>
    <t xml:space="preserve">Réparation d'ordinateurs et d'équipements périphériques </t>
  </si>
  <si>
    <t>95.12Z</t>
  </si>
  <si>
    <t xml:space="preserve">Réparation d'équipements de communication </t>
  </si>
  <si>
    <t>95.21Z</t>
  </si>
  <si>
    <t xml:space="preserve">Réparation de produits électroniques grand public </t>
  </si>
  <si>
    <t>95.22Z</t>
  </si>
  <si>
    <t xml:space="preserve">Réparation d'appareils électroménagers et d'équipements pour la maison et le jardin </t>
  </si>
  <si>
    <t>95.23Z</t>
  </si>
  <si>
    <t xml:space="preserve">Réparation de chaussures et d'articles en cuir </t>
  </si>
  <si>
    <t>95.24Z</t>
  </si>
  <si>
    <t xml:space="preserve">Réparation de meubles et d'équipements du foyer </t>
  </si>
  <si>
    <t>95.25Z</t>
  </si>
  <si>
    <t xml:space="preserve">Réparation d'articles d'horlogerie et de bijouterie </t>
  </si>
  <si>
    <t>95.29Z</t>
  </si>
  <si>
    <t xml:space="preserve">Réparation d'autres biens personnels et domestiques </t>
  </si>
  <si>
    <t>96.01A</t>
  </si>
  <si>
    <t xml:space="preserve">Blanchisserie-teinturerie de gros </t>
  </si>
  <si>
    <t>96.01B</t>
  </si>
  <si>
    <t xml:space="preserve">Blanchisserie-teinturerie de détail </t>
  </si>
  <si>
    <t>96.02A</t>
  </si>
  <si>
    <t xml:space="preserve">Coiffure </t>
  </si>
  <si>
    <t>96.02B</t>
  </si>
  <si>
    <t xml:space="preserve">Soins de beauté </t>
  </si>
  <si>
    <t>96.03Z</t>
  </si>
  <si>
    <t xml:space="preserve">Services funéraires </t>
  </si>
  <si>
    <t>96.04Z</t>
  </si>
  <si>
    <t xml:space="preserve">Entretien corporel </t>
  </si>
  <si>
    <t>96.09Z</t>
  </si>
  <si>
    <t xml:space="preserve">Autres services personnels n.c.a. </t>
  </si>
  <si>
    <t>97.00Z</t>
  </si>
  <si>
    <t>Activités des ménages en tant qu'employeurs de personnel domestique</t>
  </si>
  <si>
    <t>98.10Z</t>
  </si>
  <si>
    <t xml:space="preserve">Activités indifférenciées des ménages en tant que producteurs de biens pour usage propre </t>
  </si>
  <si>
    <t>98.20Z</t>
  </si>
  <si>
    <t xml:space="preserve">Activités indifférenciées des ménages en tant que producteurs de services pour usage propre </t>
  </si>
  <si>
    <t>99.00Z</t>
  </si>
  <si>
    <t xml:space="preserve">Activités des organisations et organismes extraterritoriaux </t>
  </si>
  <si>
    <t>CARTE D'IDENTITE DU PROJET</t>
  </si>
  <si>
    <t>PROJET</t>
  </si>
  <si>
    <t>Nom</t>
  </si>
  <si>
    <t>LEGENDE</t>
  </si>
  <si>
    <t>Cellule à remplir</t>
  </si>
  <si>
    <t>Efficacité énergétique</t>
  </si>
  <si>
    <t>Cellule remplie automatiquement - A ne pas modifier</t>
  </si>
  <si>
    <t xml:space="preserve">Modification du mix énergétique </t>
  </si>
  <si>
    <t>Modification du mix matières</t>
  </si>
  <si>
    <t>Description brève</t>
  </si>
  <si>
    <t>PORTEUR JURIDIQUE</t>
  </si>
  <si>
    <t>ENTREPRISE PROPRIETAIRE DU SITE INDUSTRIEL CONCERNE</t>
  </si>
  <si>
    <t xml:space="preserve">Le propriétaire du site industriel concerné est-il le porteur juridique ? </t>
  </si>
  <si>
    <t>Raison sociale</t>
  </si>
  <si>
    <t>Forme juridique</t>
  </si>
  <si>
    <t>Chiffre d'affaires de l'entreprise en 2022 (en € HT)</t>
  </si>
  <si>
    <t>Taille</t>
  </si>
  <si>
    <t>Secteur d'activité</t>
  </si>
  <si>
    <t>SITE INDUSTRIEL CONCERNE</t>
  </si>
  <si>
    <t>Adresse</t>
  </si>
  <si>
    <t>Région</t>
  </si>
  <si>
    <t>Département</t>
  </si>
  <si>
    <t>Commune</t>
  </si>
  <si>
    <t>Effectif du site industriel en 2022</t>
  </si>
  <si>
    <t>Installation(s) soumise(s) au système EU-ETS</t>
  </si>
  <si>
    <t>Bénéficiaire de l'abattement TURPE</t>
  </si>
  <si>
    <t>Assujetti à l'audit réglementaire</t>
  </si>
  <si>
    <t>Certification ISO 50001</t>
  </si>
  <si>
    <t>Système de management de l'énergie hors ISO 50001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</si>
  <si>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</si>
  <si>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</si>
  <si>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</si>
  <si>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</si>
  <si>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</si>
  <si>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</si>
  <si>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 ;</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</si>
  <si>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</si>
  <si>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Sur la base de vos liasses fiscales du 31/12/2019 au 31/12/2022, nous vous invitons à compléter le tableau ci-dessous permettant de définir si votre entreprise est en difficulté ou non suite à ces exercices comptables.</t>
  </si>
  <si>
    <t>Montants exprimés en EUR</t>
  </si>
  <si>
    <t>Feuillets 2050 à 2053</t>
  </si>
  <si>
    <t>Clôture au 31/12/2022</t>
  </si>
  <si>
    <t>Clôture au 31/12/2021</t>
  </si>
  <si>
    <t>Clôture au 31/12/2020</t>
  </si>
  <si>
    <t>Clôture au 31/12/2019</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</si>
  <si>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</si>
  <si>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</si>
  <si>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</si>
  <si>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</si>
  <si>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</si>
  <si>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</si>
  <si>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</si>
  <si>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</si>
  <si>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</si>
  <si>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</si>
  <si>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</si>
  <si>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</si>
  <si>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</si>
  <si>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</si>
  <si>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</si>
  <si>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</si>
  <si>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</si>
  <si>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</si>
  <si>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</si>
  <si>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</si>
  <si>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</si>
  <si>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</si>
  <si>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</si>
  <si>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</si>
  <si>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</si>
  <si>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</si>
  <si>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</si>
  <si>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</si>
  <si>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</si>
  <si>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</si>
  <si>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</si>
  <si>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</si>
  <si>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</si>
  <si>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</si>
  <si>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</si>
  <si>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</si>
  <si>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</si>
  <si>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</si>
  <si>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</si>
  <si>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</si>
  <si>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</si>
  <si>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STATUT</t>
  </si>
  <si>
    <t>DONNEES ECONOMIQUES</t>
  </si>
  <si>
    <t>1/ MONTANT AIDE ADEME DEMANDEE ET AUTRES AIDES PUBLIQUES</t>
  </si>
  <si>
    <t>Montant d'aide ADEME demandé
(en €)</t>
  </si>
  <si>
    <t>Autre aide publique n°1
(en €)</t>
  </si>
  <si>
    <t>Autre aide publique n°2
(en €)</t>
  </si>
  <si>
    <t>2/ BUDGET PREVISIONNEL DE L'OPERATION</t>
  </si>
  <si>
    <r>
      <rPr>
        <b/>
        <u/>
        <sz val="11"/>
        <color rgb="FF000000"/>
        <rFont val="Arial"/>
        <family val="2"/>
      </rPr>
      <t xml:space="preserve">Objectifs :
</t>
    </r>
    <r>
      <rPr>
        <sz val="11"/>
        <color rgb="FF000000"/>
        <rFont val="Arial"/>
        <family val="2"/>
      </rPr>
      <t xml:space="preserve">Nous vous invitons à mentionner dans cette partie les dépenses et charges prévisionnelles nécessaires à l'opération.
Ces informations doivent refléter le coût total de l'opération et le détail des postes de dépenses permettant, lors de l'instruction par l'ADEME, d'identifier les dépenses éligibles au calcul de l'aide potentielle.  En cas d'octroi de l'aide, le détail de ces coûts sert également de base à la justification des dépenses réelles imputées à l'opération.
</t>
    </r>
    <r>
      <rPr>
        <b/>
        <u/>
        <sz val="11"/>
        <color rgb="FF000000"/>
        <rFont val="Arial"/>
        <family val="2"/>
      </rPr>
      <t xml:space="preserve">Consignes pour le remplissage :
</t>
    </r>
    <r>
      <rPr>
        <sz val="11"/>
        <color rgb="FF000000"/>
        <rFont val="Arial"/>
        <family val="2"/>
      </rPr>
      <t xml:space="preserve">Vous pourrez porter dans ce tableau ligne par ligne chaque poste de dépense.
Vous devez spécifier une </t>
    </r>
    <r>
      <rPr>
        <b/>
        <sz val="11"/>
        <color rgb="FF000000"/>
        <rFont val="Arial"/>
        <family val="2"/>
      </rPr>
      <t>nature de dépense</t>
    </r>
    <r>
      <rPr>
        <sz val="11"/>
        <color rgb="FF000000"/>
        <rFont val="Arial"/>
        <family val="2"/>
      </rPr>
      <t xml:space="preserve">, vous pouvez également mentionner en texte libre des précisions éventuelles </t>
    </r>
    <r>
      <rPr>
        <b/>
        <sz val="11"/>
        <color rgb="FF000000"/>
        <rFont val="Arial"/>
        <family val="2"/>
      </rPr>
      <t>pour la dépense (être concis)</t>
    </r>
    <r>
      <rPr>
        <sz val="11"/>
        <color rgb="FF000000"/>
        <rFont val="Arial"/>
        <family val="2"/>
      </rPr>
      <t xml:space="preserve"> : nom de l'équipement nécessaire à l'opération, nature d'emploi/métier impliqué dans le projet, etc. puis le chiffrage de la dépense.
Pour rappel, les dépenses doivent être présentées </t>
    </r>
    <r>
      <rPr>
        <b/>
        <sz val="11"/>
        <color rgb="FF000000"/>
        <rFont val="Arial"/>
        <family val="2"/>
      </rPr>
      <t>HTR</t>
    </r>
    <r>
      <rPr>
        <sz val="11"/>
        <color rgb="FF000000"/>
        <rFont val="Arial"/>
        <family val="2"/>
      </rPr>
      <t xml:space="preserve">, c’est-à-dire : 
</t>
    </r>
    <r>
      <rPr>
        <b/>
        <sz val="11"/>
        <color rgb="FF000000"/>
        <rFont val="Arial"/>
        <family val="2"/>
      </rPr>
      <t xml:space="preserve">Coûts de l’opération déduits de la taxe récupérable directement (TVA) ou indirectement (FCTVA). 
</t>
    </r>
    <r>
      <rPr>
        <sz val="11"/>
        <color rgb="FF000000"/>
        <rFont val="Arial"/>
        <family val="2"/>
      </rPr>
      <t xml:space="preserve">En conséquence, la part de TVA non récupérable sur ces dépenses pour les partenaires assujettis ou partiellement assujettis à la TVA constituent une dépense éligible. </t>
    </r>
  </si>
  <si>
    <t>Pour cette opération, vous êtes :</t>
  </si>
  <si>
    <t>Choisir une valeur</t>
  </si>
  <si>
    <t xml:space="preserve">Dépenses </t>
  </si>
  <si>
    <t>Acquisition, crédit-bail ou location</t>
  </si>
  <si>
    <t>Si location, 
durée (en mois)</t>
  </si>
  <si>
    <t xml:space="preserve"> Coût  en € HTR</t>
  </si>
  <si>
    <t>Précisez la nature des investissements</t>
  </si>
  <si>
    <t>Précisions éventuelles</t>
  </si>
  <si>
    <t>Si besoin insérer des lignes supplémentaires</t>
  </si>
  <si>
    <t>TOTAL DES DEPENSES NECESSAIRES A L'OPERATION</t>
  </si>
  <si>
    <r>
      <rPr>
        <b/>
        <u/>
        <sz val="11"/>
        <color theme="1"/>
        <rFont val="Arial"/>
        <family val="2"/>
      </rPr>
      <t>Objectifs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déjà acquises.</t>
    </r>
    <r>
      <rPr>
        <sz val="11"/>
        <rFont val="Arial"/>
        <family val="2"/>
      </rPr>
      <t xml:space="preserve">
</t>
    </r>
    <r>
      <rPr>
        <b/>
        <u/>
        <sz val="11"/>
        <rFont val="Arial"/>
        <family val="2"/>
      </rPr>
      <t xml:space="preserve">Remarque :
</t>
    </r>
    <r>
      <rPr>
        <b/>
        <sz val="11"/>
        <rFont val="Arial"/>
        <family val="2"/>
      </rPr>
      <t>En cas de contractualisation et 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r>
  </si>
  <si>
    <t>Type</t>
  </si>
  <si>
    <t>Mode de financement</t>
  </si>
  <si>
    <t>Montant escompté (en € HTR)</t>
  </si>
  <si>
    <t>Auto-financement</t>
  </si>
  <si>
    <t>Fonds propres</t>
  </si>
  <si>
    <t>Emprunt</t>
  </si>
  <si>
    <t>Crédit-Bail</t>
  </si>
  <si>
    <t xml:space="preserve">Autres (précisez) : </t>
  </si>
  <si>
    <t>Aides publiques</t>
  </si>
  <si>
    <t>ADEME</t>
  </si>
  <si>
    <t>Etat</t>
  </si>
  <si>
    <t>FEDER</t>
  </si>
  <si>
    <t>Aides privées</t>
  </si>
  <si>
    <t>CEE</t>
  </si>
  <si>
    <t>Vérification de la cohérence</t>
  </si>
  <si>
    <t>TOTAL</t>
  </si>
  <si>
    <t>Retour haut de page</t>
  </si>
  <si>
    <t>DONNES TECHNIQUES</t>
  </si>
  <si>
    <t>SITUATION
AVANT-PROJET</t>
  </si>
  <si>
    <t>NIVEAU DE PRODUCTION</t>
  </si>
  <si>
    <t>Avant-projet</t>
  </si>
  <si>
    <t>tonnes / an</t>
  </si>
  <si>
    <t>Périmètre site</t>
  </si>
  <si>
    <t>MWh EP / an</t>
  </si>
  <si>
    <t>Post-projet</t>
  </si>
  <si>
    <t>Emissions de GES catégories 1 et 2</t>
  </si>
  <si>
    <t>tCO2e / an</t>
  </si>
  <si>
    <t>Variation</t>
  </si>
  <si>
    <t>%</t>
  </si>
  <si>
    <t>Périmètre projet</t>
  </si>
  <si>
    <t>DETAILS PERIMETRE
PROJET</t>
  </si>
  <si>
    <t>Energie/combustible/matière première impacté(e) par le projet</t>
  </si>
  <si>
    <t>Electricité</t>
  </si>
  <si>
    <t>Pétrole ou dérivé</t>
  </si>
  <si>
    <t>Charbon ou dérivé</t>
  </si>
  <si>
    <t>Gaz naturel ou dérivé</t>
  </si>
  <si>
    <r>
      <t xml:space="preserve">Ajouter de nouvelles colonnes pour de nouveaux </t>
    </r>
    <r>
      <rPr>
        <b/>
        <i/>
        <sz val="11"/>
        <color theme="0" tint="-0.499984740745262"/>
        <rFont val="Arial"/>
        <family val="2"/>
      </rPr>
      <t>combustibles</t>
    </r>
    <r>
      <rPr>
        <i/>
        <sz val="11"/>
        <color theme="0" tint="-0.499984740745262"/>
        <rFont val="Arial"/>
        <family val="2"/>
      </rPr>
      <t xml:space="preserve"> ou de nouvelles </t>
    </r>
    <r>
      <rPr>
        <b/>
        <i/>
        <sz val="11"/>
        <color theme="0" tint="-0.499984740745262"/>
        <rFont val="Arial"/>
        <family val="2"/>
      </rPr>
      <t>matières premières</t>
    </r>
    <r>
      <rPr>
        <i/>
        <sz val="11"/>
        <color theme="0" tint="-0.499984740745262"/>
        <rFont val="Arial"/>
        <family val="2"/>
      </rPr>
      <t xml:space="preserve"> si nécessaire</t>
    </r>
  </si>
  <si>
    <t>TOTAL
-
Consommation énergétique
(électricité et combustibles)</t>
  </si>
  <si>
    <t>Facteur d'émissions</t>
  </si>
  <si>
    <t>tCO2e / MWh EF</t>
  </si>
  <si>
    <t>tCO2e / MWh PCI</t>
  </si>
  <si>
    <t>Consommation</t>
  </si>
  <si>
    <t>MWh EF / an</t>
  </si>
  <si>
    <t>MWh PCI / an</t>
  </si>
  <si>
    <t>Energétique / Matière première</t>
  </si>
  <si>
    <t>Energétique</t>
  </si>
  <si>
    <t>Au périmètre site</t>
  </si>
  <si>
    <t>Au périmètre projet</t>
  </si>
  <si>
    <t>EFFICACITE DES AIDES PUBLIQUES SUR 20 ANS</t>
  </si>
  <si>
    <t>€ / tCO2e</t>
  </si>
  <si>
    <t>GRILLE D'IMPACTS DNSH (Do Not Significant Harm)</t>
  </si>
  <si>
    <t>Quel est le principal service rendu par le projet d'un point de vue environnemental ?</t>
  </si>
  <si>
    <t>Critères</t>
  </si>
  <si>
    <t>Note</t>
  </si>
  <si>
    <t>Argumentaire qualitatif</t>
  </si>
  <si>
    <t>Métriques retenues et objectifs quantitatifs</t>
  </si>
  <si>
    <t xml:space="preserve">Illustrations d'objectifs </t>
  </si>
  <si>
    <t>Par rapport à la solution de référence (à service rendu équivalent), et pour la ou les phases du cycle de vie les plus impactantes de l'innovation, il est prévu que l’innovation permette…
Lecture des notes  : 
• -2  :impact environnemental beaucoup moins bon que celui de la solution de référence 
• +2  : impact environnemental bien meilleur que celui de la solution de référence
• 0 : pas d’impact identifié</t>
  </si>
  <si>
    <t>Atténuation du changement climatique</t>
  </si>
  <si>
    <t>Production ajoutée d'électricité ou de chaleur renouvelable (ENR)</t>
  </si>
  <si>
    <r>
      <rPr>
        <u/>
        <sz val="11"/>
        <color theme="1"/>
        <rFont val="Arial"/>
        <family val="2"/>
      </rPr>
      <t xml:space="preserve">Production / consommation EnR (kWh) </t>
    </r>
    <r>
      <rPr>
        <sz val="11"/>
        <color theme="1"/>
        <rFont val="Arial"/>
        <family val="2"/>
      </rPr>
      <t>(quantité, part de la production d'électricité issus d'EnR vs consommation,...)</t>
    </r>
    <r>
      <rPr>
        <u/>
        <sz val="11"/>
        <color theme="1"/>
        <rFont val="Arial"/>
        <family val="2"/>
      </rPr>
      <t xml:space="preserve">
Descriptif solution</t>
    </r>
    <r>
      <rPr>
        <sz val="11"/>
        <color theme="1"/>
        <rFont val="Arial"/>
        <family val="2"/>
      </rPr>
      <t xml:space="preserve"> : PV, Hydrolien, éolien
Développement d'autoconsommation sur site?
--&gt; Effets attendus ?</t>
    </r>
  </si>
  <si>
    <t>Efficacité énergétique via la réduction des consommation</t>
  </si>
  <si>
    <r>
      <rPr>
        <u/>
        <sz val="11"/>
        <color theme="1"/>
        <rFont val="Arial"/>
        <family val="2"/>
      </rPr>
      <t>Consommation énergétique globale (MWh)
Descriptif solution</t>
    </r>
    <r>
      <rPr>
        <sz val="11"/>
        <color theme="1"/>
        <rFont val="Arial"/>
        <family val="2"/>
      </rPr>
      <t xml:space="preserve"> : Optimisation procédés : échangeurs, PAC, microgénération?
--&gt; Gain en MWh en énergie finale sur la consommation énergétique globale en % ?</t>
    </r>
  </si>
  <si>
    <t>Climat via la réduction des émissions GES</t>
  </si>
  <si>
    <t xml:space="preserve">Réduction des émissions de GES (t CO2eq évitées/an) </t>
  </si>
  <si>
    <t>Adaptation au changement climatique (Résilience face aux risques environnementaux)</t>
  </si>
  <si>
    <t>Lutte contre les pollutions (prévention et contrôle)</t>
  </si>
  <si>
    <t>Pollution de l’air</t>
  </si>
  <si>
    <r>
      <rPr>
        <u/>
        <sz val="11"/>
        <color theme="1"/>
        <rFont val="Arial"/>
        <family val="2"/>
      </rPr>
      <t xml:space="preserve">Impact sur PMx, COV, NOx, Sox
Descriptif solution </t>
    </r>
    <r>
      <rPr>
        <sz val="11"/>
        <color theme="1"/>
        <rFont val="Arial"/>
        <family val="2"/>
      </rPr>
      <t>: Epuration, traitement de fumées, limitation émission de solvants, ...
--&gt; Réduction pollution après mise en oeuvre de la solution ?</t>
    </r>
  </si>
  <si>
    <t>Pollution de l'eau ou des sols</t>
  </si>
  <si>
    <r>
      <rPr>
        <u/>
        <sz val="11"/>
        <color theme="1"/>
        <rFont val="Arial"/>
        <family val="2"/>
      </rPr>
      <t>Impact sur métaux lourds, DCO, nitrates,...
Descriptif solution</t>
    </r>
    <r>
      <rPr>
        <sz val="11"/>
        <color theme="1"/>
        <rFont val="Arial"/>
        <family val="2"/>
      </rPr>
      <t xml:space="preserve"> : Traitement effluent liquides, station épuration?
--&gt; ordre de grandeur de la réduction d'impact sur métaux lourds, DCO, nitrates,… ?</t>
    </r>
  </si>
  <si>
    <t>Gestion des ressources en eau et marines (utilisation durable et protection)</t>
  </si>
  <si>
    <t>Transition vers une économie circulaire (déchets, autres)</t>
  </si>
  <si>
    <t>Optimisation de la consommation des ressources</t>
  </si>
  <si>
    <r>
      <rPr>
        <u/>
        <sz val="11"/>
        <color theme="1"/>
        <rFont val="Arial"/>
        <family val="2"/>
      </rPr>
      <t>Consommation de ressources</t>
    </r>
    <r>
      <rPr>
        <sz val="11"/>
        <color theme="1"/>
        <rFont val="Arial"/>
        <family val="2"/>
      </rPr>
      <t xml:space="preserve"> : Quelles ressources? (utilités, matériaux, minerais, …) : quantités</t>
    </r>
    <r>
      <rPr>
        <u/>
        <sz val="11"/>
        <color theme="1"/>
        <rFont val="Arial"/>
        <family val="2"/>
      </rPr>
      <t xml:space="preserve">
Descriptif solution</t>
    </r>
    <r>
      <rPr>
        <sz val="11"/>
        <color theme="1"/>
        <rFont val="Arial"/>
        <family val="2"/>
      </rPr>
      <t xml:space="preserve"> :
Description des actions mises en place? 
--&gt; Effets attendus</t>
    </r>
  </si>
  <si>
    <t>Diminution et/ou recyclage des déchets</t>
  </si>
  <si>
    <r>
      <rPr>
        <u/>
        <sz val="11"/>
        <color theme="1"/>
        <rFont val="Arial"/>
        <family val="2"/>
      </rPr>
      <t>Génération de déchets</t>
    </r>
    <r>
      <rPr>
        <sz val="11"/>
        <color theme="1"/>
        <rFont val="Arial"/>
        <family val="2"/>
      </rPr>
      <t xml:space="preserve"> : nature, quantité (taux de rebut, tonnes/an,..)</t>
    </r>
    <r>
      <rPr>
        <u/>
        <sz val="11"/>
        <color theme="1"/>
        <rFont val="Arial"/>
        <family val="2"/>
      </rPr>
      <t xml:space="preserve">
Descriptif solution</t>
    </r>
    <r>
      <rPr>
        <sz val="11"/>
        <color theme="1"/>
        <rFont val="Arial"/>
        <family val="2"/>
      </rPr>
      <t xml:space="preserve"> : Recyclage, Valorisation, Ré-emploi,...
--&gt; Réductions sur taux de rebut en %, quantités de déchets (tonnes/an), quantités de matières recyclées (tonnes/an) ?</t>
    </r>
  </si>
  <si>
    <t>Protection et restauration de la biodiversité et des écosystèmes (biodiversité et protection des espaces naturels, agricoles et sylvicoles)</t>
  </si>
  <si>
    <r>
      <rPr>
        <u/>
        <sz val="11"/>
        <color theme="1"/>
        <rFont val="Arial"/>
        <family val="2"/>
      </rPr>
      <t>Descriptif solution</t>
    </r>
    <r>
      <rPr>
        <sz val="11"/>
        <color theme="1"/>
        <rFont val="Arial"/>
        <family val="2"/>
      </rPr>
      <t xml:space="preserve"> : réductions de consommation d'espace naturel, d'utilisation de substance nocive, ...
--&gt; Effets attendus ?</t>
    </r>
  </si>
  <si>
    <t>ELIGIBILITE</t>
  </si>
  <si>
    <t>Votre projet est-il éligible à ce dispositif?</t>
  </si>
  <si>
    <t>Auto-évaluation du porteur</t>
  </si>
  <si>
    <r>
      <t xml:space="preserve">Compléments
</t>
    </r>
    <r>
      <rPr>
        <b/>
        <i/>
        <sz val="12"/>
        <color theme="0"/>
        <rFont val="Arial"/>
        <family val="2"/>
      </rPr>
      <t xml:space="preserve"> (les indications en italique peuvent être écrasées)</t>
    </r>
  </si>
  <si>
    <t>Respect des objectifs et cible de l'AAP</t>
  </si>
  <si>
    <t>Justifier ici en quoi ce critère présenté dans le Cahier des Charges est respecté.
Le code NAF de l'activité est à utiliser pour démontrer que le projet a lieu sur un site industriel. Si le code NAF est hors industrie, il s'agira alors de justifier du caractère industriel de l'activité.</t>
  </si>
  <si>
    <t>Effet incitatif de l'aide</t>
  </si>
  <si>
    <t>Justifier ici en quoi ce critère présenté dans le Cahier des Charges est respecté.
Exemple : Il n'y a pas de dépenses effectuées avant le dépôt de la demande d'aide.</t>
  </si>
  <si>
    <r>
      <t xml:space="preserve">L'entreprise est en bonne santé financière
 </t>
    </r>
    <r>
      <rPr>
        <b/>
        <i/>
        <sz val="11"/>
        <color theme="1"/>
        <rFont val="Arial"/>
        <family val="2"/>
      </rPr>
      <t>(remplissage automatique via l'onglet "Santé financière")</t>
    </r>
  </si>
  <si>
    <t>-</t>
  </si>
  <si>
    <t>Production d'une feuille de route de décarbonation du site</t>
  </si>
  <si>
    <t>Indiquer ici si une telle évaluation a été réalisée et jointe au dossier déposé.</t>
  </si>
  <si>
    <t xml:space="preserve"> Respect du critère sur le verrouillage technologique des émissions de GES</t>
  </si>
  <si>
    <t>Justifier ici en quoi ce critère présenté dans le Cahier des Charges est respecté.</t>
  </si>
  <si>
    <t>Maturité du projet</t>
  </si>
  <si>
    <t>Respect du principe DNSH</t>
  </si>
  <si>
    <t>Respect du critère Opérations inéligibles</t>
  </si>
  <si>
    <t>Rouge italique : cellule à remplir et texte à remplacer</t>
  </si>
  <si>
    <t>ATTESTATION CEE</t>
  </si>
  <si>
    <t>Je soussigné,</t>
  </si>
  <si>
    <t xml:space="preserve">représentant légal ou dûment habilité de </t>
  </si>
  <si>
    <r>
      <t xml:space="preserve">m'engage par la présente, </t>
    </r>
    <r>
      <rPr>
        <sz val="11"/>
        <color theme="1"/>
        <rFont val="Arial"/>
        <family val="2"/>
      </rPr>
      <t xml:space="preserve">pour l'opération consistant en </t>
    </r>
    <r>
      <rPr>
        <b/>
        <sz val="11"/>
        <color theme="1"/>
        <rFont val="Arial"/>
        <family val="2"/>
      </rPr>
      <t xml:space="preserve">  </t>
    </r>
  </si>
  <si>
    <t xml:space="preserve">pour laquelle j'ai sollicité une aide à l'investissement de l'ADEME : </t>
  </si>
  <si>
    <t> à renoncer expressément à demander ou à bénéficier de la délivrance de CEE ou d'une contribution apportée au titre des CEE (au sens de l'article R. 221-22 du code de l'énergie)</t>
  </si>
  <si>
    <t>à  avoir demandé ou à demander la délivrance de CEE ou l'apport d'une contribution au titre des CEE (au sens de l'article R. 221-22 du code l'énergie) dans les conditions indiquées dans le tableau ci-dessous.</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</si>
  <si>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ADEME.  </t>
  </si>
  <si>
    <t>Opération</t>
  </si>
  <si>
    <t xml:space="preserve">Délégataire ou obligé </t>
  </si>
  <si>
    <r>
      <t xml:space="preserve">Valorisation CEE en €/Mwhcumac
</t>
    </r>
    <r>
      <rPr>
        <sz val="11"/>
        <color theme="0"/>
        <rFont val="Arial"/>
        <family val="2"/>
      </rPr>
      <t>(il appartient au porteur d'indiquer éventuellement une valorisation attendue différente)</t>
    </r>
  </si>
  <si>
    <t>Volume estimé</t>
  </si>
  <si>
    <t>Montant sollicité</t>
  </si>
  <si>
    <r>
      <rPr>
        <b/>
        <sz val="11"/>
        <color theme="1"/>
        <rFont val="Arial"/>
        <family val="2"/>
      </rPr>
      <t>Article R221-19 du Code de l'énergie</t>
    </r>
    <r>
      <rPr>
        <sz val="11"/>
        <color theme="1"/>
        <rFont val="Arial"/>
        <family val="2"/>
      </rPr>
      <t xml:space="preserve">
"</t>
    </r>
    <r>
      <rPr>
        <i/>
        <sz val="11"/>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</si>
  <si>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Toute fausse déclaration est passible de peines d’emprisonnement et d’amendes prévues par les articles 441-6 et 441-7 du code pénal.</t>
  </si>
  <si>
    <t>Fait à :</t>
  </si>
  <si>
    <t>Le :</t>
  </si>
  <si>
    <t>Indicateurs France 2030</t>
  </si>
  <si>
    <t>Indicateur</t>
  </si>
  <si>
    <t>Valeur</t>
  </si>
  <si>
    <t>Retombées économiques et sociales</t>
  </si>
  <si>
    <t xml:space="preserve">KPI n°7 : nombre d’emplois directs mobilisés (créés ou maintenus) pendant projet (en ETP annuels) </t>
  </si>
  <si>
    <t>KPI n°8 : nombre d’emplois directs créés ou maintenus post-projet (à 5 ans)  (en ETP annuels)</t>
  </si>
  <si>
    <t>KPI n°9 : Chiffres d’affaires annuel généré par le projet (mesuré à 5 ans)</t>
  </si>
  <si>
    <t>Environnement</t>
  </si>
  <si>
    <t xml:space="preserve">KPI n°18 : Impact DNSH - axe "atténuation climatique" </t>
  </si>
  <si>
    <t>KPI n°18a : Impact DNSH - sous-axe "climat via la réduction des GES"</t>
  </si>
  <si>
    <t>KPI n°18a : atténuation climatique - Volume de GES évités si note précédente = +2</t>
  </si>
  <si>
    <t>KPI n°18b : Impact DNSH - sous-axe "Production et/ou utilisation d'énergies renouvelables"</t>
  </si>
  <si>
    <t>KPI n°18c : Impact DNSH - sous-axe "efficacité énergétique"</t>
  </si>
  <si>
    <t>KPI n° 19 :  Impact DNSH - axe "adaptation changement limatique - résilience face aux risques environnementaux"</t>
  </si>
  <si>
    <t xml:space="preserve">KPI n° 20 : Impact DNSH - axe "lutte contre les pollutions"      </t>
  </si>
  <si>
    <t>KPI n° 20a : Impact DNSH - sous-axe "pollution de l'air"</t>
  </si>
  <si>
    <t>KPI n° 20b : Impact DNSH - sous axe "pollution de l'eau"</t>
  </si>
  <si>
    <t>KPI n°21 : Impact DNSH - axe "gestion des ressources en eau et marines (utilisation durable et protection)"</t>
  </si>
  <si>
    <t>KPI n°22 : Impact DNSH - axe "transition vers une économie circulaire (déchets, autres)"</t>
  </si>
  <si>
    <t>KPI n°22a : Impact DNSH - sous-axe "optimisation de la consommation des ressource"</t>
  </si>
  <si>
    <t>KPI n°22b : Impact DNSH - sous-axe "diminution et/ou recyclage des déchets"</t>
  </si>
  <si>
    <t>KPI n° 23 : Impact DNSH - Axe "protection et restauration de la biodiversité et des écosystèmes"</t>
  </si>
  <si>
    <t xml:space="preserve">Autonomie stratégique </t>
  </si>
  <si>
    <t xml:space="preserve">KPI 24 : Le projet a-t-il pour effet d’améliorer l’autonomie stratégique de votre entreprise ou de vos clients ?  (OUI/NON) </t>
  </si>
  <si>
    <t xml:space="preserve">Mixité </t>
  </si>
  <si>
    <t>KPI 25 : Part des femmes dans l’équipe projet (en %)</t>
  </si>
  <si>
    <t>²</t>
  </si>
  <si>
    <t>Objectifs de développement durable du projet</t>
  </si>
  <si>
    <t>Mis en œuvre par</t>
  </si>
  <si>
    <t xml:space="preserve">https://response.questback.com/isa/qbv.dll/preview?p=9rohMRnYINp6pvLEmJTAG8SG_tvshp8JtnRuuIiO8draVetQU_JO8qdMA3A7THi-B1jEnp6JVh5L-d34CzNVNQWIkPxui2sfsm02dbb3-Gp9WjZZ34PdiHYetSwwzm8J0 </t>
  </si>
  <si>
    <t>Objectif de Développement Durable (ODD)</t>
  </si>
  <si>
    <t>Enjeux</t>
  </si>
  <si>
    <t>Le projet contribue-t-il à l’ODD ?</t>
  </si>
  <si>
    <t>Indicateurs ou autres précisions</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</si>
  <si>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</si>
  <si>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</si>
  <si>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</si>
  <si>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</si>
  <si>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</si>
  <si>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</si>
  <si>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</si>
  <si>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et ou l’emploi d’insertion
Il renforce la résilience de ces personnes et réduit leur exposition aux phénomènes climatiques extrêmes et à d’autres chocs et catastrophes d’ordre économique, social ou environnemental (le cas échéant en favorisant leur réinsertion). </t>
  </si>
  <si>
    <t>ODD</t>
  </si>
  <si>
    <r>
      <t xml:space="preserve">L’ADEME cherche à davantage tenir compte de l’impact social des projets qu’elle finance. Cet engagement s’inscrit dans l’Agenda France 2030, la déclinaison française des Objectifs de Développement Durable (ODD) adoptés par l’ONU en 2015. Dans ce contexte, les porteurs de projets sont invités à présenter l’impact de leur projet sur certains ODD, en particulier ceux visant à réduire la pauvreté, la précarité et les inégalités.
Les informations transmises permettront à l’ADEME d’avoir une vision plus transversale des projets soutenus en identifiant quels sont leurs impacts dans les domaines sociaux. Il s’agit d’identifier si le projet en tant que tel a un impact, puis de le qualifier en quelques lignes.
- Pour les structures basées en région Ile de France :
      o Questionnaire en ligne à remplir au lien suivant : 
</t>
    </r>
    <r>
      <rPr>
        <u/>
        <sz val="11"/>
        <color theme="8"/>
        <rFont val="Calibri"/>
        <family val="2"/>
        <scheme val="minor"/>
      </rPr>
      <t>https://response.questback.com/isa/qbv.dll/preview?p=9rohMRnYINp6pvLEmJTAG8SG_tvshp8JtnRuuIiO8draVetQU_JO8qdMA3A7THi-B1jEnp6JVh5L-d34CzNVNQWIkPxui2sfsm02dbb3-Gp9WjZZ34PdiHYetSwwzm8J0</t>
    </r>
    <r>
      <rPr>
        <sz val="11"/>
        <color theme="1"/>
        <rFont val="Calibri"/>
        <family val="2"/>
        <scheme val="minor"/>
      </rPr>
      <t xml:space="preserve">
</t>
    </r>
  </si>
  <si>
    <t>- Pour les structures basées dans les autres régions françaises: 
      o Remplir le tableau ci-dessous.
      o Consignes pour compléter ce tableau :
            → Après avoir complété les deux éléments ci-dessous "Objectifs de développement durable du projet" et "Mis en oeuvre par", le porteur de projet passe en revue les deux Objectifs de Développement Durable ci-dessous et identifie ceux auxquels son projet contribue ;
            → Dans la grille, le porteur de projet est invité à indiquer quelle est la contribution de son projet sur les deux thématiques. Une réponse positive à une seule des assertions de la case « enjeux » suffit pour cocher la case « oui » 
            → Lorsque la case « oui, fortement » est cochée, le porteur de projet pourra préciser un ou plusieurs indicateurs de résultats, ou d’autres éléments qui permettront à l’ADEME de mieux identifier les retombées du projet.
            → NB : les informations à fournir concernent uniquement le projet présenté, et non la structure.</t>
  </si>
  <si>
    <t>Levier(s) permettant de réduire
les émissions de GES</t>
  </si>
  <si>
    <t>Liste levier décarbonation</t>
  </si>
  <si>
    <t>Levier de décarbonation</t>
  </si>
  <si>
    <t>2018-2022</t>
  </si>
  <si>
    <t>Période de référence de 5 ans</t>
  </si>
  <si>
    <t>Emissions moyennes de GES catégories 1 et 2</t>
  </si>
  <si>
    <t>Avant-projet (moyenne sur période de référence)</t>
  </si>
  <si>
    <t>Consommation énergétique moyenne sur période de référence</t>
  </si>
  <si>
    <t>Consommation moyenne sur période de référence</t>
  </si>
  <si>
    <t>TOTAL
-
Emissions de GES catégories 1 et 2</t>
  </si>
  <si>
    <t>5.1</t>
  </si>
  <si>
    <t>5.2</t>
  </si>
  <si>
    <t>ODD (Objectifs de Développement Durable)</t>
  </si>
  <si>
    <t>Catégorie 1</t>
  </si>
  <si>
    <t>Catégorie 2</t>
  </si>
  <si>
    <t>Emissions moyennes de GES sur période de référence</t>
  </si>
  <si>
    <t>Catégories 1 et 2</t>
  </si>
  <si>
    <t>Respect du critère relatif aux usages fossiles</t>
  </si>
  <si>
    <t>Gain net</t>
  </si>
  <si>
    <t>Gain à iso-production</t>
  </si>
  <si>
    <t>GAIN
NET</t>
  </si>
  <si>
    <t>GAIN
A ISO-PRODUCTION</t>
  </si>
  <si>
    <r>
      <t xml:space="preserve">Réduction de 40% des émissions de GES de catégorie 1 ou de 20% de la consommation énergétique au périmètre projet, par rapport à la moyenne sur la période 2018-2022
</t>
    </r>
    <r>
      <rPr>
        <b/>
        <i/>
        <sz val="11"/>
        <color theme="1"/>
        <rFont val="Arial"/>
        <family val="2"/>
      </rPr>
      <t>(remplissage automatique via l'onglet "Données techniques")</t>
    </r>
  </si>
  <si>
    <t>Numéro d'identification</t>
  </si>
  <si>
    <t xml:space="preserve">3/ PLAN DE FINANCEMENT </t>
  </si>
  <si>
    <t>Levier 2.1 - Electrification</t>
  </si>
  <si>
    <t>Levier 3.1 - Usage matière de l'hydrogène</t>
  </si>
  <si>
    <t>Levier 2.2 - Combustion d'hydrogène</t>
  </si>
  <si>
    <t>Levier 3.2 - Usage matière de dérivés de l'hydrogène</t>
  </si>
  <si>
    <t>Levier 1 - Efficacité énergétique</t>
  </si>
  <si>
    <t>Emissions de GES</t>
  </si>
  <si>
    <t xml:space="preserve"> Nom du référentiel</t>
  </si>
  <si>
    <t>Ajouter de nouvelles lignes si nécessaire</t>
  </si>
  <si>
    <t>Intensité carbone avant-projet en tCO2e/t (ou en tCO2e/TJ si le référentiel EU-ETS associé est "Référentiel de chaleur" ou "Référentiel de combustibles")</t>
  </si>
  <si>
    <t>Intensité carbone post-projet en tCO2e/t (ou en tCO2e/TJ si le référentiel EU-ETS associé est "Référentiel de chaleur" ou "Référentiel de combustibles")</t>
  </si>
  <si>
    <r>
      <rPr>
        <u/>
        <sz val="10"/>
        <color theme="1"/>
        <rFont val="Arial"/>
        <family val="2"/>
      </rPr>
      <t xml:space="preserve">Indication : </t>
    </r>
    <r>
      <rPr>
        <sz val="10"/>
        <color theme="1"/>
        <rFont val="Arial"/>
        <family val="2"/>
      </rPr>
      <t xml:space="preserve">
Le </t>
    </r>
    <r>
      <rPr>
        <b/>
        <sz val="10"/>
        <color theme="1"/>
        <rFont val="Arial"/>
        <family val="2"/>
      </rPr>
      <t>gain net</t>
    </r>
    <r>
      <rPr>
        <sz val="10"/>
        <color theme="1"/>
        <rFont val="Arial"/>
        <family val="2"/>
      </rPr>
      <t xml:space="preserve"> représente le gain réel atteint à la suite du projet. Il est obtenu par différence entre les consommations énergétiques/de matières premières ou les émissions de GES effectives des situations avant-projet et post-projet, suivant les niveaux de production réels de chacune de ces deux situations.
Le </t>
    </r>
    <r>
      <rPr>
        <b/>
        <sz val="10"/>
        <color theme="1"/>
        <rFont val="Arial"/>
        <family val="2"/>
      </rPr>
      <t>gain à iso-production</t>
    </r>
    <r>
      <rPr>
        <sz val="10"/>
        <color theme="1"/>
        <rFont val="Arial"/>
        <family val="2"/>
      </rPr>
      <t xml:space="preserve"> est obtenu par différence entre les consommations énergétiques/de matières premières ou les émissions de GES des situations avant-projet et post-projet, avec un niveau de production considéré comme constant entre les situations avant-projet et post-projet. Ce niveau de production de référence est égal au niveau de production avant-projet ou post-projet, suivant ce qui est le plus approprié. Ainsi, le gain à iso-production représente la performance générée par le projet en considérant dans les calculs une production constante.</t>
    </r>
  </si>
  <si>
    <t>Référentiel EU-ETS associé</t>
  </si>
  <si>
    <t>Valeur en tCO2e/t (ou en tCO2e/TJ si le référentiel EU-ETS associé est "Référentiel de chaleur" ou "Référentiel de combustibles") pour la période 2021-2025</t>
  </si>
  <si>
    <r>
      <t xml:space="preserve">Test respect critère d'éligibilité 5.2
</t>
    </r>
    <r>
      <rPr>
        <b/>
        <i/>
        <sz val="11"/>
        <color theme="1"/>
        <rFont val="Arial"/>
        <family val="2"/>
      </rPr>
      <t>Voir onglet "Eligibilité"</t>
    </r>
  </si>
  <si>
    <r>
      <rPr>
        <u/>
        <sz val="10"/>
        <color theme="1"/>
        <rFont val="Arial"/>
        <family val="2"/>
      </rPr>
      <t>Indication :</t>
    </r>
    <r>
      <rPr>
        <sz val="10"/>
        <color theme="1"/>
        <rFont val="Arial"/>
        <family val="2"/>
      </rPr>
      <t xml:space="preserve">
Les tableaux situés plus haut ne permettent pas de calculer les intensités carbone associées au système EU-ETS car la méthodologie EU-ETS est différente. C'est pourquoi il est demandé de les indiquer dans le tableau ci-contre. Nous vous invitons fortement à mobiliser vos référents EU-ETS pour ce travail.</t>
    </r>
  </si>
  <si>
    <r>
      <t xml:space="preserve">Sous-installation n°1 soumise à l'EU-ETS et </t>
    </r>
    <r>
      <rPr>
        <b/>
        <u/>
        <sz val="12"/>
        <color theme="1"/>
        <rFont val="Arial"/>
        <family val="2"/>
      </rPr>
      <t>impactée</t>
    </r>
    <r>
      <rPr>
        <b/>
        <sz val="12"/>
        <color theme="1"/>
        <rFont val="Arial"/>
        <family val="2"/>
      </rPr>
      <t xml:space="preserve"> par le projet</t>
    </r>
  </si>
  <si>
    <r>
      <t xml:space="preserve">Sous-installation n°2 soumise à l'EU-ETS et </t>
    </r>
    <r>
      <rPr>
        <b/>
        <u/>
        <sz val="12"/>
        <color theme="1"/>
        <rFont val="Arial"/>
        <family val="2"/>
      </rPr>
      <t>impactée</t>
    </r>
    <r>
      <rPr>
        <b/>
        <sz val="12"/>
        <color theme="1"/>
        <rFont val="Arial"/>
        <family val="2"/>
      </rPr>
      <t xml:space="preserve"> par le projet</t>
    </r>
  </si>
  <si>
    <r>
      <t xml:space="preserve">Sous-installation n°3 soumise à l'EU-ETS et </t>
    </r>
    <r>
      <rPr>
        <b/>
        <u/>
        <sz val="12"/>
        <color theme="1"/>
        <rFont val="Arial"/>
        <family val="2"/>
      </rPr>
      <t>impactée</t>
    </r>
    <r>
      <rPr>
        <b/>
        <sz val="12"/>
        <color theme="1"/>
        <rFont val="Arial"/>
        <family val="2"/>
      </rPr>
      <t xml:space="preserve"> par le projet</t>
    </r>
  </si>
  <si>
    <t>Indiquer ici si la feuille de route de décarbonation du site aux horizons 2030 et 2050, détaillant les projets de décarbonation envisagés, leur temporalité et les réductions d’émissions de GES associées, a été réalisée et jointe au dossier déposé.</t>
  </si>
  <si>
    <t>Production d'une évaluation de la trajectoire de décarbonation de l’entreprise, réalisée selon une méthodologie telle que la méthodologie « ACT évaluation »</t>
  </si>
  <si>
    <r>
      <t xml:space="preserve">Facteur d’émissions </t>
    </r>
    <r>
      <rPr>
        <sz val="10"/>
        <color rgb="FF000000"/>
        <rFont val="Arial"/>
        <family val="2"/>
      </rPr>
      <t>(tCO2e/MWh PCI)</t>
    </r>
  </si>
  <si>
    <r>
      <t>0,349</t>
    </r>
    <r>
      <rPr>
        <sz val="10"/>
        <color theme="1"/>
        <rFont val="Arial"/>
        <family val="2"/>
      </rPr>
      <t> </t>
    </r>
  </si>
  <si>
    <t>Tourbe</t>
  </si>
  <si>
    <t>Valeur (en quotas/t ou en quotas/TJ pour les benchmarks "Chaleur" et "Combustibles") pour la période 2021-2025</t>
  </si>
  <si>
    <t>Vecteur associé aux émissions catégorie 2, autre que l'électricité</t>
  </si>
  <si>
    <t>Chaleur</t>
  </si>
  <si>
    <t>Vapeur</t>
  </si>
  <si>
    <t>Froid</t>
  </si>
  <si>
    <t>Autre (préciser)</t>
  </si>
  <si>
    <t>MWh EP / MWh EF</t>
  </si>
  <si>
    <t>Vecteur hors-électricité associé aux émissions catégorie 2</t>
  </si>
  <si>
    <r>
      <rPr>
        <u/>
        <sz val="10"/>
        <color theme="1"/>
        <rFont val="Arial"/>
        <family val="2"/>
      </rPr>
      <t>Instructions spécifiques pour le remplissage des colonnes ci-dessus :</t>
    </r>
    <r>
      <rPr>
        <sz val="10"/>
        <color theme="1"/>
        <rFont val="Arial"/>
        <family val="2"/>
      </rPr>
      <t xml:space="preserve">
Remplir les colonnes ci-dessus s'il est nécessaire d'ajouter d'autres combustibles ou des matières premières impactés par le projet.
</t>
    </r>
    <r>
      <rPr>
        <b/>
        <sz val="10"/>
        <color theme="1"/>
        <rFont val="Arial"/>
        <family val="2"/>
      </rPr>
      <t>S'il s'agit d'un combustible</t>
    </r>
    <r>
      <rPr>
        <sz val="10"/>
        <color theme="1"/>
        <rFont val="Arial"/>
        <family val="2"/>
      </rPr>
      <t xml:space="preserve">, toutes les unités sont fixées automatiquement (en tCO2e / MWh PCI pour le facteur d'émission et en MWh PCI / an pour les consommations et le "gain énergétique/matière première").
</t>
    </r>
    <r>
      <rPr>
        <b/>
        <sz val="10"/>
        <color theme="1"/>
        <rFont val="Arial"/>
        <family val="2"/>
      </rPr>
      <t>S'il s'agit d'une matière première</t>
    </r>
    <r>
      <rPr>
        <sz val="10"/>
        <color theme="1"/>
        <rFont val="Arial"/>
        <family val="2"/>
      </rPr>
      <t xml:space="preserve">, le choix des unités du facteur d'émission, des consommations et du gain est laissé au porteur. L'unité du facteur d'émission devra obligatoirement être sous le format : </t>
    </r>
    <r>
      <rPr>
        <b/>
        <sz val="10"/>
        <color theme="1"/>
        <rFont val="Arial"/>
        <family val="2"/>
      </rPr>
      <t>tCO2e / X ; où X sera laissé au choix du porteur</t>
    </r>
    <r>
      <rPr>
        <sz val="10"/>
        <color theme="1"/>
        <rFont val="Arial"/>
        <family val="2"/>
      </rPr>
      <t xml:space="preserve">. X peut être, par exemple, des tonnes de matière première. L'unité des consommations et du "gain énergétique/matière première" devra alors être sous le format : </t>
    </r>
    <r>
      <rPr>
        <b/>
        <sz val="10"/>
        <color theme="1"/>
        <rFont val="Arial"/>
        <family val="2"/>
      </rPr>
      <t>X / an.</t>
    </r>
  </si>
  <si>
    <t>Electricité / Vecteur hors-électricité - émissions catégorie 2 / Type de combustible / Matière première</t>
  </si>
  <si>
    <r>
      <t xml:space="preserve">Justification obligatoire de la méthodologie de calcul </t>
    </r>
    <r>
      <rPr>
        <sz val="11"/>
        <color theme="1"/>
        <rFont val="Arial"/>
        <family val="2"/>
      </rPr>
      <t>(formule de calcul, facteur d'émissions utilisés, consommations énergétiques et matière considérées, niveau de production… il est possible de détailler plus longuement sous ce tableau)</t>
    </r>
  </si>
  <si>
    <r>
      <t xml:space="preserve">Intensité carbone post-projet de chaque sous-installation ETS impactée par le projet meilleure que son référentiel associé
</t>
    </r>
    <r>
      <rPr>
        <b/>
        <i/>
        <sz val="11"/>
        <color theme="1"/>
        <rFont val="Arial"/>
        <family val="2"/>
      </rPr>
      <t xml:space="preserve"> (remplissage automatique via les onglets "Données techniques" et "Carte d'identité")</t>
    </r>
  </si>
  <si>
    <t>SOUS-INSTALLATION(S) 
EU-ETS</t>
  </si>
  <si>
    <r>
      <rPr>
        <u/>
        <sz val="10"/>
        <color theme="1"/>
        <rFont val="Arial"/>
        <family val="2"/>
      </rPr>
      <t>Nota :</t>
    </r>
    <r>
      <rPr>
        <sz val="10"/>
        <color theme="1"/>
        <rFont val="Arial"/>
        <family val="2"/>
      </rPr>
      <t xml:space="preserve"> Le niveau de production est exprimé par défaut en tonnes/an mais l'unité peut être changée pour une unité plus adaptée au type de production considérée (ex : m3/an…)</t>
    </r>
  </si>
  <si>
    <t>4.2</t>
  </si>
  <si>
    <t>4.1</t>
  </si>
  <si>
    <r>
      <t xml:space="preserve">Demande d'aide &lt; 200 M€
</t>
    </r>
    <r>
      <rPr>
        <b/>
        <i/>
        <sz val="11"/>
        <rFont val="Arial"/>
        <family val="2"/>
      </rPr>
      <t>(remplissage automatique via l'onglet "Données économiques")</t>
    </r>
  </si>
  <si>
    <t>CAPEX ≥ 50 M€
(remplissage automatique via l'onglet "Données économiques")</t>
  </si>
  <si>
    <t>A cocher si concerné</t>
  </si>
  <si>
    <t>6.1</t>
  </si>
  <si>
    <t>6.2</t>
  </si>
  <si>
    <t>Préciser ici le facteur de conversion spécifique à ce vecteur 
entre Energie Finale (EF) et Energie Primaire (EP)</t>
  </si>
  <si>
    <r>
      <rPr>
        <u/>
        <sz val="10"/>
        <color theme="1"/>
        <rFont val="Arial"/>
        <family val="2"/>
      </rPr>
      <t xml:space="preserve">Indication : </t>
    </r>
    <r>
      <rPr>
        <sz val="10"/>
        <color theme="1"/>
        <rFont val="Arial"/>
        <family val="2"/>
      </rPr>
      <t xml:space="preserve">
Pour passer de MWh PCS à MWh PCI, la conversion suivante est à utiliserpour le gaz naturel :
</t>
    </r>
    <r>
      <rPr>
        <b/>
        <sz val="10"/>
        <color theme="1"/>
        <rFont val="Arial"/>
        <family val="2"/>
      </rPr>
      <t>1 MWh PCS = 0,900 MWh PCI</t>
    </r>
    <r>
      <rPr>
        <sz val="10"/>
        <color theme="1"/>
        <rFont val="Arial"/>
        <family val="2"/>
      </rPr>
      <t xml:space="preserve"> (ou 1 MWh PCI = 1,111 MWh PCS)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</si>
</sst>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4" formatCode="_-* #,##0.00\ &quot;€&quot;_-;\-* #,##0.00\ &quot;€&quot;_-;_-* &quot;-&quot;??\ &quot;€&quot;_-;_-@_-"/>
    <numFmt numFmtId="164" formatCode="#,##0\ &quot;€&quot;"/>
    <numFmt numFmtId="165" formatCode="0.0"/>
    <numFmt numFmtId="166" formatCode="#,##0.00\ &quot;€&quot;"/>
    <numFmt numFmtId="167" formatCode="_-* #,##0.00\ _€_-;\-* #,##0.00\ _€_-;_-* &quot;-&quot;??\ _€_-;_-@_-"/>
    <numFmt numFmtId="168" formatCode="[$-F800]dddd\,\ mmmm\ dd\,\ yyyy"/>
    <numFmt numFmtId="169" formatCode="\ #,##0&quot; MWhcumac&quot;"/>
    <numFmt numFmtId="170" formatCode="0.000"/>
    <numFmt numFmtId="171" formatCode="\ #,##0,&quot;tCO2e / an&quot;"/>
    <numFmt numFmtId="172" formatCode="#,##0.000"/>
  </numFmts>
  <fonts count="71"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Arial"/>
      <family val="2"/>
    </font>
    <font>
      <sz val="10"/>
      <color theme="1"/>
      <name val="Calibri"/>
      <family val="2"/>
      <scheme val="minor"/>
    </font>
    <font>
      <sz val="11"/>
      <color theme="1"/>
      <name val="Arial"/>
      <family val="2"/>
    </font>
    <font>
      <b/>
      <sz val="11"/>
      <color theme="1"/>
      <name val="Arial"/>
      <family val="2"/>
    </font>
    <font>
      <sz val="11"/>
      <name val="Arial"/>
      <family val="2"/>
    </font>
    <font>
      <b/>
      <i/>
      <sz val="11"/>
      <color theme="1"/>
      <name val="Arial"/>
      <family val="2"/>
    </font>
    <font>
      <b/>
      <sz val="16"/>
      <color theme="0"/>
      <name val="Arial"/>
      <family val="2"/>
    </font>
    <font>
      <b/>
      <sz val="26"/>
      <color theme="0"/>
      <name val="Arial"/>
      <family val="2"/>
    </font>
    <font>
      <u/>
      <sz val="11"/>
      <color theme="10"/>
      <name val="Calibri"/>
      <family val="2"/>
      <scheme val="minor"/>
    </font>
    <font>
      <b/>
      <sz val="10"/>
      <color theme="1"/>
      <name val="Arial"/>
      <family val="2"/>
    </font>
    <font>
      <sz val="10"/>
      <color theme="1"/>
      <name val="Arial"/>
      <family val="2"/>
    </font>
    <font>
      <u/>
      <sz val="11"/>
      <color theme="10"/>
      <name val="Arial"/>
      <family val="2"/>
    </font>
    <font>
      <b/>
      <sz val="11"/>
      <name val="Arial"/>
      <family val="2"/>
    </font>
    <font>
      <sz val="6"/>
      <color theme="1"/>
      <name val="Arial"/>
      <family val="2"/>
    </font>
    <font>
      <b/>
      <sz val="6"/>
      <name val="Arial"/>
      <family val="2"/>
    </font>
    <font>
      <sz val="11"/>
      <color rgb="FFFF0000"/>
      <name val="Arial"/>
      <family val="2"/>
    </font>
    <font>
      <b/>
      <sz val="12"/>
      <color theme="0"/>
      <name val="Arial"/>
      <family val="2"/>
    </font>
    <font>
      <b/>
      <sz val="11"/>
      <color theme="0"/>
      <name val="Arial"/>
      <family val="2"/>
    </font>
    <font>
      <i/>
      <sz val="10"/>
      <color theme="0" tint="-0.499984740745262"/>
      <name val="Arial"/>
      <family val="2"/>
    </font>
    <font>
      <sz val="10"/>
      <color theme="0"/>
      <name val="Arial"/>
      <family val="2"/>
    </font>
    <font>
      <b/>
      <sz val="10"/>
      <name val="Arial"/>
      <family val="2"/>
    </font>
    <font>
      <b/>
      <i/>
      <sz val="10"/>
      <name val="Arial"/>
      <family val="2"/>
    </font>
    <font>
      <sz val="10"/>
      <name val="Arial"/>
      <family val="2"/>
    </font>
    <font>
      <sz val="3"/>
      <color theme="1"/>
      <name val="Arial"/>
      <family val="2"/>
    </font>
    <font>
      <sz val="11"/>
      <color theme="0"/>
      <name val="Arial"/>
      <family val="2"/>
    </font>
    <font>
      <sz val="12"/>
      <name val="Arial"/>
      <family val="2"/>
    </font>
    <font>
      <b/>
      <sz val="16"/>
      <color theme="1"/>
      <name val="Arial"/>
      <family val="2"/>
    </font>
    <font>
      <b/>
      <sz val="12"/>
      <color theme="1"/>
      <name val="Arial"/>
      <family val="2"/>
    </font>
    <font>
      <u/>
      <sz val="10"/>
      <color theme="1"/>
      <name val="Arial"/>
      <family val="2"/>
    </font>
    <font>
      <sz val="14"/>
      <color theme="1"/>
      <name val="Arial"/>
      <family val="2"/>
    </font>
    <font>
      <sz val="12"/>
      <color theme="1"/>
      <name val="Arial"/>
      <family val="2"/>
    </font>
    <font>
      <sz val="8"/>
      <name val="Calibri"/>
      <family val="2"/>
      <scheme val="minor"/>
    </font>
    <font>
      <sz val="12"/>
      <color theme="0"/>
      <name val="Arial"/>
      <family val="2"/>
    </font>
    <font>
      <i/>
      <sz val="11"/>
      <color theme="0" tint="-0.499984740745262"/>
      <name val="Arial"/>
      <family val="2"/>
    </font>
    <font>
      <b/>
      <i/>
      <sz val="11"/>
      <color theme="0" tint="-0.499984740745262"/>
      <name val="Arial"/>
      <family val="2"/>
    </font>
    <font>
      <b/>
      <i/>
      <sz val="10"/>
      <color theme="0"/>
      <name val="Arial"/>
      <family val="2"/>
    </font>
    <font>
      <b/>
      <sz val="14"/>
      <color theme="0"/>
      <name val="Arial"/>
      <family val="2"/>
    </font>
    <font>
      <b/>
      <u/>
      <sz val="11"/>
      <name val="Arial"/>
      <family val="2"/>
    </font>
    <font>
      <b/>
      <u/>
      <sz val="11"/>
      <color theme="1"/>
      <name val="Arial"/>
      <family val="2"/>
    </font>
    <font>
      <i/>
      <sz val="11"/>
      <color theme="1"/>
      <name val="Arial"/>
      <family val="2"/>
    </font>
    <font>
      <b/>
      <sz val="11"/>
      <color rgb="FF000000"/>
      <name val="Arial"/>
      <family val="2"/>
    </font>
    <font>
      <sz val="11"/>
      <color rgb="FF000000"/>
      <name val="Arial"/>
      <family val="2"/>
    </font>
    <font>
      <u/>
      <sz val="11"/>
      <color theme="1"/>
      <name val="Arial"/>
      <family val="2"/>
    </font>
    <font>
      <i/>
      <sz val="12"/>
      <color rgb="FFFF0000"/>
      <name val="Arial"/>
      <family val="2"/>
    </font>
    <font>
      <sz val="12"/>
      <color theme="1"/>
      <name val="Arial"/>
      <family val="2"/>
    </font>
    <font>
      <sz val="12"/>
      <color theme="0"/>
      <name val="Arial"/>
      <family val="2"/>
    </font>
    <font>
      <b/>
      <sz val="12"/>
      <name val="Arial"/>
      <family val="2"/>
    </font>
    <font>
      <b/>
      <u/>
      <sz val="11"/>
      <color rgb="FF000000"/>
      <name val="Arial"/>
      <family val="2"/>
    </font>
    <font>
      <b/>
      <i/>
      <sz val="12"/>
      <color theme="0"/>
      <name val="Arial"/>
      <family val="2"/>
    </font>
    <font>
      <b/>
      <sz val="11"/>
      <color theme="1"/>
      <name val="Arial"/>
      <family val="2"/>
    </font>
    <font>
      <sz val="11"/>
      <color theme="1"/>
      <name val="Calibri"/>
      <family val="2"/>
    </font>
    <font>
      <u/>
      <sz val="11"/>
      <color theme="8"/>
      <name val="Calibri"/>
      <family val="2"/>
      <scheme val="minor"/>
    </font>
    <font>
      <b/>
      <sz val="11"/>
      <color rgb="FF000000"/>
      <name val="Calibri"/>
      <family val="2"/>
      <scheme val="minor"/>
    </font>
    <font>
      <sz val="10"/>
      <color rgb="FF000000"/>
      <name val="Calibri"/>
      <family val="2"/>
      <scheme val="minor"/>
    </font>
    <font>
      <i/>
      <sz val="10"/>
      <color rgb="FFFF0000"/>
      <name val="Calibri"/>
      <family val="2"/>
      <scheme val="minor"/>
    </font>
    <font>
      <sz val="12"/>
      <color rgb="FF000000"/>
      <name val="Calibri"/>
      <family val="2"/>
      <scheme val="minor"/>
    </font>
    <font>
      <sz val="12"/>
      <color theme="1"/>
      <name val="Calibri"/>
      <family val="2"/>
    </font>
    <font>
      <sz val="11"/>
      <color indexed="17"/>
      <name val="Calibri"/>
      <family val="2"/>
    </font>
    <font>
      <sz val="11"/>
      <color indexed="60"/>
      <name val="Calibri"/>
      <family val="2"/>
    </font>
    <font>
      <b/>
      <sz val="15"/>
      <color indexed="56"/>
      <name val="Calibri"/>
      <family val="2"/>
    </font>
    <font>
      <b/>
      <sz val="13"/>
      <color indexed="56"/>
      <name val="Calibri"/>
      <family val="2"/>
    </font>
    <font>
      <b/>
      <i/>
      <sz val="11"/>
      <name val="Arial"/>
      <family val="2"/>
    </font>
    <font>
      <sz val="11"/>
      <color theme="0"/>
      <name val="Arial"/>
      <family val="2"/>
    </font>
    <font>
      <b/>
      <sz val="12"/>
      <color theme="1"/>
      <name val="Arial"/>
      <family val="2"/>
    </font>
    <font>
      <b/>
      <u/>
      <sz val="12"/>
      <color theme="1"/>
      <name val="Arial"/>
      <family val="2"/>
    </font>
    <font>
      <b/>
      <sz val="10"/>
      <color rgb="FF000000"/>
      <name val="Arial"/>
      <family val="2"/>
    </font>
    <font>
      <sz val="10"/>
      <color rgb="FF000000"/>
      <name val="Arial"/>
      <family val="2"/>
    </font>
    <font>
      <i/>
      <sz val="10"/>
      <color theme="0" tint="-0.34998626667073579"/>
      <name val="Arial"/>
      <family val="2"/>
    </font>
  </fonts>
  <fills count="32">
    <fill>
      <patternFill patternType="none"/>
    </fill>
    <fill>
      <patternFill patternType="gray125"/>
    </fill>
    <fill>
      <patternFill patternType="solid">
        <fgColor rgb="FFC00000"/>
        <bgColor indexed="64"/>
      </patternFill>
    </fill>
    <fill>
      <patternFill patternType="solid">
        <fgColor theme="4" tint="0.79998168889431442"/>
        <bgColor indexed="64"/>
      </patternFill>
    </fill>
    <fill>
      <patternFill patternType="solid">
        <fgColor rgb="FFFBCBC9"/>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4"/>
        <bgColor indexed="64"/>
      </patternFill>
    </fill>
    <fill>
      <patternFill patternType="solid">
        <fgColor rgb="FFD6E3BC"/>
        <bgColor indexed="64"/>
      </patternFill>
    </fill>
    <fill>
      <patternFill patternType="solid">
        <fgColor rgb="FFE5B8B7"/>
        <bgColor indexed="64"/>
      </patternFill>
    </fill>
    <fill>
      <patternFill patternType="solid">
        <fgColor rgb="FFB8CCE4"/>
        <bgColor indexed="64"/>
      </patternFill>
    </fill>
    <fill>
      <patternFill patternType="solid">
        <fgColor rgb="FFFBD4B4"/>
        <bgColor indexed="64"/>
      </patternFill>
    </fill>
    <fill>
      <patternFill patternType="solid">
        <fgColor rgb="FFE8E8E8"/>
        <bgColor indexed="64"/>
      </patternFill>
    </fill>
    <fill>
      <patternFill patternType="solid">
        <fgColor rgb="FFE9E9FF"/>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darkUp">
        <bgColor theme="0" tint="-4.9989318521683403E-2"/>
      </patternFill>
    </fill>
    <fill>
      <patternFill patternType="solid">
        <fgColor theme="0" tint="-0.14999847407452621"/>
        <bgColor indexed="64"/>
      </patternFill>
    </fill>
    <fill>
      <patternFill patternType="solid">
        <fgColor theme="4" tint="-0.499984740745262"/>
        <bgColor theme="4" tint="0.79998168889431442"/>
      </patternFill>
    </fill>
    <fill>
      <patternFill patternType="solid">
        <fgColor theme="4"/>
        <bgColor theme="4" tint="0.79998168889431442"/>
      </patternFill>
    </fill>
    <fill>
      <patternFill patternType="solid">
        <fgColor theme="0" tint="-0.249977111117893"/>
        <bgColor indexed="64"/>
      </patternFill>
    </fill>
    <fill>
      <patternFill patternType="solid">
        <fgColor rgb="FFDDEBF7"/>
        <bgColor indexed="64"/>
      </patternFill>
    </fill>
    <fill>
      <patternFill patternType="solid">
        <fgColor rgb="FFE7E6E6"/>
        <bgColor indexed="64"/>
      </patternFill>
    </fill>
    <fill>
      <patternFill patternType="darkUp">
        <bgColor theme="4" tint="0.79998168889431442"/>
      </patternFill>
    </fill>
    <fill>
      <patternFill patternType="solid">
        <fgColor indexed="42"/>
      </patternFill>
    </fill>
    <fill>
      <patternFill patternType="solid">
        <fgColor indexed="43"/>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medium">
        <color indexed="64"/>
      </right>
      <top style="medium">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0"/>
      </left>
      <right style="thin">
        <color theme="0"/>
      </right>
      <top style="thin">
        <color theme="0"/>
      </top>
      <bottom/>
      <diagonal/>
    </border>
    <border>
      <left/>
      <right style="medium">
        <color theme="0"/>
      </right>
      <top/>
      <bottom/>
      <diagonal/>
    </border>
    <border>
      <left/>
      <right style="medium">
        <color theme="0"/>
      </right>
      <top/>
      <bottom style="thin">
        <color theme="0"/>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1"/>
      </left>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right style="medium">
        <color theme="0"/>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theme="0"/>
      </right>
      <top/>
      <bottom style="medium">
        <color indexed="64"/>
      </bottom>
      <diagonal/>
    </border>
    <border>
      <left style="thin">
        <color theme="1"/>
      </left>
      <right/>
      <top style="thin">
        <color theme="1"/>
      </top>
      <bottom style="medium">
        <color theme="1"/>
      </bottom>
      <diagonal/>
    </border>
    <border>
      <left style="thin">
        <color theme="1"/>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thin">
        <color theme="1"/>
      </top>
      <bottom style="medium">
        <color theme="1"/>
      </bottom>
      <diagonal/>
    </border>
    <border>
      <left style="thin">
        <color theme="0" tint="-0.499984740745262"/>
      </left>
      <right/>
      <top/>
      <bottom style="thin">
        <color theme="0" tint="-0.499984740745262"/>
      </bottom>
      <diagonal/>
    </border>
    <border>
      <left style="thin">
        <color indexed="64"/>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thin">
        <color indexed="64"/>
      </right>
      <top style="medium">
        <color theme="1"/>
      </top>
      <bottom style="medium">
        <color theme="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theme="1"/>
      </top>
      <bottom style="thin">
        <color theme="1"/>
      </bottom>
      <diagonal/>
    </border>
    <border>
      <left/>
      <right/>
      <top style="thin">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medium">
        <color theme="1"/>
      </bottom>
      <diagonal/>
    </border>
    <border>
      <left style="medium">
        <color theme="1"/>
      </left>
      <right style="thin">
        <color theme="1"/>
      </right>
      <top style="medium">
        <color theme="1"/>
      </top>
      <bottom/>
      <diagonal/>
    </border>
    <border>
      <left style="medium">
        <color theme="1"/>
      </left>
      <right style="thin">
        <color theme="1"/>
      </right>
      <top/>
      <bottom style="medium">
        <color theme="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theme="1"/>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ck">
        <color indexed="62"/>
      </bottom>
      <diagonal/>
    </border>
    <border>
      <left/>
      <right/>
      <top/>
      <bottom style="thick">
        <color indexed="22"/>
      </bottom>
      <diagonal/>
    </border>
    <border>
      <left style="mediumDashed">
        <color theme="0" tint="-0.14999847407452621"/>
      </left>
      <right/>
      <top/>
      <bottom/>
      <diagonal/>
    </border>
    <border>
      <left style="mediumDashed">
        <color theme="0" tint="-0.14999847407452621"/>
      </left>
      <right/>
      <top/>
      <bottom style="mediumDashed">
        <color theme="0" tint="-0.14999847407452621"/>
      </bottom>
      <diagonal/>
    </border>
    <border>
      <left style="mediumDashed">
        <color theme="0" tint="-0.14999847407452621"/>
      </left>
      <right/>
      <top style="mediumDashed">
        <color theme="0" tint="-0.14999847407452621"/>
      </top>
      <bottom/>
      <diagonal/>
    </border>
    <border>
      <left style="mediumDashed">
        <color theme="0" tint="-0.14999847407452621"/>
      </left>
      <right style="mediumDashed">
        <color theme="0" tint="-0.249977111117893"/>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style="thick">
        <color theme="4"/>
      </left>
      <right/>
      <top style="thick">
        <color theme="4"/>
      </top>
      <bottom style="thin">
        <color theme="1"/>
      </bottom>
      <diagonal/>
    </border>
    <border>
      <left/>
      <right style="thick">
        <color theme="4"/>
      </right>
      <top style="thick">
        <color theme="4"/>
      </top>
      <bottom style="thin">
        <color theme="1"/>
      </bottom>
      <diagonal/>
    </border>
    <border>
      <left style="thick">
        <color theme="4"/>
      </left>
      <right style="thin">
        <color theme="1"/>
      </right>
      <top style="thin">
        <color theme="1"/>
      </top>
      <bottom style="thin">
        <color theme="1"/>
      </bottom>
      <diagonal/>
    </border>
    <border>
      <left style="thin">
        <color theme="1"/>
      </left>
      <right style="thick">
        <color theme="4"/>
      </right>
      <top style="thin">
        <color theme="1"/>
      </top>
      <bottom style="thin">
        <color theme="1"/>
      </bottom>
      <diagonal/>
    </border>
    <border>
      <left style="thick">
        <color theme="4"/>
      </left>
      <right style="thin">
        <color theme="1"/>
      </right>
      <top style="thin">
        <color theme="1"/>
      </top>
      <bottom style="thick">
        <color theme="4"/>
      </bottom>
      <diagonal/>
    </border>
    <border>
      <left style="thin">
        <color theme="1"/>
      </left>
      <right style="thick">
        <color theme="4"/>
      </right>
      <top style="thin">
        <color theme="1"/>
      </top>
      <bottom style="thick">
        <color theme="4"/>
      </bottom>
      <diagonal/>
    </border>
    <border>
      <left/>
      <right/>
      <top style="medium">
        <color indexed="64"/>
      </top>
      <bottom style="thin">
        <color indexed="64"/>
      </bottom>
      <diagonal/>
    </border>
    <border>
      <left style="medium">
        <color theme="1"/>
      </left>
      <right style="medium">
        <color theme="1"/>
      </right>
      <top style="medium">
        <color theme="1"/>
      </top>
      <bottom style="medium">
        <color theme="1"/>
      </bottom>
      <diagonal/>
    </border>
  </borders>
  <cellStyleXfs count="9">
    <xf numFmtId="0" fontId="0" fillId="0" borderId="0"/>
    <xf numFmtId="9"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60" fillId="30" borderId="0" applyNumberFormat="0" applyBorder="0" applyAlignment="0" applyProtection="0"/>
    <xf numFmtId="0" fontId="61" fillId="31" borderId="0" applyNumberFormat="0" applyBorder="0" applyAlignment="0" applyProtection="0"/>
    <xf numFmtId="0" fontId="62" fillId="0" borderId="116" applyNumberFormat="0" applyFill="0" applyAlignment="0" applyProtection="0"/>
    <xf numFmtId="0" fontId="63" fillId="0" borderId="117" applyNumberFormat="0" applyFill="0" applyAlignment="0" applyProtection="0"/>
  </cellStyleXfs>
  <cellXfs count="583">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left"/>
    </xf>
    <xf numFmtId="0" fontId="6" fillId="0" borderId="0" xfId="0" applyFont="1" applyAlignment="1">
      <alignment horizontal="center" vertical="center"/>
    </xf>
    <xf numFmtId="0" fontId="5" fillId="0" borderId="0" xfId="0" applyFont="1" applyAlignment="1">
      <alignment horizontal="center" vertical="center" wrapText="1"/>
    </xf>
    <xf numFmtId="0" fontId="5" fillId="6" borderId="0" xfId="0" applyFont="1" applyFill="1" applyAlignment="1">
      <alignment horizontal="left" vertical="center"/>
    </xf>
    <xf numFmtId="0" fontId="5" fillId="6" borderId="0" xfId="0" applyFont="1" applyFill="1" applyAlignment="1">
      <alignment vertical="center"/>
    </xf>
    <xf numFmtId="0" fontId="5" fillId="6" borderId="0" xfId="0" applyFont="1" applyFill="1" applyAlignment="1">
      <alignment horizontal="left" wrapText="1"/>
    </xf>
    <xf numFmtId="0" fontId="5" fillId="6" borderId="0" xfId="0" applyFont="1" applyFill="1" applyAlignment="1">
      <alignment horizontal="left"/>
    </xf>
    <xf numFmtId="0" fontId="5" fillId="6" borderId="0" xfId="0" applyFont="1" applyFill="1"/>
    <xf numFmtId="0" fontId="5" fillId="6" borderId="2" xfId="0" applyFont="1" applyFill="1" applyBorder="1" applyAlignment="1">
      <alignment vertical="center"/>
    </xf>
    <xf numFmtId="0" fontId="5" fillId="6" borderId="0" xfId="0" applyFont="1" applyFill="1" applyAlignment="1">
      <alignment vertical="center" wrapText="1"/>
    </xf>
    <xf numFmtId="0" fontId="13" fillId="6" borderId="0" xfId="0" applyFont="1" applyFill="1" applyAlignment="1">
      <alignment vertical="center"/>
    </xf>
    <xf numFmtId="0" fontId="13" fillId="0" borderId="0" xfId="0" applyFont="1" applyAlignment="1">
      <alignment vertical="center"/>
    </xf>
    <xf numFmtId="0" fontId="14" fillId="6" borderId="0" xfId="2" quotePrefix="1" applyFont="1" applyFill="1" applyBorder="1" applyAlignment="1">
      <alignment horizontal="left" vertical="center"/>
    </xf>
    <xf numFmtId="0" fontId="16" fillId="6" borderId="0" xfId="0" applyFont="1" applyFill="1" applyAlignment="1">
      <alignment vertical="center"/>
    </xf>
    <xf numFmtId="0" fontId="17" fillId="6" borderId="0" xfId="0" applyFont="1" applyFill="1" applyAlignment="1">
      <alignment horizontal="right" vertical="center"/>
    </xf>
    <xf numFmtId="0" fontId="16" fillId="6" borderId="0" xfId="0" applyFont="1" applyFill="1" applyAlignment="1">
      <alignment horizontal="center" vertical="center"/>
    </xf>
    <xf numFmtId="0" fontId="18" fillId="6" borderId="0" xfId="0" applyFont="1" applyFill="1" applyAlignment="1">
      <alignment vertical="center"/>
    </xf>
    <xf numFmtId="0" fontId="22" fillId="6" borderId="0" xfId="0"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3" fillId="11" borderId="0" xfId="0" applyFont="1" applyFill="1" applyAlignment="1">
      <alignment horizontal="right" vertical="center"/>
    </xf>
    <xf numFmtId="166" fontId="24" fillId="11" borderId="0" xfId="0" applyNumberFormat="1" applyFont="1" applyFill="1" applyAlignment="1">
      <alignment vertical="center"/>
    </xf>
    <xf numFmtId="0" fontId="5" fillId="6" borderId="0" xfId="0" applyFont="1" applyFill="1" applyAlignment="1">
      <alignment horizontal="left" vertical="center" wrapText="1"/>
    </xf>
    <xf numFmtId="0" fontId="26" fillId="6" borderId="0" xfId="0" applyFont="1" applyFill="1" applyAlignment="1">
      <alignment vertical="center"/>
    </xf>
    <xf numFmtId="0" fontId="26" fillId="0" borderId="0" xfId="0" applyFont="1" applyAlignment="1">
      <alignment vertical="center"/>
    </xf>
    <xf numFmtId="0" fontId="5" fillId="8" borderId="1" xfId="0" applyFont="1" applyFill="1" applyBorder="1" applyAlignment="1">
      <alignment vertical="center"/>
    </xf>
    <xf numFmtId="42" fontId="27" fillId="6" borderId="0" xfId="3" applyNumberFormat="1" applyFont="1" applyFill="1" applyBorder="1" applyAlignment="1">
      <alignment vertical="center"/>
    </xf>
    <xf numFmtId="0" fontId="14" fillId="6" borderId="0" xfId="2" applyFont="1" applyFill="1" applyBorder="1" applyAlignment="1">
      <alignment horizontal="right" vertical="center"/>
    </xf>
    <xf numFmtId="0" fontId="0" fillId="0" borderId="0" xfId="0" applyAlignment="1">
      <alignment horizontal="center" vertical="center"/>
    </xf>
    <xf numFmtId="0" fontId="6" fillId="6" borderId="0" xfId="0" applyFont="1" applyFill="1" applyAlignment="1">
      <alignment vertical="center"/>
    </xf>
    <xf numFmtId="0" fontId="13" fillId="0" borderId="0" xfId="0" applyFont="1" applyAlignment="1">
      <alignment horizontal="left" vertical="center" wrapText="1"/>
    </xf>
    <xf numFmtId="0" fontId="0" fillId="6" borderId="0" xfId="0" applyFill="1"/>
    <xf numFmtId="0" fontId="13" fillId="6" borderId="0" xfId="0" applyFont="1" applyFill="1"/>
    <xf numFmtId="0" fontId="0" fillId="6" borderId="0" xfId="0" applyFill="1" applyAlignment="1">
      <alignment vertical="top"/>
    </xf>
    <xf numFmtId="0" fontId="4" fillId="6" borderId="0" xfId="0" applyFont="1" applyFill="1" applyAlignment="1">
      <alignment vertical="top" wrapText="1"/>
    </xf>
    <xf numFmtId="0" fontId="32" fillId="6" borderId="0" xfId="0" applyFont="1" applyFill="1" applyAlignment="1">
      <alignment vertical="center"/>
    </xf>
    <xf numFmtId="0" fontId="32" fillId="6" borderId="0" xfId="0" applyFont="1" applyFill="1" applyAlignment="1">
      <alignment horizontal="center"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0" xfId="0" applyAlignment="1">
      <alignment horizontal="right" vertical="center"/>
    </xf>
    <xf numFmtId="0" fontId="6" fillId="8" borderId="7" xfId="0" applyFont="1" applyFill="1" applyBorder="1" applyAlignment="1">
      <alignment horizontal="right" vertical="center" wrapText="1"/>
    </xf>
    <xf numFmtId="0" fontId="0" fillId="0" borderId="28" xfId="0" applyBorder="1"/>
    <xf numFmtId="0" fontId="0" fillId="0" borderId="29" xfId="0" applyBorder="1" applyAlignment="1">
      <alignment horizontal="right" vertical="center"/>
    </xf>
    <xf numFmtId="0" fontId="0" fillId="0" borderId="29" xfId="0" applyBorder="1" applyAlignment="1">
      <alignment horizontal="center" vertical="center"/>
    </xf>
    <xf numFmtId="0" fontId="0" fillId="0" borderId="30" xfId="0" applyBorder="1"/>
    <xf numFmtId="0" fontId="0" fillId="0" borderId="48" xfId="0" applyBorder="1" applyAlignment="1">
      <alignment horizontal="center" vertical="center"/>
    </xf>
    <xf numFmtId="0" fontId="15" fillId="8" borderId="7" xfId="0" applyFont="1" applyFill="1" applyBorder="1" applyAlignment="1">
      <alignment horizontal="right" vertical="center" wrapText="1"/>
    </xf>
    <xf numFmtId="0" fontId="6" fillId="8" borderId="27" xfId="0" applyFont="1" applyFill="1" applyBorder="1" applyAlignment="1">
      <alignment vertical="center" wrapText="1"/>
    </xf>
    <xf numFmtId="0" fontId="6" fillId="8" borderId="55" xfId="0" applyFont="1" applyFill="1" applyBorder="1" applyAlignment="1">
      <alignment vertical="center" wrapText="1"/>
    </xf>
    <xf numFmtId="0" fontId="6" fillId="8" borderId="56" xfId="0" applyFont="1" applyFill="1" applyBorder="1" applyAlignment="1">
      <alignment horizontal="left" vertical="center"/>
    </xf>
    <xf numFmtId="0" fontId="30" fillId="8" borderId="53" xfId="0" applyFont="1" applyFill="1" applyBorder="1" applyAlignment="1">
      <alignment horizontal="center" vertical="center" wrapText="1"/>
    </xf>
    <xf numFmtId="0" fontId="33" fillId="0" borderId="0" xfId="0" applyFont="1" applyAlignment="1">
      <alignment horizontal="left" vertical="center" wrapText="1"/>
    </xf>
    <xf numFmtId="3" fontId="20" fillId="21" borderId="53" xfId="0" applyNumberFormat="1" applyFont="1" applyFill="1" applyBorder="1" applyAlignment="1">
      <alignment horizontal="right" vertical="center"/>
    </xf>
    <xf numFmtId="0" fontId="13" fillId="3" borderId="1" xfId="0" applyFont="1" applyFill="1" applyBorder="1" applyAlignment="1" applyProtection="1">
      <alignment horizontal="left" vertical="center"/>
      <protection locked="0"/>
    </xf>
    <xf numFmtId="0" fontId="39" fillId="20"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20" fillId="12" borderId="1" xfId="0" applyFont="1" applyFill="1" applyBorder="1" applyAlignment="1">
      <alignment horizontal="center" vertical="center"/>
    </xf>
    <xf numFmtId="0" fontId="5" fillId="8" borderId="10" xfId="0" applyFont="1" applyFill="1" applyBorder="1" applyAlignment="1">
      <alignment vertical="center"/>
    </xf>
    <xf numFmtId="167" fontId="27" fillId="21" borderId="10" xfId="4" applyFont="1" applyFill="1" applyBorder="1" applyAlignment="1" applyProtection="1">
      <alignment vertical="center"/>
      <protection locked="0"/>
    </xf>
    <xf numFmtId="44" fontId="5" fillId="3" borderId="1" xfId="0" applyNumberFormat="1" applyFont="1" applyFill="1" applyBorder="1" applyAlignment="1" applyProtection="1">
      <alignment vertical="center"/>
      <protection locked="0"/>
    </xf>
    <xf numFmtId="44" fontId="5" fillId="3" borderId="59" xfId="0" applyNumberFormat="1" applyFont="1" applyFill="1" applyBorder="1" applyAlignment="1" applyProtection="1">
      <alignment vertical="center"/>
      <protection locked="0"/>
    </xf>
    <xf numFmtId="44" fontId="5" fillId="3" borderId="1" xfId="4" applyNumberFormat="1" applyFont="1" applyFill="1" applyBorder="1" applyAlignment="1" applyProtection="1">
      <alignment vertical="center"/>
      <protection locked="0"/>
    </xf>
    <xf numFmtId="44" fontId="5" fillId="3" borderId="59" xfId="4" applyNumberFormat="1" applyFont="1" applyFill="1" applyBorder="1" applyAlignment="1" applyProtection="1">
      <alignment vertical="center"/>
      <protection locked="0"/>
    </xf>
    <xf numFmtId="44" fontId="5" fillId="3" borderId="10" xfId="0" applyNumberFormat="1" applyFont="1" applyFill="1" applyBorder="1" applyAlignment="1" applyProtection="1">
      <alignment vertical="center"/>
      <protection locked="0"/>
    </xf>
    <xf numFmtId="44" fontId="5" fillId="3" borderId="61" xfId="0" applyNumberFormat="1" applyFont="1" applyFill="1" applyBorder="1" applyAlignment="1" applyProtection="1">
      <alignment vertical="center"/>
      <protection locked="0"/>
    </xf>
    <xf numFmtId="0" fontId="0" fillId="0" borderId="19" xfId="0" applyBorder="1"/>
    <xf numFmtId="0" fontId="0" fillId="0" borderId="21" xfId="0" applyBorder="1" applyAlignment="1">
      <alignment horizontal="right" vertical="center"/>
    </xf>
    <xf numFmtId="0" fontId="0" fillId="0" borderId="21" xfId="0" applyBorder="1" applyAlignment="1">
      <alignment horizontal="center" vertical="center"/>
    </xf>
    <xf numFmtId="0" fontId="0" fillId="0" borderId="66" xfId="0" applyBorder="1" applyAlignment="1">
      <alignment horizontal="center" vertical="center"/>
    </xf>
    <xf numFmtId="0" fontId="0" fillId="0" borderId="20" xfId="0" applyBorder="1"/>
    <xf numFmtId="0" fontId="0" fillId="0" borderId="67" xfId="0" applyBorder="1"/>
    <xf numFmtId="0" fontId="0" fillId="0" borderId="68" xfId="0" applyBorder="1"/>
    <xf numFmtId="0" fontId="0" fillId="0" borderId="11" xfId="0" applyBorder="1"/>
    <xf numFmtId="0" fontId="0" fillId="0" borderId="69" xfId="0" applyBorder="1" applyAlignment="1">
      <alignment horizontal="righ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2" xfId="0" applyBorder="1"/>
    <xf numFmtId="0" fontId="20" fillId="12" borderId="31" xfId="0" applyFont="1" applyFill="1" applyBorder="1" applyAlignment="1" applyProtection="1">
      <alignment horizontal="center" vertical="center" wrapText="1"/>
      <protection locked="0"/>
    </xf>
    <xf numFmtId="42" fontId="20" fillId="12" borderId="31" xfId="3" applyNumberFormat="1" applyFont="1" applyFill="1" applyBorder="1" applyAlignment="1" applyProtection="1">
      <alignment horizontal="center" vertical="center" wrapText="1"/>
      <protection locked="0"/>
    </xf>
    <xf numFmtId="0" fontId="13" fillId="0" borderId="0" xfId="0" applyFont="1" applyAlignment="1">
      <alignment horizontal="justify"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164" fontId="5" fillId="3" borderId="1" xfId="0" applyNumberFormat="1" applyFont="1" applyFill="1" applyBorder="1" applyAlignment="1" applyProtection="1">
      <alignment vertical="center"/>
      <protection locked="0"/>
    </xf>
    <xf numFmtId="0" fontId="6" fillId="4" borderId="1" xfId="0" applyFont="1" applyFill="1" applyBorder="1" applyAlignment="1">
      <alignment vertical="center"/>
    </xf>
    <xf numFmtId="0" fontId="6" fillId="4" borderId="1" xfId="0" applyFont="1" applyFill="1" applyBorder="1" applyAlignment="1">
      <alignment horizontal="center" vertical="center" wrapText="1"/>
    </xf>
    <xf numFmtId="0" fontId="20" fillId="5" borderId="1" xfId="0" applyFont="1" applyFill="1" applyBorder="1" applyAlignment="1">
      <alignment vertical="center"/>
    </xf>
    <xf numFmtId="0" fontId="20" fillId="5" borderId="1" xfId="0" applyFont="1" applyFill="1" applyBorder="1" applyAlignment="1">
      <alignment horizontal="center" vertical="center" wrapText="1"/>
    </xf>
    <xf numFmtId="164" fontId="20" fillId="21" borderId="1" xfId="0" applyNumberFormat="1" applyFont="1" applyFill="1" applyBorder="1" applyAlignment="1">
      <alignment vertical="center"/>
    </xf>
    <xf numFmtId="9" fontId="20" fillId="21" borderId="1" xfId="1" applyFont="1" applyFill="1" applyBorder="1" applyAlignment="1">
      <alignment vertical="center"/>
    </xf>
    <xf numFmtId="165" fontId="20" fillId="21" borderId="1" xfId="0" applyNumberFormat="1" applyFont="1" applyFill="1" applyBorder="1" applyAlignment="1">
      <alignment vertical="center"/>
    </xf>
    <xf numFmtId="0" fontId="5" fillId="8" borderId="1" xfId="0" applyFont="1" applyFill="1" applyBorder="1" applyAlignment="1">
      <alignment horizontal="center" vertical="center" wrapText="1"/>
    </xf>
    <xf numFmtId="0" fontId="13" fillId="3" borderId="31" xfId="0" applyFont="1" applyFill="1" applyBorder="1" applyAlignment="1" applyProtection="1">
      <alignment horizontal="left"/>
      <protection locked="0"/>
    </xf>
    <xf numFmtId="0" fontId="13" fillId="3" borderId="31" xfId="0" applyFont="1" applyFill="1" applyBorder="1" applyAlignment="1" applyProtection="1">
      <alignment horizontal="center"/>
      <protection locked="0"/>
    </xf>
    <xf numFmtId="14" fontId="13" fillId="3" borderId="31" xfId="0" applyNumberFormat="1" applyFont="1" applyFill="1" applyBorder="1" applyAlignment="1" applyProtection="1">
      <alignment horizontal="center"/>
      <protection locked="0"/>
    </xf>
    <xf numFmtId="0" fontId="20" fillId="25" borderId="31" xfId="0" applyFont="1" applyFill="1" applyBorder="1" applyAlignment="1">
      <alignment horizontal="center" vertical="center" wrapText="1"/>
    </xf>
    <xf numFmtId="0" fontId="6" fillId="8" borderId="0" xfId="0" applyFont="1" applyFill="1" applyAlignment="1">
      <alignment horizontal="left" vertical="center" wrapText="1"/>
    </xf>
    <xf numFmtId="0" fontId="13" fillId="8" borderId="0" xfId="0" applyFont="1" applyFill="1" applyAlignment="1">
      <alignment horizontal="right" vertical="center"/>
    </xf>
    <xf numFmtId="0" fontId="13" fillId="8" borderId="0" xfId="0" applyFont="1" applyFill="1"/>
    <xf numFmtId="0" fontId="13" fillId="8" borderId="0" xfId="0" applyFont="1" applyFill="1" applyAlignment="1">
      <alignment horizontal="left" vertical="center"/>
    </xf>
    <xf numFmtId="0" fontId="5" fillId="8" borderId="0" xfId="0" applyFont="1" applyFill="1" applyAlignment="1">
      <alignment horizontal="right" vertical="center"/>
    </xf>
    <xf numFmtId="0" fontId="5" fillId="8" borderId="0" xfId="0" applyFont="1" applyFill="1" applyAlignment="1">
      <alignment horizontal="left" vertical="center"/>
    </xf>
    <xf numFmtId="0" fontId="20" fillId="2" borderId="1" xfId="0" applyFont="1" applyFill="1" applyBorder="1" applyAlignment="1">
      <alignment horizontal="center" vertical="center" wrapText="1"/>
    </xf>
    <xf numFmtId="0" fontId="6" fillId="10" borderId="75" xfId="0" applyFont="1" applyFill="1" applyBorder="1" applyAlignment="1">
      <alignment horizontal="center" vertical="center"/>
    </xf>
    <xf numFmtId="0" fontId="5" fillId="8" borderId="0" xfId="0" applyFont="1" applyFill="1"/>
    <xf numFmtId="0" fontId="0" fillId="8" borderId="0" xfId="0" applyFill="1"/>
    <xf numFmtId="44" fontId="20" fillId="24" borderId="31" xfId="0" applyNumberFormat="1" applyFont="1" applyFill="1" applyBorder="1" applyAlignment="1">
      <alignment horizontal="center" vertical="center"/>
    </xf>
    <xf numFmtId="0" fontId="27" fillId="21"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9" fillId="7" borderId="93" xfId="0" applyFont="1" applyFill="1" applyBorder="1" applyAlignment="1">
      <alignment horizontal="center" vertical="center"/>
    </xf>
    <xf numFmtId="0" fontId="39" fillId="7" borderId="93" xfId="0" applyFont="1" applyFill="1" applyBorder="1" applyAlignment="1">
      <alignment horizontal="center" vertical="center" wrapText="1"/>
    </xf>
    <xf numFmtId="0" fontId="5" fillId="6" borderId="93" xfId="0" applyFont="1" applyFill="1" applyBorder="1" applyAlignment="1">
      <alignment horizontal="left" vertical="center" wrapText="1"/>
    </xf>
    <xf numFmtId="0" fontId="5" fillId="6" borderId="93" xfId="0" applyFont="1" applyFill="1" applyBorder="1" applyAlignment="1">
      <alignment horizontal="left" vertical="center"/>
    </xf>
    <xf numFmtId="0" fontId="7" fillId="0" borderId="97" xfId="0" applyFont="1" applyBorder="1" applyAlignment="1">
      <alignment vertical="center" wrapText="1"/>
    </xf>
    <xf numFmtId="0" fontId="44" fillId="0" borderId="97" xfId="0" applyFont="1" applyBorder="1" applyAlignment="1">
      <alignment vertical="center" wrapText="1"/>
    </xf>
    <xf numFmtId="0" fontId="44" fillId="0" borderId="99" xfId="0" applyFont="1" applyBorder="1" applyAlignment="1">
      <alignment vertical="center" wrapText="1"/>
    </xf>
    <xf numFmtId="0" fontId="7" fillId="0" borderId="98" xfId="0" applyFont="1" applyBorder="1" applyAlignment="1">
      <alignment vertical="center" wrapText="1"/>
    </xf>
    <xf numFmtId="0" fontId="39" fillId="7" borderId="101" xfId="0" applyFont="1" applyFill="1" applyBorder="1" applyAlignment="1">
      <alignment horizontal="center" vertical="center"/>
    </xf>
    <xf numFmtId="0" fontId="39" fillId="7" borderId="11" xfId="0" applyFont="1" applyFill="1" applyBorder="1" applyAlignment="1">
      <alignment horizontal="center" vertical="center" wrapText="1"/>
    </xf>
    <xf numFmtId="0" fontId="39" fillId="7" borderId="100" xfId="0" applyFont="1" applyFill="1" applyBorder="1" applyAlignment="1">
      <alignment horizontal="center" vertical="center"/>
    </xf>
    <xf numFmtId="0" fontId="43" fillId="8" borderId="9" xfId="0" applyFont="1" applyFill="1" applyBorder="1" applyAlignment="1">
      <alignment vertical="center" wrapText="1"/>
    </xf>
    <xf numFmtId="0" fontId="43" fillId="8" borderId="14" xfId="0" applyFont="1" applyFill="1" applyBorder="1" applyAlignment="1">
      <alignment vertical="center" wrapText="1"/>
    </xf>
    <xf numFmtId="0" fontId="43" fillId="8" borderId="102" xfId="0" applyFont="1" applyFill="1" applyBorder="1" applyAlignment="1">
      <alignment vertical="center" wrapText="1"/>
    </xf>
    <xf numFmtId="0" fontId="43" fillId="8" borderId="84" xfId="0" applyFont="1" applyFill="1" applyBorder="1" applyAlignment="1">
      <alignment vertical="center" wrapText="1"/>
    </xf>
    <xf numFmtId="0" fontId="33" fillId="3" borderId="27" xfId="0" applyFont="1" applyFill="1" applyBorder="1" applyAlignment="1">
      <alignment vertical="center"/>
    </xf>
    <xf numFmtId="0" fontId="35" fillId="21" borderId="17" xfId="0" applyFont="1" applyFill="1" applyBorder="1" applyAlignment="1">
      <alignment vertical="center"/>
    </xf>
    <xf numFmtId="0" fontId="33" fillId="6" borderId="0" xfId="0" applyFont="1" applyFill="1" applyAlignment="1">
      <alignment vertical="center"/>
    </xf>
    <xf numFmtId="0" fontId="35" fillId="6" borderId="0" xfId="0" applyFont="1" applyFill="1" applyAlignment="1">
      <alignment vertical="center"/>
    </xf>
    <xf numFmtId="0" fontId="43" fillId="8" borderId="104" xfId="0" applyFont="1" applyFill="1" applyBorder="1" applyAlignment="1">
      <alignment vertical="center" wrapText="1"/>
    </xf>
    <xf numFmtId="0" fontId="20" fillId="21" borderId="27" xfId="0" applyFont="1" applyFill="1" applyBorder="1" applyAlignment="1">
      <alignment horizontal="center" vertical="center" wrapText="1"/>
    </xf>
    <xf numFmtId="0" fontId="20" fillId="21" borderId="15" xfId="0" applyFont="1" applyFill="1" applyBorder="1" applyAlignment="1">
      <alignment horizontal="center" vertical="center" wrapText="1"/>
    </xf>
    <xf numFmtId="171" fontId="20" fillId="21" borderId="15" xfId="0" applyNumberFormat="1" applyFont="1" applyFill="1" applyBorder="1" applyAlignment="1">
      <alignment horizontal="center" vertical="center" wrapText="1"/>
    </xf>
    <xf numFmtId="0" fontId="20" fillId="21" borderId="17" xfId="0" applyFont="1" applyFill="1" applyBorder="1" applyAlignment="1">
      <alignment horizontal="center" vertical="center" wrapText="1"/>
    </xf>
    <xf numFmtId="0" fontId="20" fillId="21" borderId="85" xfId="0" applyFont="1" applyFill="1" applyBorder="1" applyAlignment="1">
      <alignment horizontal="center" vertical="center" wrapText="1"/>
    </xf>
    <xf numFmtId="0" fontId="20" fillId="21" borderId="86" xfId="0" applyFont="1" applyFill="1" applyBorder="1" applyAlignment="1">
      <alignment horizontal="center" vertical="center" wrapText="1"/>
    </xf>
    <xf numFmtId="0" fontId="43" fillId="26" borderId="14" xfId="0" applyFont="1" applyFill="1" applyBorder="1" applyAlignment="1">
      <alignment vertical="center" wrapText="1"/>
    </xf>
    <xf numFmtId="0" fontId="43" fillId="26" borderId="16" xfId="0" applyFont="1" applyFill="1" applyBorder="1" applyAlignment="1">
      <alignment vertical="center" wrapText="1"/>
    </xf>
    <xf numFmtId="0" fontId="49" fillId="23" borderId="7" xfId="0" applyFont="1" applyFill="1" applyBorder="1" applyAlignment="1">
      <alignment horizontal="right" vertical="center" wrapText="1"/>
    </xf>
    <xf numFmtId="0" fontId="49" fillId="23" borderId="7" xfId="0" applyFont="1" applyFill="1" applyBorder="1" applyAlignment="1">
      <alignment horizontal="center" vertical="center" wrapText="1"/>
    </xf>
    <xf numFmtId="0" fontId="49" fillId="23" borderId="5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66" fontId="20" fillId="24" borderId="4" xfId="0" applyNumberFormat="1"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13" fillId="27" borderId="1" xfId="0" applyFont="1" applyFill="1" applyBorder="1" applyAlignment="1" applyProtection="1">
      <alignment horizontal="center" vertical="center"/>
      <protection locked="0"/>
    </xf>
    <xf numFmtId="166" fontId="5" fillId="8" borderId="31" xfId="0" applyNumberFormat="1" applyFont="1" applyFill="1" applyBorder="1" applyAlignment="1" applyProtection="1">
      <alignment horizontal="center" vertical="center"/>
      <protection locked="0"/>
    </xf>
    <xf numFmtId="169" fontId="5" fillId="3" borderId="31" xfId="0" applyNumberFormat="1" applyFont="1" applyFill="1" applyBorder="1" applyAlignment="1" applyProtection="1">
      <alignment horizontal="center" vertical="center"/>
      <protection locked="0"/>
    </xf>
    <xf numFmtId="44" fontId="27" fillId="21" borderId="31" xfId="0" applyNumberFormat="1" applyFont="1" applyFill="1" applyBorder="1" applyAlignment="1" applyProtection="1">
      <alignment horizontal="center" vertical="center"/>
      <protection locked="0"/>
    </xf>
    <xf numFmtId="0" fontId="0" fillId="6" borderId="0" xfId="0" applyFill="1" applyAlignment="1">
      <alignment horizontal="center"/>
    </xf>
    <xf numFmtId="168" fontId="5" fillId="3" borderId="31" xfId="0" applyNumberFormat="1" applyFont="1" applyFill="1" applyBorder="1" applyAlignment="1" applyProtection="1">
      <alignment horizontal="center" vertical="center"/>
      <protection locked="0"/>
    </xf>
    <xf numFmtId="44" fontId="27" fillId="21" borderId="10" xfId="0" applyNumberFormat="1" applyFont="1" applyFill="1" applyBorder="1" applyAlignment="1" applyProtection="1">
      <alignment vertical="center"/>
      <protection locked="0"/>
    </xf>
    <xf numFmtId="0" fontId="28" fillId="3" borderId="7" xfId="0" applyFont="1" applyFill="1" applyBorder="1" applyAlignment="1" applyProtection="1">
      <alignment horizontal="center" vertical="center" wrapText="1"/>
      <protection locked="0"/>
    </xf>
    <xf numFmtId="0" fontId="28" fillId="3" borderId="50"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0" fillId="3" borderId="5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6" fontId="0" fillId="3" borderId="51" xfId="0" applyNumberFormat="1" applyFill="1" applyBorder="1" applyAlignment="1" applyProtection="1">
      <alignment horizontal="center" vertical="center"/>
      <protection locked="0"/>
    </xf>
    <xf numFmtId="0" fontId="28" fillId="3" borderId="51" xfId="0" applyFont="1" applyFill="1" applyBorder="1" applyAlignment="1" applyProtection="1">
      <alignment horizontal="center" vertical="center" wrapText="1"/>
      <protection locked="0"/>
    </xf>
    <xf numFmtId="0" fontId="28" fillId="29" borderId="6" xfId="0" applyFont="1" applyFill="1" applyBorder="1" applyAlignment="1" applyProtection="1">
      <alignment horizontal="center" vertical="center" wrapText="1"/>
      <protection locked="0"/>
    </xf>
    <xf numFmtId="0" fontId="28" fillId="3" borderId="50" xfId="0" applyFont="1" applyFill="1" applyBorder="1" applyAlignment="1" applyProtection="1">
      <alignment vertical="center" wrapText="1"/>
      <protection locked="0"/>
    </xf>
    <xf numFmtId="0" fontId="35" fillId="21" borderId="50" xfId="0" applyFont="1" applyFill="1" applyBorder="1" applyAlignment="1">
      <alignment horizontal="center" vertical="center" wrapText="1"/>
    </xf>
    <xf numFmtId="166" fontId="32" fillId="3" borderId="1" xfId="0" applyNumberFormat="1" applyFont="1" applyFill="1" applyBorder="1" applyAlignment="1" applyProtection="1">
      <alignment horizontal="center" vertical="center"/>
      <protection locked="0"/>
    </xf>
    <xf numFmtId="166" fontId="32" fillId="3" borderId="10" xfId="0" applyNumberFormat="1" applyFont="1" applyFill="1" applyBorder="1" applyAlignment="1" applyProtection="1">
      <alignment horizontal="center" vertical="center"/>
      <protection locked="0"/>
    </xf>
    <xf numFmtId="166" fontId="13" fillId="3" borderId="1" xfId="0" applyNumberFormat="1" applyFont="1" applyFill="1" applyBorder="1" applyAlignment="1" applyProtection="1">
      <alignment horizontal="center" vertical="center"/>
      <protection locked="0"/>
    </xf>
    <xf numFmtId="0" fontId="5" fillId="3" borderId="59" xfId="0" applyFont="1" applyFill="1" applyBorder="1" applyAlignment="1" applyProtection="1">
      <alignment vertical="center"/>
      <protection locked="0"/>
    </xf>
    <xf numFmtId="0" fontId="5" fillId="3" borderId="61" xfId="0" applyFont="1" applyFill="1" applyBorder="1" applyAlignment="1" applyProtection="1">
      <alignment vertical="center"/>
      <protection locked="0"/>
    </xf>
    <xf numFmtId="0" fontId="6" fillId="3" borderId="95" xfId="0" applyFont="1" applyFill="1" applyBorder="1" applyAlignment="1" applyProtection="1">
      <alignment horizontal="center" vertical="center"/>
      <protection locked="0"/>
    </xf>
    <xf numFmtId="0" fontId="6" fillId="3" borderId="9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15" fillId="27" borderId="27" xfId="0" applyFont="1" applyFill="1" applyBorder="1" applyAlignment="1" applyProtection="1">
      <alignment horizontal="center" vertical="center" wrapText="1"/>
      <protection locked="0"/>
    </xf>
    <xf numFmtId="0" fontId="15" fillId="27" borderId="15" xfId="0" applyFont="1" applyFill="1" applyBorder="1" applyAlignment="1" applyProtection="1">
      <alignment horizontal="center" vertical="center" wrapText="1"/>
      <protection locked="0"/>
    </xf>
    <xf numFmtId="166" fontId="15" fillId="27" borderId="103" xfId="0" applyNumberFormat="1"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9" fontId="15" fillId="27" borderId="85" xfId="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6" borderId="0" xfId="0" applyFont="1" applyFill="1" applyAlignment="1" applyProtection="1">
      <alignment vertical="center" wrapText="1"/>
      <protection locked="0"/>
    </xf>
    <xf numFmtId="0" fontId="13" fillId="6" borderId="0" xfId="0" applyFont="1" applyFill="1" applyAlignment="1" applyProtection="1">
      <alignment vertical="center"/>
      <protection locked="0"/>
    </xf>
    <xf numFmtId="0" fontId="0" fillId="6" borderId="0" xfId="0" applyFill="1" applyProtection="1">
      <protection locked="0"/>
    </xf>
    <xf numFmtId="3" fontId="5" fillId="3" borderId="1" xfId="0" applyNumberFormat="1" applyFont="1" applyFill="1" applyBorder="1" applyAlignment="1" applyProtection="1">
      <alignment horizontal="right" vertical="center"/>
      <protection locked="0"/>
    </xf>
    <xf numFmtId="3" fontId="27" fillId="21" borderId="1" xfId="0" applyNumberFormat="1" applyFont="1" applyFill="1" applyBorder="1" applyAlignment="1">
      <alignment horizontal="right" vertical="center"/>
    </xf>
    <xf numFmtId="3" fontId="27" fillId="21" borderId="54" xfId="0" applyNumberFormat="1" applyFont="1" applyFill="1" applyBorder="1" applyAlignment="1">
      <alignment horizontal="right" vertical="center"/>
    </xf>
    <xf numFmtId="1" fontId="20" fillId="21" borderId="53" xfId="0" applyNumberFormat="1" applyFont="1" applyFill="1" applyBorder="1" applyAlignment="1">
      <alignment horizontal="right" vertical="center"/>
    </xf>
    <xf numFmtId="0" fontId="33" fillId="6" borderId="0" xfId="0" applyFont="1" applyFill="1" applyAlignment="1" applyProtection="1">
      <alignment vertical="center"/>
      <protection locked="0"/>
    </xf>
    <xf numFmtId="0" fontId="0" fillId="0" borderId="0" xfId="0" applyProtection="1">
      <protection locked="0"/>
    </xf>
    <xf numFmtId="0" fontId="30" fillId="3" borderId="1" xfId="0" applyFont="1" applyFill="1" applyBorder="1" applyAlignment="1" applyProtection="1">
      <alignment horizontal="right" vertical="center"/>
      <protection locked="0"/>
    </xf>
    <xf numFmtId="0" fontId="30" fillId="3" borderId="53" xfId="0" applyFont="1" applyFill="1" applyBorder="1" applyAlignment="1" applyProtection="1">
      <alignment horizontal="right" vertical="center"/>
      <protection locked="0"/>
    </xf>
    <xf numFmtId="0" fontId="30" fillId="8" borderId="27" xfId="0" applyFont="1" applyFill="1" applyBorder="1" applyAlignment="1">
      <alignment vertical="center"/>
    </xf>
    <xf numFmtId="0" fontId="30" fillId="8" borderId="15" xfId="0" applyFont="1" applyFill="1" applyBorder="1" applyAlignment="1">
      <alignment vertical="center"/>
    </xf>
    <xf numFmtId="0" fontId="19" fillId="21" borderId="54" xfId="0" applyFont="1" applyFill="1" applyBorder="1" applyAlignment="1">
      <alignment horizontal="right" vertical="center"/>
    </xf>
    <xf numFmtId="0" fontId="30" fillId="8" borderId="17" xfId="0" applyFont="1" applyFill="1" applyBorder="1" applyAlignment="1">
      <alignment vertical="center"/>
    </xf>
    <xf numFmtId="0" fontId="6" fillId="8" borderId="15" xfId="0" applyFont="1" applyFill="1" applyBorder="1" applyAlignment="1">
      <alignment horizontal="left" vertical="center" wrapText="1"/>
    </xf>
    <xf numFmtId="0" fontId="6" fillId="8" borderId="17" xfId="0" applyFont="1" applyFill="1" applyBorder="1" applyAlignment="1">
      <alignment horizontal="left" vertical="center" wrapText="1"/>
    </xf>
    <xf numFmtId="0" fontId="6" fillId="8" borderId="54" xfId="0" applyFont="1" applyFill="1" applyBorder="1" applyAlignment="1">
      <alignment horizontal="center" vertical="center" wrapText="1"/>
    </xf>
    <xf numFmtId="0" fontId="19" fillId="12" borderId="53" xfId="0" applyFont="1" applyFill="1" applyBorder="1" applyAlignment="1">
      <alignment horizontal="center" vertical="center" wrapText="1"/>
    </xf>
    <xf numFmtId="0" fontId="19" fillId="12" borderId="27" xfId="0" applyFont="1" applyFill="1" applyBorder="1" applyAlignment="1">
      <alignment horizontal="center"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6" fillId="8" borderId="14" xfId="0" applyFont="1" applyFill="1" applyBorder="1" applyAlignment="1">
      <alignment horizontal="center" vertical="center" wrapText="1"/>
    </xf>
    <xf numFmtId="0" fontId="42" fillId="3" borderId="15" xfId="0" applyFont="1" applyFill="1" applyBorder="1" applyAlignment="1" applyProtection="1">
      <alignment horizontal="left" vertical="center" wrapText="1"/>
      <protection locked="0"/>
    </xf>
    <xf numFmtId="0" fontId="6" fillId="0" borderId="67" xfId="0" applyFont="1" applyBorder="1" applyAlignment="1">
      <alignment horizontal="left" vertical="center" wrapText="1"/>
    </xf>
    <xf numFmtId="0" fontId="42" fillId="0" borderId="68" xfId="0" applyFont="1" applyBorder="1" applyAlignment="1">
      <alignment horizontal="left" vertical="center" wrapText="1"/>
    </xf>
    <xf numFmtId="0" fontId="5" fillId="3" borderId="15" xfId="0" applyFont="1" applyFill="1" applyBorder="1" applyAlignment="1" applyProtection="1">
      <alignment horizontal="left" vertical="center" wrapText="1"/>
      <protection locked="0"/>
    </xf>
    <xf numFmtId="0" fontId="6" fillId="8" borderId="16" xfId="0" applyFont="1" applyFill="1" applyBorder="1" applyAlignment="1">
      <alignment horizontal="center" vertical="center" wrapText="1"/>
    </xf>
    <xf numFmtId="0" fontId="5" fillId="3" borderId="54" xfId="0" applyFont="1" applyFill="1" applyBorder="1" applyAlignment="1" applyProtection="1">
      <alignment horizontal="center" vertical="center" wrapText="1"/>
      <protection locked="0"/>
    </xf>
    <xf numFmtId="0" fontId="42" fillId="3" borderId="17" xfId="0" applyFont="1" applyFill="1" applyBorder="1" applyAlignment="1" applyProtection="1">
      <alignment horizontal="left" vertical="center" wrapText="1"/>
      <protection locked="0"/>
    </xf>
    <xf numFmtId="3" fontId="13" fillId="0" borderId="0" xfId="0" quotePrefix="1" applyNumberFormat="1" applyFont="1" applyAlignment="1">
      <alignment horizontal="left" vertical="center" wrapText="1"/>
    </xf>
    <xf numFmtId="0" fontId="15" fillId="8" borderId="1" xfId="0" applyFont="1" applyFill="1" applyBorder="1" applyAlignment="1">
      <alignment horizontal="center" vertical="center" wrapText="1"/>
    </xf>
    <xf numFmtId="0" fontId="25" fillId="0" borderId="0" xfId="0" applyFont="1" applyAlignment="1">
      <alignment horizontal="left" vertical="center" wrapText="1"/>
    </xf>
    <xf numFmtId="0" fontId="25" fillId="0" borderId="0" xfId="0" applyFont="1" applyAlignment="1" applyProtection="1">
      <alignment vertical="center"/>
      <protection locked="0"/>
    </xf>
    <xf numFmtId="0" fontId="25" fillId="0" borderId="67" xfId="0" applyFont="1" applyBorder="1" applyAlignment="1" applyProtection="1">
      <alignment vertical="center"/>
      <protection locked="0"/>
    </xf>
    <xf numFmtId="0" fontId="25" fillId="0" borderId="68" xfId="0" applyFont="1" applyBorder="1" applyAlignment="1" applyProtection="1">
      <alignment vertical="center"/>
      <protection locked="0"/>
    </xf>
    <xf numFmtId="0" fontId="6" fillId="8" borderId="1" xfId="0" applyFont="1" applyFill="1" applyBorder="1" applyAlignment="1">
      <alignment horizontal="right" vertical="center" wrapText="1"/>
    </xf>
    <xf numFmtId="3" fontId="27" fillId="21" borderId="1" xfId="0" applyNumberFormat="1" applyFont="1" applyFill="1" applyBorder="1" applyAlignment="1" applyProtection="1">
      <alignment horizontal="right" vertical="center"/>
      <protection locked="0"/>
    </xf>
    <xf numFmtId="0" fontId="6" fillId="8" borderId="1" xfId="0" applyFont="1" applyFill="1" applyBorder="1" applyAlignment="1">
      <alignment horizontal="right" vertical="center"/>
    </xf>
    <xf numFmtId="0" fontId="6" fillId="8" borderId="54" xfId="0" applyFont="1" applyFill="1" applyBorder="1" applyAlignment="1">
      <alignment horizontal="right" vertical="center"/>
    </xf>
    <xf numFmtId="0" fontId="21" fillId="8" borderId="120" xfId="0" applyFont="1" applyFill="1" applyBorder="1" applyAlignment="1">
      <alignment horizontal="center" vertical="center"/>
    </xf>
    <xf numFmtId="0" fontId="5" fillId="6" borderId="118" xfId="0" applyFont="1" applyFill="1" applyBorder="1" applyAlignment="1" applyProtection="1">
      <alignment vertical="center" wrapText="1"/>
      <protection locked="0"/>
    </xf>
    <xf numFmtId="172" fontId="27" fillId="21" borderId="31" xfId="0" applyNumberFormat="1" applyFont="1" applyFill="1" applyBorder="1" applyAlignment="1">
      <alignment horizontal="right" vertical="center"/>
    </xf>
    <xf numFmtId="0" fontId="5" fillId="8" borderId="31" xfId="0" applyFont="1" applyFill="1" applyBorder="1" applyAlignment="1">
      <alignment vertical="center"/>
    </xf>
    <xf numFmtId="172" fontId="5" fillId="3" borderId="31" xfId="0" applyNumberFormat="1" applyFont="1" applyFill="1" applyBorder="1" applyAlignment="1" applyProtection="1">
      <alignment horizontal="right" vertical="center"/>
      <protection locked="0"/>
    </xf>
    <xf numFmtId="0" fontId="5" fillId="3" borderId="31" xfId="0" applyFont="1" applyFill="1" applyBorder="1" applyAlignment="1" applyProtection="1">
      <alignment vertical="center"/>
      <protection locked="0"/>
    </xf>
    <xf numFmtId="3" fontId="5" fillId="3" borderId="31" xfId="0" applyNumberFormat="1" applyFont="1" applyFill="1" applyBorder="1" applyAlignment="1" applyProtection="1">
      <alignment horizontal="right" vertical="center"/>
      <protection locked="0"/>
    </xf>
    <xf numFmtId="0" fontId="5" fillId="3" borderId="31" xfId="0" applyFont="1" applyFill="1" applyBorder="1" applyAlignment="1" applyProtection="1">
      <alignment horizontal="right" vertical="center"/>
      <protection locked="0"/>
    </xf>
    <xf numFmtId="3" fontId="19" fillId="21" borderId="31" xfId="0" applyNumberFormat="1" applyFont="1" applyFill="1" applyBorder="1" applyAlignment="1">
      <alignment horizontal="right" vertical="center"/>
    </xf>
    <xf numFmtId="0" fontId="30" fillId="8" borderId="31" xfId="0" applyFont="1" applyFill="1" applyBorder="1" applyAlignment="1">
      <alignment horizontal="left" vertical="center"/>
    </xf>
    <xf numFmtId="3" fontId="65" fillId="21" borderId="31" xfId="0" applyNumberFormat="1" applyFont="1" applyFill="1" applyBorder="1" applyAlignment="1">
      <alignment horizontal="right" vertical="center"/>
    </xf>
    <xf numFmtId="3" fontId="27" fillId="21" borderId="31" xfId="0" applyNumberFormat="1" applyFont="1" applyFill="1" applyBorder="1" applyAlignment="1">
      <alignment horizontal="right" vertical="center"/>
    </xf>
    <xf numFmtId="0" fontId="27" fillId="21" borderId="31" xfId="0" applyFont="1" applyFill="1" applyBorder="1" applyAlignment="1">
      <alignment horizontal="left" vertical="center"/>
    </xf>
    <xf numFmtId="0" fontId="5" fillId="3" borderId="31" xfId="0" applyFont="1" applyFill="1" applyBorder="1" applyAlignment="1" applyProtection="1">
      <alignment horizontal="right"/>
      <protection locked="0"/>
    </xf>
    <xf numFmtId="0" fontId="35" fillId="21" borderId="76" xfId="0" applyFont="1" applyFill="1" applyBorder="1" applyAlignment="1">
      <alignment horizontal="center" vertical="center" wrapText="1"/>
    </xf>
    <xf numFmtId="0" fontId="27" fillId="21" borderId="1" xfId="0" quotePrefix="1" applyFont="1" applyFill="1" applyBorder="1" applyAlignment="1">
      <alignment horizontal="center" vertical="center" wrapText="1"/>
    </xf>
    <xf numFmtId="0" fontId="13" fillId="27" borderId="1" xfId="0" applyFont="1" applyFill="1" applyBorder="1" applyAlignment="1" applyProtection="1">
      <alignment horizontal="left" vertical="center" wrapText="1"/>
      <protection locked="0"/>
    </xf>
    <xf numFmtId="3" fontId="5" fillId="27" borderId="31" xfId="0" applyNumberFormat="1" applyFont="1" applyFill="1" applyBorder="1" applyAlignment="1">
      <alignment horizontal="right" vertical="center"/>
    </xf>
    <xf numFmtId="3" fontId="20" fillId="21" borderId="1" xfId="0" applyNumberFormat="1" applyFont="1" applyFill="1" applyBorder="1" applyAlignment="1">
      <alignment horizontal="right" vertical="center"/>
    </xf>
    <xf numFmtId="1" fontId="20" fillId="21" borderId="1" xfId="0" applyNumberFormat="1" applyFont="1" applyFill="1" applyBorder="1" applyAlignment="1">
      <alignment horizontal="right" vertical="center"/>
    </xf>
    <xf numFmtId="0" fontId="6" fillId="8" borderId="15" xfId="0" applyFont="1" applyFill="1" applyBorder="1" applyAlignment="1">
      <alignment vertical="center" wrapText="1"/>
    </xf>
    <xf numFmtId="3" fontId="20" fillId="21" borderId="54" xfId="0" applyNumberFormat="1" applyFont="1" applyFill="1" applyBorder="1" applyAlignment="1">
      <alignment horizontal="right" vertical="center"/>
    </xf>
    <xf numFmtId="1" fontId="20" fillId="21" borderId="54" xfId="0" applyNumberFormat="1" applyFont="1" applyFill="1" applyBorder="1" applyAlignment="1">
      <alignment horizontal="right" vertical="center"/>
    </xf>
    <xf numFmtId="0" fontId="6" fillId="8" borderId="17" xfId="0" applyFont="1" applyFill="1" applyBorder="1" applyAlignment="1">
      <alignment vertical="center" wrapText="1"/>
    </xf>
    <xf numFmtId="0" fontId="6" fillId="8" borderId="3" xfId="0" applyFont="1" applyFill="1" applyBorder="1" applyAlignment="1">
      <alignment horizontal="left" vertical="center"/>
    </xf>
    <xf numFmtId="0" fontId="6" fillId="8" borderId="122" xfId="0" applyFont="1" applyFill="1" applyBorder="1" applyAlignment="1">
      <alignment horizontal="left" vertical="center"/>
    </xf>
    <xf numFmtId="0" fontId="6" fillId="8" borderId="123" xfId="0" applyFont="1" applyFill="1" applyBorder="1" applyAlignment="1">
      <alignment horizontal="left" vertical="center"/>
    </xf>
    <xf numFmtId="0" fontId="6" fillId="8" borderId="3" xfId="0" applyFont="1" applyFill="1" applyBorder="1" applyAlignment="1">
      <alignment vertical="center" wrapText="1"/>
    </xf>
    <xf numFmtId="0" fontId="6" fillId="8" borderId="122" xfId="0" applyFont="1" applyFill="1" applyBorder="1" applyAlignment="1">
      <alignment vertical="center" wrapText="1"/>
    </xf>
    <xf numFmtId="0" fontId="6" fillId="8" borderId="123" xfId="0" applyFont="1" applyFill="1" applyBorder="1" applyAlignment="1">
      <alignment vertical="center" wrapText="1"/>
    </xf>
    <xf numFmtId="0" fontId="6" fillId="8" borderId="126" xfId="0" applyFont="1" applyFill="1" applyBorder="1" applyAlignment="1">
      <alignment horizontal="left" vertical="center"/>
    </xf>
    <xf numFmtId="0" fontId="6" fillId="8" borderId="56" xfId="0" applyFont="1" applyFill="1" applyBorder="1" applyAlignment="1">
      <alignment vertical="center" wrapText="1"/>
    </xf>
    <xf numFmtId="0" fontId="6" fillId="8" borderId="3" xfId="0" applyFont="1" applyFill="1" applyBorder="1" applyAlignment="1">
      <alignment vertical="center"/>
    </xf>
    <xf numFmtId="0" fontId="6" fillId="8" borderId="15" xfId="0" applyFont="1" applyFill="1" applyBorder="1" applyAlignment="1">
      <alignment vertical="center"/>
    </xf>
    <xf numFmtId="0" fontId="20" fillId="21" borderId="1" xfId="0" applyFont="1" applyFill="1" applyBorder="1" applyAlignment="1">
      <alignment vertical="center"/>
    </xf>
    <xf numFmtId="0" fontId="5" fillId="27" borderId="1" xfId="0" applyFont="1" applyFill="1" applyBorder="1" applyAlignment="1">
      <alignment vertical="center"/>
    </xf>
    <xf numFmtId="0" fontId="5" fillId="27" borderId="54" xfId="0" applyFont="1" applyFill="1" applyBorder="1" applyAlignment="1">
      <alignment vertical="center"/>
    </xf>
    <xf numFmtId="0" fontId="27" fillId="21" borderId="15" xfId="0" applyFont="1" applyFill="1" applyBorder="1" applyAlignment="1">
      <alignment horizontal="center" vertical="center" wrapText="1"/>
    </xf>
    <xf numFmtId="0" fontId="27" fillId="21" borderId="17" xfId="0" applyFont="1" applyFill="1" applyBorder="1" applyAlignment="1">
      <alignment horizontal="center" vertical="center" wrapText="1"/>
    </xf>
    <xf numFmtId="0" fontId="13" fillId="0" borderId="12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31" xfId="0" applyFont="1" applyBorder="1" applyAlignment="1">
      <alignment horizontal="center" vertical="center" wrapText="1"/>
    </xf>
    <xf numFmtId="0" fontId="68" fillId="13" borderId="18" xfId="0" applyFont="1" applyFill="1" applyBorder="1" applyAlignment="1">
      <alignment horizontal="center" vertical="center" wrapText="1"/>
    </xf>
    <xf numFmtId="0" fontId="68" fillId="13" borderId="13" xfId="0" applyFont="1" applyFill="1" applyBorder="1" applyAlignment="1">
      <alignment horizontal="center" vertical="center" wrapText="1"/>
    </xf>
    <xf numFmtId="0" fontId="69" fillId="14" borderId="22" xfId="0" applyFont="1" applyFill="1" applyBorder="1" applyAlignment="1">
      <alignment horizontal="center" vertical="center" wrapText="1"/>
    </xf>
    <xf numFmtId="0" fontId="69" fillId="0" borderId="12" xfId="0" applyFont="1" applyBorder="1" applyAlignment="1">
      <alignment horizontal="center" vertical="center" wrapText="1"/>
    </xf>
    <xf numFmtId="170" fontId="69" fillId="0" borderId="12" xfId="0" applyNumberFormat="1" applyFont="1" applyBorder="1" applyAlignment="1">
      <alignment horizontal="center" vertical="center" wrapText="1"/>
    </xf>
    <xf numFmtId="0" fontId="69" fillId="15" borderId="22" xfId="0" applyFont="1" applyFill="1" applyBorder="1" applyAlignment="1">
      <alignment horizontal="center" vertical="center" wrapText="1"/>
    </xf>
    <xf numFmtId="0" fontId="69" fillId="16" borderId="22" xfId="0" applyFont="1" applyFill="1" applyBorder="1" applyAlignment="1">
      <alignment horizontal="center" vertical="center" wrapText="1"/>
    </xf>
    <xf numFmtId="0" fontId="12"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vertical="center"/>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3" fillId="0" borderId="0" xfId="0" applyFont="1"/>
    <xf numFmtId="0" fontId="13" fillId="0" borderId="16" xfId="0" applyFont="1" applyBorder="1" applyAlignment="1">
      <alignment horizontal="center" vertical="center"/>
    </xf>
    <xf numFmtId="0" fontId="13" fillId="0" borderId="17" xfId="0" applyFont="1" applyBorder="1" applyAlignment="1">
      <alignment vertical="center"/>
    </xf>
    <xf numFmtId="0" fontId="13" fillId="0" borderId="45" xfId="0" applyFont="1" applyBorder="1" applyAlignment="1">
      <alignment horizontal="left" vertical="center"/>
    </xf>
    <xf numFmtId="0" fontId="13" fillId="0" borderId="46" xfId="0" applyFont="1" applyBorder="1" applyAlignment="1">
      <alignment horizontal="left" vertical="center"/>
    </xf>
    <xf numFmtId="0" fontId="12" fillId="23" borderId="27" xfId="0" applyFont="1" applyFill="1" applyBorder="1" applyAlignment="1">
      <alignment horizontal="center" vertical="center"/>
    </xf>
    <xf numFmtId="0" fontId="12" fillId="23" borderId="44" xfId="0" applyFont="1" applyFill="1" applyBorder="1" applyAlignment="1">
      <alignment horizontal="left" vertical="center"/>
    </xf>
    <xf numFmtId="0" fontId="13" fillId="0" borderId="1" xfId="0" applyFont="1" applyBorder="1" applyAlignment="1">
      <alignment vertical="center" wrapText="1"/>
    </xf>
    <xf numFmtId="0" fontId="13" fillId="17" borderId="1" xfId="0" applyFont="1" applyFill="1" applyBorder="1" applyAlignment="1">
      <alignment vertical="center" wrapText="1"/>
    </xf>
    <xf numFmtId="0" fontId="13" fillId="18" borderId="1" xfId="0" applyFont="1" applyFill="1" applyBorder="1" applyAlignment="1">
      <alignment vertical="center" wrapText="1"/>
    </xf>
    <xf numFmtId="0" fontId="13" fillId="0" borderId="10" xfId="0" applyFont="1" applyBorder="1" applyAlignment="1">
      <alignment vertical="center" wrapText="1"/>
    </xf>
    <xf numFmtId="0" fontId="12" fillId="19" borderId="18"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30" fillId="8" borderId="65" xfId="0" applyFont="1" applyFill="1" applyBorder="1" applyAlignment="1">
      <alignment horizontal="left" vertical="center"/>
    </xf>
    <xf numFmtId="3" fontId="5" fillId="27" borderId="138" xfId="0" applyNumberFormat="1" applyFont="1" applyFill="1" applyBorder="1" applyAlignment="1">
      <alignment horizontal="right" vertical="center"/>
    </xf>
    <xf numFmtId="0" fontId="5" fillId="8" borderId="138" xfId="0" applyFont="1" applyFill="1" applyBorder="1" applyAlignment="1">
      <alignment vertical="center"/>
    </xf>
    <xf numFmtId="3" fontId="19" fillId="21" borderId="138" xfId="0" applyNumberFormat="1" applyFont="1" applyFill="1" applyBorder="1" applyAlignment="1">
      <alignment horizontal="right" vertical="center"/>
    </xf>
    <xf numFmtId="0" fontId="30" fillId="8" borderId="139" xfId="0" applyFont="1" applyFill="1" applyBorder="1" applyAlignment="1">
      <alignment horizontal="left" vertical="center"/>
    </xf>
    <xf numFmtId="0" fontId="13" fillId="3" borderId="16" xfId="0" applyFont="1" applyFill="1" applyBorder="1" applyAlignment="1">
      <alignment vertical="center" wrapText="1"/>
    </xf>
    <xf numFmtId="0" fontId="5" fillId="8" borderId="17" xfId="0" applyFont="1" applyFill="1" applyBorder="1" applyAlignment="1">
      <alignment vertical="center" wrapText="1"/>
    </xf>
    <xf numFmtId="0" fontId="5" fillId="8" borderId="52" xfId="0" applyFont="1" applyFill="1" applyBorder="1" applyAlignment="1">
      <alignment vertical="center"/>
    </xf>
    <xf numFmtId="0" fontId="5" fillId="8" borderId="140" xfId="0" applyFont="1" applyFill="1" applyBorder="1" applyAlignment="1">
      <alignment vertical="center"/>
    </xf>
    <xf numFmtId="172" fontId="27" fillId="21" borderId="141" xfId="0" applyNumberFormat="1" applyFont="1" applyFill="1" applyBorder="1" applyAlignment="1">
      <alignment horizontal="right" vertical="center"/>
    </xf>
    <xf numFmtId="3" fontId="5" fillId="3" borderId="141" xfId="0" applyNumberFormat="1" applyFont="1" applyFill="1" applyBorder="1" applyAlignment="1" applyProtection="1">
      <alignment horizontal="right" vertical="center"/>
      <protection locked="0"/>
    </xf>
    <xf numFmtId="3" fontId="27" fillId="21" borderId="141" xfId="0" applyNumberFormat="1" applyFont="1" applyFill="1" applyBorder="1" applyAlignment="1">
      <alignment horizontal="right" vertical="center"/>
    </xf>
    <xf numFmtId="3" fontId="5" fillId="27" borderId="141" xfId="0" applyNumberFormat="1" applyFont="1" applyFill="1" applyBorder="1" applyAlignment="1">
      <alignment horizontal="right" vertical="center"/>
    </xf>
    <xf numFmtId="3" fontId="5" fillId="27" borderId="142" xfId="0" applyNumberFormat="1" applyFont="1" applyFill="1" applyBorder="1" applyAlignment="1">
      <alignment horizontal="right" vertical="center"/>
    </xf>
    <xf numFmtId="172" fontId="5" fillId="3" borderId="145" xfId="0" applyNumberFormat="1" applyFont="1" applyFill="1" applyBorder="1" applyAlignment="1">
      <alignment horizontal="right" vertical="center"/>
    </xf>
    <xf numFmtId="0" fontId="5" fillId="8" borderId="146" xfId="0" applyFont="1" applyFill="1" applyBorder="1" applyAlignment="1">
      <alignment vertical="center"/>
    </xf>
    <xf numFmtId="3" fontId="5" fillId="3" borderId="145" xfId="0" applyNumberFormat="1" applyFont="1" applyFill="1" applyBorder="1" applyAlignment="1" applyProtection="1">
      <alignment horizontal="right" vertical="center"/>
      <protection locked="0"/>
    </xf>
    <xf numFmtId="3" fontId="65" fillId="21" borderId="145" xfId="0" applyNumberFormat="1" applyFont="1" applyFill="1" applyBorder="1" applyAlignment="1">
      <alignment horizontal="right" vertical="center"/>
    </xf>
    <xf numFmtId="3" fontId="27" fillId="21" borderId="145" xfId="0" applyNumberFormat="1" applyFont="1" applyFill="1" applyBorder="1" applyAlignment="1">
      <alignment horizontal="right" vertical="center"/>
    </xf>
    <xf numFmtId="3" fontId="5" fillId="27" borderId="145" xfId="0" applyNumberFormat="1" applyFont="1" applyFill="1" applyBorder="1" applyAlignment="1">
      <alignment horizontal="right" vertical="center"/>
    </xf>
    <xf numFmtId="3" fontId="5" fillId="27" borderId="147" xfId="0" applyNumberFormat="1" applyFont="1" applyFill="1" applyBorder="1" applyAlignment="1">
      <alignment horizontal="right" vertical="center"/>
    </xf>
    <xf numFmtId="0" fontId="5" fillId="8" borderId="148" xfId="0" applyFont="1" applyFill="1" applyBorder="1" applyAlignment="1">
      <alignment vertical="center"/>
    </xf>
    <xf numFmtId="0" fontId="70" fillId="3" borderId="31" xfId="0" applyFont="1" applyFill="1" applyBorder="1" applyAlignment="1" applyProtection="1">
      <alignment horizontal="center" vertical="center"/>
      <protection locked="0"/>
    </xf>
    <xf numFmtId="0" fontId="69" fillId="6" borderId="12" xfId="0" applyFont="1" applyFill="1" applyBorder="1" applyAlignment="1">
      <alignment horizontal="center" vertical="center" wrapText="1"/>
    </xf>
    <xf numFmtId="170" fontId="69" fillId="6" borderId="12" xfId="0" applyNumberFormat="1" applyFont="1" applyFill="1" applyBorder="1" applyAlignment="1">
      <alignment horizontal="center" vertical="center" wrapText="1"/>
    </xf>
    <xf numFmtId="0" fontId="12" fillId="6" borderId="31" xfId="0" applyFont="1" applyFill="1" applyBorder="1" applyAlignment="1">
      <alignment horizontal="left" vertical="center"/>
    </xf>
    <xf numFmtId="0" fontId="12" fillId="6" borderId="105" xfId="0" applyFont="1" applyFill="1" applyBorder="1" applyAlignment="1">
      <alignment horizontal="left" vertical="center"/>
    </xf>
    <xf numFmtId="0" fontId="12" fillId="23" borderId="150" xfId="0" applyFont="1" applyFill="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68" fillId="13" borderId="19" xfId="0" applyFont="1" applyFill="1" applyBorder="1" applyAlignment="1">
      <alignment horizontal="center" vertical="center" wrapText="1"/>
    </xf>
    <xf numFmtId="0" fontId="68" fillId="13" borderId="20" xfId="0" applyFont="1" applyFill="1" applyBorder="1" applyAlignment="1">
      <alignment horizontal="center" vertical="center" wrapText="1"/>
    </xf>
    <xf numFmtId="0" fontId="69" fillId="13" borderId="11" xfId="0" applyFont="1" applyFill="1" applyBorder="1" applyAlignment="1">
      <alignment horizontal="center" vertical="center" wrapText="1"/>
    </xf>
    <xf numFmtId="0" fontId="69" fillId="13" borderId="12" xfId="0" applyFont="1" applyFill="1" applyBorder="1" applyAlignment="1">
      <alignment horizontal="center" vertical="center" wrapText="1"/>
    </xf>
    <xf numFmtId="0" fontId="12" fillId="26" borderId="9" xfId="0" applyFont="1" applyFill="1" applyBorder="1" applyAlignment="1">
      <alignment horizontal="center" vertical="center" wrapText="1"/>
    </xf>
    <xf numFmtId="0" fontId="12" fillId="26" borderId="27" xfId="0" applyFont="1" applyFill="1" applyBorder="1" applyAlignment="1">
      <alignment horizontal="center" vertical="center"/>
    </xf>
    <xf numFmtId="0" fontId="30" fillId="0" borderId="38" xfId="0" applyFont="1" applyBorder="1" applyAlignment="1">
      <alignment horizontal="center" vertical="center"/>
    </xf>
    <xf numFmtId="0" fontId="30" fillId="0" borderId="41" xfId="0" applyFont="1" applyBorder="1" applyAlignment="1">
      <alignment horizontal="center" vertical="center"/>
    </xf>
    <xf numFmtId="0" fontId="48" fillId="21" borderId="42" xfId="0" applyFont="1" applyFill="1" applyBorder="1" applyAlignment="1">
      <alignment horizontal="left" vertical="center"/>
    </xf>
    <xf numFmtId="0" fontId="48" fillId="21" borderId="43" xfId="0" applyFont="1" applyFill="1" applyBorder="1" applyAlignment="1">
      <alignment horizontal="left" vertical="center"/>
    </xf>
    <xf numFmtId="0" fontId="47" fillId="3" borderId="39" xfId="0" applyFont="1" applyFill="1" applyBorder="1" applyAlignment="1">
      <alignment horizontal="left" vertical="center"/>
    </xf>
    <xf numFmtId="0" fontId="47" fillId="3" borderId="40" xfId="0" applyFont="1" applyFill="1" applyBorder="1" applyAlignment="1">
      <alignment horizontal="left" vertical="center"/>
    </xf>
    <xf numFmtId="0" fontId="28" fillId="3" borderId="7" xfId="0" applyFont="1" applyFill="1" applyBorder="1" applyAlignment="1" applyProtection="1">
      <alignment horizontal="center" vertical="center" wrapText="1"/>
      <protection locked="0"/>
    </xf>
    <xf numFmtId="0" fontId="3" fillId="2" borderId="0" xfId="0" applyFont="1" applyFill="1" applyAlignment="1">
      <alignment horizontal="center" vertical="center"/>
    </xf>
    <xf numFmtId="0" fontId="3" fillId="2" borderId="48" xfId="0" applyFont="1" applyFill="1" applyBorder="1" applyAlignment="1">
      <alignment horizontal="center" vertical="center"/>
    </xf>
    <xf numFmtId="0" fontId="28" fillId="3" borderId="26" xfId="0" applyFont="1" applyFill="1" applyBorder="1" applyAlignment="1" applyProtection="1">
      <alignment horizontal="center" vertical="center" wrapText="1"/>
      <protection locked="0"/>
    </xf>
    <xf numFmtId="0" fontId="28" fillId="3" borderId="50" xfId="0" applyFont="1" applyFill="1" applyBorder="1" applyAlignment="1" applyProtection="1">
      <alignment horizontal="center" vertical="center" wrapText="1"/>
      <protection locked="0"/>
    </xf>
    <xf numFmtId="0" fontId="33" fillId="3" borderId="26" xfId="0" applyFont="1" applyFill="1" applyBorder="1" applyAlignment="1" applyProtection="1">
      <alignment horizontal="center" vertical="center"/>
      <protection locked="0"/>
    </xf>
    <xf numFmtId="0" fontId="33" fillId="3" borderId="50" xfId="0" applyFont="1" applyFill="1" applyBorder="1" applyAlignment="1" applyProtection="1">
      <alignment horizontal="center" vertical="center"/>
      <protection locked="0"/>
    </xf>
    <xf numFmtId="0" fontId="49" fillId="23" borderId="25" xfId="0" applyFont="1" applyFill="1" applyBorder="1" applyAlignment="1">
      <alignment horizontal="center" vertical="center" wrapText="1"/>
    </xf>
    <xf numFmtId="0" fontId="49" fillId="23" borderId="24" xfId="0" applyFont="1" applyFill="1" applyBorder="1" applyAlignment="1">
      <alignment horizontal="center" vertical="center" wrapText="1"/>
    </xf>
    <xf numFmtId="0" fontId="49" fillId="23" borderId="49" xfId="0" applyFont="1" applyFill="1" applyBorder="1" applyAlignment="1">
      <alignment horizontal="center" vertical="center" wrapText="1"/>
    </xf>
    <xf numFmtId="0" fontId="6" fillId="8" borderId="47" xfId="0" applyFont="1" applyFill="1" applyBorder="1" applyAlignment="1">
      <alignment horizontal="right" vertical="center" wrapText="1"/>
    </xf>
    <xf numFmtId="0" fontId="6" fillId="8" borderId="5" xfId="0" applyFont="1" applyFill="1" applyBorder="1" applyAlignment="1">
      <alignment horizontal="right" vertical="center" wrapText="1"/>
    </xf>
    <xf numFmtId="0" fontId="30" fillId="23" borderId="25" xfId="0" applyFont="1" applyFill="1" applyBorder="1" applyAlignment="1">
      <alignment horizontal="center" vertical="center" wrapText="1"/>
    </xf>
    <xf numFmtId="0" fontId="30" fillId="23" borderId="24" xfId="0" applyFont="1" applyFill="1" applyBorder="1" applyAlignment="1">
      <alignment horizontal="center" vertical="center" wrapText="1"/>
    </xf>
    <xf numFmtId="0" fontId="30" fillId="23" borderId="49" xfId="0" applyFont="1" applyFill="1" applyBorder="1" applyAlignment="1">
      <alignment horizontal="center" vertical="center" wrapText="1"/>
    </xf>
    <xf numFmtId="0" fontId="28" fillId="3" borderId="23" xfId="0" applyFont="1" applyFill="1" applyBorder="1" applyAlignment="1" applyProtection="1">
      <alignment horizontal="center" vertical="center" wrapText="1"/>
      <protection locked="0"/>
    </xf>
    <xf numFmtId="0" fontId="6" fillId="8" borderId="8" xfId="0" applyFont="1" applyFill="1" applyBorder="1" applyAlignment="1">
      <alignment horizontal="right" vertical="center" wrapText="1"/>
    </xf>
    <xf numFmtId="0" fontId="5" fillId="8" borderId="0" xfId="0" applyFont="1" applyFill="1" applyAlignment="1">
      <alignment horizontal="left" vertical="center" wrapText="1"/>
    </xf>
    <xf numFmtId="0" fontId="5" fillId="8" borderId="0" xfId="0" applyFont="1" applyFill="1" applyAlignment="1">
      <alignment horizontal="left" vertical="center"/>
    </xf>
    <xf numFmtId="0" fontId="5" fillId="0" borderId="0" xfId="0" applyFont="1" applyAlignment="1">
      <alignment horizontal="left" vertical="center" wrapText="1"/>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9" fillId="21" borderId="90" xfId="0" applyFont="1" applyFill="1" applyBorder="1" applyAlignment="1">
      <alignment horizontal="center" vertical="center"/>
    </xf>
    <xf numFmtId="0" fontId="39" fillId="21" borderId="74" xfId="0" applyFont="1" applyFill="1" applyBorder="1" applyAlignment="1">
      <alignment horizontal="center" vertical="center"/>
    </xf>
    <xf numFmtId="0" fontId="29" fillId="8" borderId="89" xfId="0" applyFont="1" applyFill="1" applyBorder="1" applyAlignment="1">
      <alignment horizontal="center" vertical="center"/>
    </xf>
    <xf numFmtId="0" fontId="29" fillId="8" borderId="73" xfId="0" applyFont="1" applyFill="1" applyBorder="1" applyAlignment="1">
      <alignment horizontal="center" vertical="center"/>
    </xf>
    <xf numFmtId="0" fontId="0" fillId="0" borderId="0" xfId="0" applyAlignment="1">
      <alignment horizontal="justify" vertical="center" wrapText="1"/>
    </xf>
    <xf numFmtId="0" fontId="6" fillId="8" borderId="0" xfId="0" applyFont="1" applyFill="1" applyAlignment="1">
      <alignment horizontal="left" vertical="center" wrapText="1"/>
    </xf>
    <xf numFmtId="0" fontId="35" fillId="21" borderId="71" xfId="0" applyFont="1" applyFill="1" applyBorder="1" applyAlignment="1">
      <alignment horizontal="left" vertical="center"/>
    </xf>
    <xf numFmtId="0" fontId="35" fillId="21" borderId="88" xfId="0" applyFont="1" applyFill="1" applyBorder="1" applyAlignment="1">
      <alignment horizontal="left" vertical="center"/>
    </xf>
    <xf numFmtId="0" fontId="35" fillId="21" borderId="74" xfId="0" applyFont="1" applyFill="1" applyBorder="1" applyAlignment="1">
      <alignment horizontal="left" vertical="center"/>
    </xf>
    <xf numFmtId="0" fontId="33" fillId="3" borderId="72" xfId="0" applyFont="1" applyFill="1" applyBorder="1" applyAlignment="1">
      <alignment horizontal="left" vertical="center"/>
    </xf>
    <xf numFmtId="0" fontId="33" fillId="3" borderId="87" xfId="0" applyFont="1" applyFill="1" applyBorder="1" applyAlignment="1">
      <alignment horizontal="left" vertical="center"/>
    </xf>
    <xf numFmtId="0" fontId="33" fillId="3" borderId="73" xfId="0" applyFont="1" applyFill="1" applyBorder="1" applyAlignment="1">
      <alignment horizontal="left" vertical="center"/>
    </xf>
    <xf numFmtId="0" fontId="6" fillId="8" borderId="60" xfId="0" applyFont="1" applyFill="1" applyBorder="1" applyAlignment="1">
      <alignment horizontal="center" vertical="center"/>
    </xf>
    <xf numFmtId="0" fontId="6" fillId="8" borderId="1" xfId="0" applyFont="1" applyFill="1" applyBorder="1" applyAlignment="1">
      <alignment horizontal="center" vertical="center"/>
    </xf>
    <xf numFmtId="0" fontId="30" fillId="9" borderId="3" xfId="0" applyFont="1" applyFill="1" applyBorder="1" applyAlignment="1">
      <alignment horizontal="center" vertical="center"/>
    </xf>
    <xf numFmtId="42" fontId="19" fillId="21" borderId="62" xfId="3" applyNumberFormat="1" applyFont="1" applyFill="1" applyBorder="1" applyAlignment="1">
      <alignment horizontal="center" vertical="center"/>
    </xf>
    <xf numFmtId="42" fontId="19" fillId="21" borderId="63" xfId="3" applyNumberFormat="1" applyFont="1" applyFill="1" applyBorder="1" applyAlignment="1">
      <alignment horizontal="center" vertical="center"/>
    </xf>
    <xf numFmtId="0" fontId="38" fillId="21" borderId="121" xfId="0" applyFont="1" applyFill="1" applyBorder="1" applyAlignment="1">
      <alignment horizontal="center" vertical="center" wrapText="1"/>
    </xf>
    <xf numFmtId="0" fontId="38" fillId="21" borderId="119" xfId="0" applyFont="1" applyFill="1" applyBorder="1" applyAlignment="1">
      <alignment horizontal="center" vertical="center" wrapText="1"/>
    </xf>
    <xf numFmtId="0" fontId="3" fillId="2" borderId="0" xfId="0" applyFont="1" applyFill="1" applyAlignment="1">
      <alignment horizontal="left" vertical="center"/>
    </xf>
    <xf numFmtId="0" fontId="6" fillId="8" borderId="10" xfId="0" applyFont="1" applyFill="1" applyBorder="1" applyAlignment="1">
      <alignment horizontal="center" vertical="center"/>
    </xf>
    <xf numFmtId="0" fontId="6" fillId="8" borderId="59" xfId="0" applyFont="1" applyFill="1" applyBorder="1" applyAlignment="1">
      <alignment horizontal="center" vertical="center"/>
    </xf>
    <xf numFmtId="0" fontId="6" fillId="8" borderId="61" xfId="0" applyFont="1" applyFill="1" applyBorder="1" applyAlignment="1">
      <alignment horizontal="center" vertical="center"/>
    </xf>
    <xf numFmtId="0" fontId="20" fillId="25" borderId="1" xfId="0" applyFont="1" applyFill="1" applyBorder="1" applyAlignment="1">
      <alignment horizontal="center" vertical="center" wrapText="1"/>
    </xf>
    <xf numFmtId="0" fontId="33" fillId="3" borderId="53" xfId="0" applyFont="1" applyFill="1" applyBorder="1" applyAlignment="1">
      <alignment horizontal="left" vertical="center"/>
    </xf>
    <xf numFmtId="0" fontId="33" fillId="3" borderId="27" xfId="0" applyFont="1" applyFill="1" applyBorder="1" applyAlignment="1">
      <alignment horizontal="left" vertical="center"/>
    </xf>
    <xf numFmtId="0" fontId="35" fillId="21" borderId="54" xfId="0" applyFont="1" applyFill="1" applyBorder="1" applyAlignment="1">
      <alignment horizontal="left" vertical="center"/>
    </xf>
    <xf numFmtId="0" fontId="35" fillId="21" borderId="17" xfId="0" applyFont="1" applyFill="1" applyBorder="1" applyAlignment="1">
      <alignment horizontal="left" vertical="center"/>
    </xf>
    <xf numFmtId="0" fontId="20" fillId="25" borderId="3" xfId="0" applyFont="1" applyFill="1" applyBorder="1" applyAlignment="1">
      <alignment horizontal="center" vertical="center"/>
    </xf>
    <xf numFmtId="0" fontId="20" fillId="25" borderId="4" xfId="0" applyFont="1" applyFill="1" applyBorder="1" applyAlignment="1">
      <alignment horizontal="center" vertical="center"/>
    </xf>
    <xf numFmtId="0" fontId="15" fillId="9" borderId="31" xfId="0" applyFont="1" applyFill="1" applyBorder="1" applyAlignment="1">
      <alignment horizontal="center" vertical="center"/>
    </xf>
    <xf numFmtId="0" fontId="44" fillId="8" borderId="0" xfId="0" applyFont="1" applyFill="1" applyAlignment="1">
      <alignment horizontal="left" vertical="center" wrapText="1"/>
    </xf>
    <xf numFmtId="0" fontId="36" fillId="23" borderId="1" xfId="0" applyFont="1" applyFill="1" applyBorder="1" applyAlignment="1">
      <alignment horizontal="center" vertical="center"/>
    </xf>
    <xf numFmtId="0" fontId="36" fillId="23" borderId="61" xfId="0" applyFont="1" applyFill="1" applyBorder="1" applyAlignment="1">
      <alignment horizontal="center" vertical="center"/>
    </xf>
    <xf numFmtId="0" fontId="30" fillId="0" borderId="9" xfId="0" applyFont="1" applyBorder="1" applyAlignment="1">
      <alignment horizontal="center" vertical="center"/>
    </xf>
    <xf numFmtId="0" fontId="30" fillId="0" borderId="16" xfId="0" applyFont="1" applyBorder="1" applyAlignment="1">
      <alignment horizontal="center" vertical="center"/>
    </xf>
    <xf numFmtId="0" fontId="6" fillId="8" borderId="27"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36" fillId="23" borderId="0" xfId="0" applyFont="1" applyFill="1" applyAlignment="1">
      <alignment horizontal="center" vertical="center" wrapText="1"/>
    </xf>
    <xf numFmtId="0" fontId="5" fillId="27" borderId="1" xfId="0" applyFont="1" applyFill="1" applyBorder="1" applyAlignment="1">
      <alignment horizontal="center" vertical="center"/>
    </xf>
    <xf numFmtId="0" fontId="5" fillId="27" borderId="54" xfId="0" applyFont="1" applyFill="1" applyBorder="1" applyAlignment="1">
      <alignment horizontal="center" vertical="center"/>
    </xf>
    <xf numFmtId="0" fontId="6" fillId="8" borderId="55" xfId="0" applyFont="1" applyFill="1" applyBorder="1" applyAlignment="1">
      <alignment horizontal="center" vertical="center" wrapText="1"/>
    </xf>
    <xf numFmtId="0" fontId="6" fillId="8" borderId="149" xfId="0" applyFont="1" applyFill="1" applyBorder="1" applyAlignment="1">
      <alignment horizontal="center" vertical="center" wrapText="1"/>
    </xf>
    <xf numFmtId="0" fontId="6" fillId="8" borderId="57"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9" fillId="20" borderId="9" xfId="0" applyFont="1" applyFill="1" applyBorder="1" applyAlignment="1" applyProtection="1">
      <alignment horizontal="center" vertical="center" wrapText="1"/>
      <protection locked="0"/>
    </xf>
    <xf numFmtId="0" fontId="9" fillId="20" borderId="14" xfId="0" applyFont="1" applyFill="1" applyBorder="1" applyAlignment="1" applyProtection="1">
      <alignment horizontal="center" vertical="center" wrapText="1"/>
      <protection locked="0"/>
    </xf>
    <xf numFmtId="0" fontId="9" fillId="20" borderId="16" xfId="0" applyFont="1" applyFill="1" applyBorder="1" applyAlignment="1" applyProtection="1">
      <alignment horizontal="center" vertical="center" wrapText="1"/>
      <protection locked="0"/>
    </xf>
    <xf numFmtId="0" fontId="27" fillId="21" borderId="54" xfId="0" applyFont="1" applyFill="1" applyBorder="1" applyAlignment="1" applyProtection="1">
      <alignment horizontal="center" vertical="center"/>
      <protection locked="0"/>
    </xf>
    <xf numFmtId="0" fontId="27" fillId="21" borderId="1" xfId="0" applyFont="1" applyFill="1" applyBorder="1" applyAlignment="1" applyProtection="1">
      <alignment horizontal="center" vertical="center"/>
      <protection locked="0"/>
    </xf>
    <xf numFmtId="0" fontId="5" fillId="27" borderId="54" xfId="0" applyFont="1" applyFill="1" applyBorder="1" applyAlignment="1" applyProtection="1">
      <alignment horizontal="center" vertical="center"/>
      <protection locked="0"/>
    </xf>
    <xf numFmtId="0" fontId="5" fillId="27" borderId="1" xfId="0" applyFont="1" applyFill="1" applyBorder="1" applyAlignment="1" applyProtection="1">
      <alignment horizontal="center" vertical="center"/>
      <protection locked="0"/>
    </xf>
    <xf numFmtId="0" fontId="30" fillId="8" borderId="123" xfId="0" applyFont="1" applyFill="1" applyBorder="1" applyAlignment="1">
      <alignment horizontal="center" vertical="center" wrapText="1"/>
    </xf>
    <xf numFmtId="0" fontId="30" fillId="8" borderId="125"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13" fillId="23" borderId="53" xfId="0" applyFont="1" applyFill="1" applyBorder="1" applyAlignment="1">
      <alignment horizontal="left" vertical="center" wrapText="1"/>
    </xf>
    <xf numFmtId="0" fontId="13" fillId="23" borderId="1" xfId="0" applyFont="1" applyFill="1" applyBorder="1" applyAlignment="1">
      <alignment horizontal="left" vertical="center" wrapText="1"/>
    </xf>
    <xf numFmtId="0" fontId="6" fillId="8" borderId="5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3" fillId="8" borderId="0" xfId="0" applyFont="1" applyFill="1" applyAlignment="1">
      <alignment horizontal="left" vertical="top" wrapText="1"/>
    </xf>
    <xf numFmtId="0" fontId="6" fillId="8" borderId="127" xfId="0" applyFont="1" applyFill="1" applyBorder="1" applyAlignment="1">
      <alignment horizontal="center" vertical="center" wrapText="1"/>
    </xf>
    <xf numFmtId="0" fontId="6" fillId="8" borderId="124" xfId="0" applyFont="1" applyFill="1" applyBorder="1" applyAlignment="1">
      <alignment horizontal="center" vertical="center" wrapText="1"/>
    </xf>
    <xf numFmtId="0" fontId="6" fillId="8" borderId="128" xfId="0" applyFont="1" applyFill="1" applyBorder="1" applyAlignment="1">
      <alignment horizontal="center" vertical="center" wrapText="1"/>
    </xf>
    <xf numFmtId="0" fontId="9" fillId="20" borderId="9" xfId="0" applyFont="1" applyFill="1" applyBorder="1" applyAlignment="1">
      <alignment horizontal="center" vertical="center" wrapText="1"/>
    </xf>
    <xf numFmtId="0" fontId="9" fillId="20" borderId="14"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30" fillId="8" borderId="54" xfId="0" applyFont="1" applyFill="1" applyBorder="1" applyAlignment="1">
      <alignment horizontal="center" vertical="center" wrapText="1"/>
    </xf>
    <xf numFmtId="0" fontId="13" fillId="8" borderId="21" xfId="0" applyFont="1" applyFill="1" applyBorder="1" applyAlignment="1">
      <alignment horizontal="left" vertical="top" wrapText="1"/>
    </xf>
    <xf numFmtId="0" fontId="30" fillId="8" borderId="133" xfId="0" applyFont="1" applyFill="1" applyBorder="1" applyAlignment="1">
      <alignment horizontal="center" vertical="center" wrapText="1"/>
    </xf>
    <xf numFmtId="0" fontId="30" fillId="8" borderId="136" xfId="0" applyFont="1" applyFill="1" applyBorder="1" applyAlignment="1">
      <alignment horizontal="center" vertical="center"/>
    </xf>
    <xf numFmtId="0" fontId="30" fillId="8" borderId="31" xfId="0" applyFont="1" applyFill="1" applyBorder="1" applyAlignment="1">
      <alignment horizontal="center" vertical="center"/>
    </xf>
    <xf numFmtId="0" fontId="30" fillId="8" borderId="65" xfId="0" applyFont="1" applyFill="1" applyBorder="1" applyAlignment="1">
      <alignment horizontal="center" vertical="center"/>
    </xf>
    <xf numFmtId="172" fontId="5" fillId="3" borderId="31" xfId="0" applyNumberFormat="1" applyFont="1" applyFill="1" applyBorder="1" applyAlignment="1" applyProtection="1">
      <alignment horizontal="center" vertical="center"/>
      <protection locked="0"/>
    </xf>
    <xf numFmtId="4" fontId="5" fillId="3" borderId="31" xfId="0" applyNumberFormat="1" applyFont="1" applyFill="1" applyBorder="1" applyAlignment="1" applyProtection="1">
      <alignment horizontal="center" vertical="center"/>
      <protection locked="0"/>
    </xf>
    <xf numFmtId="4" fontId="5" fillId="3" borderId="141" xfId="0" applyNumberFormat="1" applyFont="1" applyFill="1" applyBorder="1" applyAlignment="1" applyProtection="1">
      <alignment horizontal="center" vertical="center"/>
      <protection locked="0"/>
    </xf>
    <xf numFmtId="0" fontId="6" fillId="3" borderId="133" xfId="0" applyFont="1" applyFill="1" applyBorder="1" applyAlignment="1" applyProtection="1">
      <alignment horizontal="center" vertical="center" wrapText="1"/>
      <protection locked="0"/>
    </xf>
    <xf numFmtId="4" fontId="5" fillId="3" borderId="52" xfId="0" applyNumberFormat="1" applyFont="1" applyFill="1" applyBorder="1" applyAlignment="1" applyProtection="1">
      <alignment horizontal="center" vertical="center"/>
      <protection locked="0"/>
    </xf>
    <xf numFmtId="0" fontId="6" fillId="8" borderId="133" xfId="0" applyFont="1" applyFill="1" applyBorder="1" applyAlignment="1">
      <alignment horizontal="center" vertical="center"/>
    </xf>
    <xf numFmtId="0" fontId="6" fillId="8" borderId="134" xfId="0" applyFont="1" applyFill="1" applyBorder="1" applyAlignment="1">
      <alignment horizontal="center" vertical="center"/>
    </xf>
    <xf numFmtId="0" fontId="33" fillId="3" borderId="33" xfId="0" applyFont="1" applyFill="1" applyBorder="1" applyAlignment="1">
      <alignment horizontal="left" vertical="center"/>
    </xf>
    <xf numFmtId="0" fontId="33" fillId="3" borderId="34" xfId="0" applyFont="1" applyFill="1" applyBorder="1" applyAlignment="1">
      <alignment horizontal="left" vertical="center"/>
    </xf>
    <xf numFmtId="0" fontId="30" fillId="8" borderId="31" xfId="0" applyFont="1" applyFill="1" applyBorder="1" applyAlignment="1">
      <alignment horizontal="center" vertical="center" wrapText="1"/>
    </xf>
    <xf numFmtId="0" fontId="30" fillId="8" borderId="1" xfId="0" applyFont="1" applyFill="1" applyBorder="1" applyAlignment="1">
      <alignment horizontal="center" vertical="center"/>
    </xf>
    <xf numFmtId="0" fontId="6" fillId="8" borderId="1" xfId="0" applyFont="1" applyFill="1" applyBorder="1" applyAlignment="1">
      <alignment horizontal="right" vertical="center" wrapText="1"/>
    </xf>
    <xf numFmtId="0" fontId="30" fillId="8" borderId="54" xfId="0" applyFont="1" applyFill="1" applyBorder="1" applyAlignment="1">
      <alignment horizontal="center" vertical="center"/>
    </xf>
    <xf numFmtId="0" fontId="35" fillId="21" borderId="36" xfId="0" applyFont="1" applyFill="1" applyBorder="1" applyAlignment="1">
      <alignment horizontal="left" vertical="center"/>
    </xf>
    <xf numFmtId="0" fontId="35" fillId="21" borderId="37" xfId="0" applyFont="1" applyFill="1" applyBorder="1" applyAlignment="1">
      <alignment horizontal="left" vertical="center"/>
    </xf>
    <xf numFmtId="0" fontId="30" fillId="0" borderId="32" xfId="0" applyFont="1" applyBorder="1" applyAlignment="1">
      <alignment horizontal="center" vertical="center"/>
    </xf>
    <xf numFmtId="0" fontId="30" fillId="0" borderId="35" xfId="0" applyFont="1" applyBorder="1" applyAlignment="1">
      <alignment horizontal="center" vertical="center"/>
    </xf>
    <xf numFmtId="0" fontId="13" fillId="8" borderId="0" xfId="0" applyFont="1" applyFill="1" applyAlignment="1">
      <alignment horizontal="left" vertical="center" wrapText="1"/>
    </xf>
    <xf numFmtId="0" fontId="6" fillId="8" borderId="54" xfId="0" applyFont="1" applyFill="1" applyBorder="1" applyAlignment="1">
      <alignment horizontal="right" vertical="center" wrapText="1"/>
    </xf>
    <xf numFmtId="0" fontId="9" fillId="20" borderId="19" xfId="0" applyFont="1" applyFill="1" applyBorder="1" applyAlignment="1">
      <alignment horizontal="center" vertical="center" wrapText="1"/>
    </xf>
    <xf numFmtId="0" fontId="9" fillId="20" borderId="113" xfId="0" applyFont="1" applyFill="1" applyBorder="1" applyAlignment="1">
      <alignment horizontal="center" vertical="center" wrapText="1"/>
    </xf>
    <xf numFmtId="0" fontId="9" fillId="20" borderId="67" xfId="0" applyFont="1" applyFill="1" applyBorder="1" applyAlignment="1">
      <alignment horizontal="center" vertical="center" wrapText="1"/>
    </xf>
    <xf numFmtId="0" fontId="9" fillId="20" borderId="114"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115" xfId="0" applyFont="1" applyFill="1" applyBorder="1" applyAlignment="1">
      <alignment horizontal="center" vertical="center" wrapText="1"/>
    </xf>
    <xf numFmtId="0" fontId="19" fillId="21" borderId="53" xfId="0" applyFont="1" applyFill="1" applyBorder="1" applyAlignment="1">
      <alignment horizontal="center" vertical="center" wrapText="1"/>
    </xf>
    <xf numFmtId="0" fontId="19" fillId="21" borderId="1" xfId="0" applyFont="1" applyFill="1" applyBorder="1" applyAlignment="1">
      <alignment horizontal="center" vertical="center" wrapText="1"/>
    </xf>
    <xf numFmtId="0" fontId="19" fillId="21" borderId="54" xfId="0" applyFont="1" applyFill="1" applyBorder="1" applyAlignment="1">
      <alignment horizontal="center" vertical="center" wrapText="1"/>
    </xf>
    <xf numFmtId="0" fontId="30" fillId="8" borderId="27" xfId="0" applyFont="1" applyFill="1" applyBorder="1" applyAlignment="1">
      <alignment horizontal="center" vertical="center"/>
    </xf>
    <xf numFmtId="0" fontId="30" fillId="8" borderId="15" xfId="0" applyFont="1" applyFill="1" applyBorder="1" applyAlignment="1">
      <alignment horizontal="center" vertical="center"/>
    </xf>
    <xf numFmtId="0" fontId="30" fillId="8" borderId="17" xfId="0" applyFont="1" applyFill="1" applyBorder="1" applyAlignment="1">
      <alignment horizontal="center" vertical="center"/>
    </xf>
    <xf numFmtId="0" fontId="66" fillId="8" borderId="31" xfId="0" applyFont="1" applyFill="1" applyBorder="1" applyAlignment="1">
      <alignment horizontal="center" vertical="center" wrapText="1"/>
    </xf>
    <xf numFmtId="0" fontId="6" fillId="8" borderId="31" xfId="0" applyFont="1" applyFill="1" applyBorder="1" applyAlignment="1">
      <alignment horizontal="right" vertical="center" wrapText="1"/>
    </xf>
    <xf numFmtId="0" fontId="52" fillId="8" borderId="31" xfId="0" applyFont="1" applyFill="1" applyBorder="1" applyAlignment="1">
      <alignment horizontal="right" vertical="center" wrapText="1"/>
    </xf>
    <xf numFmtId="0" fontId="9" fillId="20" borderId="132" xfId="0" applyFont="1" applyFill="1" applyBorder="1" applyAlignment="1">
      <alignment horizontal="center" vertical="center" wrapText="1"/>
    </xf>
    <xf numFmtId="0" fontId="9" fillId="20" borderId="64" xfId="0" applyFont="1" applyFill="1" applyBorder="1" applyAlignment="1">
      <alignment horizontal="center" vertical="center" wrapText="1"/>
    </xf>
    <xf numFmtId="0" fontId="9" fillId="20" borderId="137" xfId="0" applyFont="1" applyFill="1" applyBorder="1" applyAlignment="1">
      <alignment horizontal="center" vertical="center" wrapText="1"/>
    </xf>
    <xf numFmtId="0" fontId="30" fillId="8" borderId="138" xfId="0" applyFont="1" applyFill="1" applyBorder="1" applyAlignment="1">
      <alignment horizontal="center" vertical="center" wrapText="1"/>
    </xf>
    <xf numFmtId="0" fontId="6" fillId="8" borderId="143" xfId="0" applyFont="1" applyFill="1" applyBorder="1" applyAlignment="1">
      <alignment horizontal="center" vertical="center" wrapText="1"/>
    </xf>
    <xf numFmtId="0" fontId="6" fillId="8" borderId="144" xfId="0" applyFont="1" applyFill="1" applyBorder="1" applyAlignment="1">
      <alignment horizontal="center" vertical="center" wrapText="1"/>
    </xf>
    <xf numFmtId="4" fontId="5" fillId="3" borderId="145" xfId="0" applyNumberFormat="1" applyFont="1" applyFill="1" applyBorder="1" applyAlignment="1" applyProtection="1">
      <alignment horizontal="center" vertical="center"/>
      <protection locked="0"/>
    </xf>
    <xf numFmtId="4" fontId="5" fillId="3" borderId="146" xfId="0" applyNumberFormat="1" applyFont="1" applyFill="1" applyBorder="1" applyAlignment="1" applyProtection="1">
      <alignment horizontal="center" vertical="center"/>
      <protection locked="0"/>
    </xf>
    <xf numFmtId="0" fontId="6" fillId="8" borderId="9" xfId="0" applyFont="1" applyFill="1" applyBorder="1" applyAlignment="1">
      <alignment horizontal="center" vertical="center" wrapText="1"/>
    </xf>
    <xf numFmtId="0" fontId="30" fillId="8" borderId="133" xfId="0" applyFont="1" applyFill="1" applyBorder="1" applyAlignment="1">
      <alignment horizontal="center" vertical="center"/>
    </xf>
    <xf numFmtId="0" fontId="33" fillId="22" borderId="31" xfId="0" applyFont="1" applyFill="1" applyBorder="1" applyAlignment="1">
      <alignment horizontal="center" vertical="center"/>
    </xf>
    <xf numFmtId="0" fontId="33" fillId="22" borderId="65" xfId="0" applyFont="1" applyFill="1" applyBorder="1" applyAlignment="1">
      <alignment horizontal="center" vertical="center"/>
    </xf>
    <xf numFmtId="0" fontId="47" fillId="22" borderId="31" xfId="0" applyFont="1" applyFill="1" applyBorder="1" applyAlignment="1">
      <alignment horizontal="center" vertical="center"/>
    </xf>
    <xf numFmtId="0" fontId="6" fillId="8" borderId="138" xfId="0" applyFont="1" applyFill="1" applyBorder="1" applyAlignment="1">
      <alignment horizontal="right" vertical="center" wrapText="1"/>
    </xf>
    <xf numFmtId="0" fontId="33" fillId="22" borderId="138" xfId="0" applyFont="1" applyFill="1" applyBorder="1" applyAlignment="1">
      <alignment horizontal="center" vertical="center"/>
    </xf>
    <xf numFmtId="0" fontId="36" fillId="23" borderId="133" xfId="0" applyFont="1" applyFill="1" applyBorder="1" applyAlignment="1">
      <alignment horizontal="center" vertical="center" wrapText="1"/>
    </xf>
    <xf numFmtId="0" fontId="36" fillId="23" borderId="31" xfId="0" applyFont="1" applyFill="1" applyBorder="1" applyAlignment="1">
      <alignment horizontal="center" vertical="center" wrapText="1"/>
    </xf>
    <xf numFmtId="0" fontId="36" fillId="23" borderId="138" xfId="0" applyFont="1" applyFill="1" applyBorder="1" applyAlignment="1">
      <alignment horizontal="center" vertical="center" wrapText="1"/>
    </xf>
    <xf numFmtId="0" fontId="6" fillId="8" borderId="135" xfId="0" applyFont="1" applyFill="1" applyBorder="1" applyAlignment="1">
      <alignment horizontal="center" vertical="center" wrapText="1"/>
    </xf>
    <xf numFmtId="0" fontId="6" fillId="8" borderId="133" xfId="0" applyFont="1" applyFill="1" applyBorder="1" applyAlignment="1">
      <alignment horizontal="center" vertical="center" wrapText="1"/>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9" fillId="7" borderId="93" xfId="0" applyFont="1" applyFill="1" applyBorder="1" applyAlignment="1">
      <alignment horizontal="center" vertical="center"/>
    </xf>
    <xf numFmtId="0" fontId="39" fillId="7" borderId="96" xfId="0" applyFont="1" applyFill="1" applyBorder="1" applyAlignment="1">
      <alignment horizontal="center" vertical="center"/>
    </xf>
    <xf numFmtId="0" fontId="43" fillId="28" borderId="97" xfId="0" applyFont="1" applyFill="1" applyBorder="1" applyAlignment="1">
      <alignment vertical="center" wrapText="1"/>
    </xf>
    <xf numFmtId="0" fontId="43" fillId="28" borderId="97" xfId="0" applyFont="1" applyFill="1" applyBorder="1" applyAlignment="1">
      <alignment horizontal="center" vertical="center" wrapText="1"/>
    </xf>
    <xf numFmtId="0" fontId="33" fillId="3" borderId="81" xfId="0" applyFont="1" applyFill="1" applyBorder="1" applyAlignment="1" applyProtection="1">
      <alignment horizontal="center" vertical="center"/>
      <protection locked="0"/>
    </xf>
    <xf numFmtId="0" fontId="33" fillId="3" borderId="20" xfId="0" applyFont="1" applyFill="1" applyBorder="1" applyAlignment="1" applyProtection="1">
      <alignment horizontal="center" vertical="center"/>
      <protection locked="0"/>
    </xf>
    <xf numFmtId="0" fontId="33" fillId="3" borderId="2" xfId="0" applyFont="1" applyFill="1" applyBorder="1" applyAlignment="1" applyProtection="1">
      <alignment horizontal="center" vertical="center"/>
      <protection locked="0"/>
    </xf>
    <xf numFmtId="0" fontId="33" fillId="3" borderId="68" xfId="0" applyFont="1" applyFill="1" applyBorder="1" applyAlignment="1" applyProtection="1">
      <alignment horizontal="center" vertical="center"/>
      <protection locked="0"/>
    </xf>
    <xf numFmtId="0" fontId="33" fillId="3" borderId="82"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9" fillId="7" borderId="9" xfId="0" applyFont="1" applyFill="1" applyBorder="1" applyAlignment="1">
      <alignment horizontal="center" vertical="center" wrapText="1"/>
    </xf>
    <xf numFmtId="0" fontId="39" fillId="7" borderId="53" xfId="0" applyFont="1" applyFill="1" applyBorder="1" applyAlignment="1">
      <alignment horizontal="center" vertical="center" wrapText="1"/>
    </xf>
    <xf numFmtId="0" fontId="39" fillId="7" borderId="14"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7" borderId="16" xfId="0" applyFont="1" applyFill="1" applyBorder="1" applyAlignment="1">
      <alignment horizontal="center" vertical="center" wrapText="1"/>
    </xf>
    <xf numFmtId="0" fontId="39" fillId="7" borderId="54" xfId="0" applyFont="1" applyFill="1" applyBorder="1" applyAlignment="1">
      <alignment horizontal="center" vertical="center" wrapText="1"/>
    </xf>
    <xf numFmtId="2" fontId="39" fillId="7" borderId="94" xfId="0" applyNumberFormat="1" applyFont="1" applyFill="1" applyBorder="1" applyAlignment="1">
      <alignment horizontal="center" vertical="center" wrapText="1"/>
    </xf>
    <xf numFmtId="0" fontId="19" fillId="12" borderId="83" xfId="0" applyFont="1" applyFill="1" applyBorder="1" applyAlignment="1">
      <alignment horizontal="center" vertical="center" wrapText="1"/>
    </xf>
    <xf numFmtId="0" fontId="19" fillId="12" borderId="57" xfId="0" applyFont="1" applyFill="1" applyBorder="1" applyAlignment="1">
      <alignment horizontal="center" vertical="center" wrapText="1"/>
    </xf>
    <xf numFmtId="0" fontId="19" fillId="12" borderId="77" xfId="0" applyFont="1" applyFill="1" applyBorder="1" applyAlignment="1">
      <alignment horizontal="center" vertical="center" wrapText="1"/>
    </xf>
    <xf numFmtId="0" fontId="19" fillId="12" borderId="78" xfId="0" applyFont="1" applyFill="1" applyBorder="1" applyAlignment="1">
      <alignment horizontal="center" vertical="center" wrapText="1"/>
    </xf>
    <xf numFmtId="0" fontId="33" fillId="27" borderId="33" xfId="0" applyFont="1" applyFill="1" applyBorder="1" applyAlignment="1">
      <alignment horizontal="left" vertical="center"/>
    </xf>
    <xf numFmtId="0" fontId="33" fillId="27" borderId="34" xfId="0" applyFont="1" applyFill="1" applyBorder="1" applyAlignment="1">
      <alignment horizontal="left" vertical="center"/>
    </xf>
    <xf numFmtId="0" fontId="30" fillId="0" borderId="33" xfId="0" applyFont="1" applyBorder="1" applyAlignment="1">
      <alignment horizontal="center" vertical="center"/>
    </xf>
    <xf numFmtId="0" fontId="30" fillId="0" borderId="36" xfId="0" applyFont="1" applyBorder="1" applyAlignment="1">
      <alignment horizontal="center" vertical="center"/>
    </xf>
    <xf numFmtId="0" fontId="5" fillId="8" borderId="0" xfId="0" applyFont="1" applyFill="1" applyAlignment="1">
      <alignment horizontal="left" wrapText="1"/>
    </xf>
    <xf numFmtId="0" fontId="5" fillId="8" borderId="0" xfId="0" applyFont="1" applyFill="1" applyAlignment="1">
      <alignment horizontal="left" vertical="top" wrapText="1"/>
    </xf>
    <xf numFmtId="0" fontId="13" fillId="3" borderId="31" xfId="0" applyFont="1" applyFill="1" applyBorder="1" applyAlignment="1" applyProtection="1">
      <alignment horizontal="center"/>
      <protection locked="0"/>
    </xf>
    <xf numFmtId="0" fontId="33" fillId="27" borderId="72" xfId="0" applyFont="1" applyFill="1" applyBorder="1" applyAlignment="1">
      <alignment horizontal="left" vertical="center"/>
    </xf>
    <xf numFmtId="0" fontId="33" fillId="27" borderId="73" xfId="0" applyFont="1" applyFill="1" applyBorder="1" applyAlignment="1">
      <alignment horizontal="left" vertical="center"/>
    </xf>
    <xf numFmtId="0" fontId="39" fillId="7" borderId="19" xfId="0" applyFont="1" applyFill="1" applyBorder="1" applyAlignment="1">
      <alignment horizontal="center" vertical="center" wrapText="1"/>
    </xf>
    <xf numFmtId="0" fontId="39" fillId="7" borderId="67"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10" fillId="2" borderId="0" xfId="0" applyFont="1" applyFill="1" applyAlignment="1">
      <alignment horizontal="center" vertical="center"/>
    </xf>
    <xf numFmtId="0" fontId="46" fillId="3" borderId="54" xfId="0" applyFont="1" applyFill="1" applyBorder="1" applyAlignment="1" applyProtection="1">
      <alignment horizontal="left" vertical="center"/>
      <protection locked="0"/>
    </xf>
    <xf numFmtId="0" fontId="46" fillId="3" borderId="17" xfId="0" applyFont="1" applyFill="1" applyBorder="1" applyAlignment="1" applyProtection="1">
      <alignment horizontal="left" vertical="center"/>
      <protection locked="0"/>
    </xf>
    <xf numFmtId="0" fontId="33" fillId="3" borderId="53" xfId="0" applyFont="1" applyFill="1" applyBorder="1" applyAlignment="1" applyProtection="1">
      <alignment horizontal="left" vertical="center"/>
      <protection locked="0"/>
    </xf>
    <xf numFmtId="0" fontId="33" fillId="3" borderId="27" xfId="0" applyFont="1" applyFill="1" applyBorder="1" applyAlignment="1" applyProtection="1">
      <alignment horizontal="left" vertical="center"/>
      <protection locked="0"/>
    </xf>
    <xf numFmtId="0" fontId="0" fillId="8" borderId="0" xfId="0" applyFill="1" applyAlignment="1">
      <alignment horizontal="left" vertical="top" wrapText="1"/>
    </xf>
    <xf numFmtId="0" fontId="11" fillId="8" borderId="0" xfId="2" applyFill="1" applyAlignment="1" applyProtection="1">
      <alignment horizontal="left" vertical="center" wrapText="1"/>
    </xf>
    <xf numFmtId="0" fontId="0" fillId="8" borderId="0" xfId="0" quotePrefix="1" applyFill="1" applyAlignment="1">
      <alignment horizontal="left" vertical="top" wrapText="1"/>
    </xf>
    <xf numFmtId="0" fontId="30" fillId="0" borderId="9"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59" fillId="8" borderId="9" xfId="0" applyFont="1" applyFill="1" applyBorder="1" applyAlignment="1">
      <alignment horizontal="center" vertical="center"/>
    </xf>
    <xf numFmtId="0" fontId="59" fillId="8" borderId="53" xfId="0" applyFont="1" applyFill="1" applyBorder="1" applyAlignment="1">
      <alignment horizontal="center" vertical="center"/>
    </xf>
    <xf numFmtId="0" fontId="53" fillId="3" borderId="53" xfId="0" applyFont="1" applyFill="1" applyBorder="1" applyAlignment="1" applyProtection="1">
      <alignment horizontal="center" vertical="center"/>
      <protection locked="0"/>
    </xf>
    <xf numFmtId="0" fontId="53" fillId="3" borderId="27" xfId="0" applyFont="1" applyFill="1" applyBorder="1" applyAlignment="1" applyProtection="1">
      <alignment horizontal="center" vertical="center"/>
      <protection locked="0"/>
    </xf>
    <xf numFmtId="0" fontId="53" fillId="3" borderId="54" xfId="0" applyFont="1" applyFill="1" applyBorder="1" applyAlignment="1" applyProtection="1">
      <alignment horizontal="center" vertical="center"/>
      <protection locked="0"/>
    </xf>
    <xf numFmtId="0" fontId="53" fillId="3" borderId="17" xfId="0" applyFont="1" applyFill="1" applyBorder="1" applyAlignment="1" applyProtection="1">
      <alignment horizontal="center" vertical="center"/>
      <protection locked="0"/>
    </xf>
    <xf numFmtId="0" fontId="59" fillId="8" borderId="16" xfId="0" applyFont="1" applyFill="1" applyBorder="1" applyAlignment="1">
      <alignment horizontal="center" vertical="center"/>
    </xf>
    <xf numFmtId="0" fontId="59" fillId="8" borderId="54" xfId="0" applyFont="1" applyFill="1" applyBorder="1" applyAlignment="1">
      <alignment horizontal="center" vertical="center"/>
    </xf>
    <xf numFmtId="0" fontId="57" fillId="3" borderId="1" xfId="0" applyFont="1" applyFill="1" applyBorder="1" applyAlignment="1" applyProtection="1">
      <alignment horizontal="left" vertical="center" wrapText="1"/>
      <protection locked="0"/>
    </xf>
    <xf numFmtId="0" fontId="57" fillId="3" borderId="15" xfId="0" applyFont="1" applyFill="1" applyBorder="1" applyAlignment="1" applyProtection="1">
      <alignment horizontal="left" vertical="center" wrapText="1"/>
      <protection locked="0"/>
    </xf>
    <xf numFmtId="0" fontId="57" fillId="3" borderId="54" xfId="0" applyFont="1" applyFill="1" applyBorder="1" applyAlignment="1" applyProtection="1">
      <alignment horizontal="left" vertical="center" wrapText="1"/>
      <protection locked="0"/>
    </xf>
    <xf numFmtId="0" fontId="57" fillId="3" borderId="17" xfId="0" applyFont="1" applyFill="1" applyBorder="1" applyAlignment="1" applyProtection="1">
      <alignment horizontal="left" vertical="center" wrapText="1"/>
      <protection locked="0"/>
    </xf>
    <xf numFmtId="0" fontId="2" fillId="8" borderId="53"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56" fillId="8" borderId="106" xfId="0" applyFont="1" applyFill="1" applyBorder="1" applyAlignment="1">
      <alignment horizontal="left" vertical="center" wrapText="1"/>
    </xf>
    <xf numFmtId="0" fontId="56" fillId="8" borderId="107" xfId="0" applyFont="1" applyFill="1" applyBorder="1" applyAlignment="1">
      <alignment horizontal="left" vertical="center" wrapText="1"/>
    </xf>
    <xf numFmtId="0" fontId="56" fillId="8" borderId="2" xfId="0" applyFont="1" applyFill="1" applyBorder="1" applyAlignment="1">
      <alignment horizontal="left" vertical="center" wrapText="1"/>
    </xf>
    <xf numFmtId="0" fontId="56" fillId="8" borderId="0" xfId="0" applyFont="1" applyFill="1" applyAlignment="1">
      <alignment horizontal="left" vertical="center" wrapText="1"/>
    </xf>
    <xf numFmtId="0" fontId="56" fillId="8" borderId="109" xfId="0" applyFont="1" applyFill="1" applyBorder="1" applyAlignment="1">
      <alignment horizontal="left" vertical="center" wrapText="1"/>
    </xf>
    <xf numFmtId="0" fontId="56" fillId="8" borderId="110" xfId="0" applyFont="1" applyFill="1" applyBorder="1" applyAlignment="1">
      <alignment horizontal="left" vertical="center" wrapText="1"/>
    </xf>
    <xf numFmtId="0" fontId="2" fillId="8" borderId="8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109" xfId="0" applyFont="1" applyFill="1" applyBorder="1" applyAlignment="1">
      <alignment horizontal="center" vertical="center" wrapText="1"/>
    </xf>
    <xf numFmtId="0" fontId="2" fillId="8" borderId="110" xfId="0" applyFont="1" applyFill="1" applyBorder="1" applyAlignment="1">
      <alignment horizontal="center" vertical="center" wrapText="1"/>
    </xf>
    <xf numFmtId="0" fontId="56" fillId="8" borderId="108" xfId="0" applyFont="1" applyFill="1" applyBorder="1" applyAlignment="1">
      <alignment horizontal="left" vertical="center" wrapText="1"/>
    </xf>
    <xf numFmtId="0" fontId="56" fillId="8" borderId="114" xfId="0" applyFont="1" applyFill="1" applyBorder="1" applyAlignment="1">
      <alignment horizontal="left" vertical="center" wrapText="1"/>
    </xf>
    <xf numFmtId="0" fontId="56" fillId="8" borderId="82" xfId="0" applyFont="1" applyFill="1" applyBorder="1" applyAlignment="1">
      <alignment horizontal="left" vertical="center" wrapText="1"/>
    </xf>
    <xf numFmtId="0" fontId="56" fillId="8" borderId="69" xfId="0" applyFont="1" applyFill="1" applyBorder="1" applyAlignment="1">
      <alignment horizontal="left" vertical="center" wrapText="1"/>
    </xf>
    <xf numFmtId="0" fontId="56" fillId="8" borderId="115" xfId="0" applyFont="1" applyFill="1" applyBorder="1" applyAlignment="1">
      <alignment horizontal="left" vertical="center" wrapText="1"/>
    </xf>
    <xf numFmtId="0" fontId="2" fillId="8" borderId="113" xfId="0" applyFont="1" applyFill="1" applyBorder="1" applyAlignment="1">
      <alignment horizontal="center" vertical="center" wrapText="1"/>
    </xf>
    <xf numFmtId="0" fontId="2" fillId="8" borderId="114" xfId="0" applyFont="1" applyFill="1" applyBorder="1" applyAlignment="1">
      <alignment horizontal="center" vertical="center" wrapText="1"/>
    </xf>
    <xf numFmtId="0" fontId="2" fillId="8" borderId="111" xfId="0" applyFont="1" applyFill="1" applyBorder="1" applyAlignment="1">
      <alignment horizontal="center" vertical="center" wrapText="1"/>
    </xf>
    <xf numFmtId="0" fontId="58" fillId="3" borderId="106" xfId="0" applyFont="1" applyFill="1" applyBorder="1" applyAlignment="1" applyProtection="1">
      <alignment horizontal="center" vertical="center" wrapText="1"/>
      <protection locked="0"/>
    </xf>
    <xf numFmtId="0" fontId="58" fillId="3" borderId="107" xfId="0" applyFont="1" applyFill="1" applyBorder="1" applyAlignment="1" applyProtection="1">
      <alignment horizontal="center" vertical="center" wrapText="1"/>
      <protection locked="0"/>
    </xf>
    <xf numFmtId="0" fontId="58" fillId="3" borderId="2" xfId="0" applyFont="1" applyFill="1" applyBorder="1" applyAlignment="1" applyProtection="1">
      <alignment horizontal="center" vertical="center" wrapText="1"/>
      <protection locked="0"/>
    </xf>
    <xf numFmtId="0" fontId="58" fillId="3" borderId="0" xfId="0" applyFont="1" applyFill="1" applyAlignment="1" applyProtection="1">
      <alignment horizontal="center" vertical="center" wrapText="1"/>
      <protection locked="0"/>
    </xf>
    <xf numFmtId="0" fontId="58" fillId="3" borderId="109" xfId="0" applyFont="1" applyFill="1" applyBorder="1" applyAlignment="1" applyProtection="1">
      <alignment horizontal="center" vertical="center" wrapText="1"/>
      <protection locked="0"/>
    </xf>
    <xf numFmtId="0" fontId="58" fillId="3" borderId="110" xfId="0" applyFont="1" applyFill="1" applyBorder="1" applyAlignment="1" applyProtection="1">
      <alignment horizontal="center" vertical="center" wrapText="1"/>
      <protection locked="0"/>
    </xf>
    <xf numFmtId="0" fontId="58" fillId="3" borderId="82" xfId="0" applyFont="1" applyFill="1" applyBorder="1" applyAlignment="1" applyProtection="1">
      <alignment horizontal="center" vertical="center" wrapText="1"/>
      <protection locked="0"/>
    </xf>
    <xf numFmtId="0" fontId="58" fillId="3" borderId="69" xfId="0" applyFont="1" applyFill="1" applyBorder="1" applyAlignment="1" applyProtection="1">
      <alignment horizontal="center" vertical="center" wrapText="1"/>
      <protection locked="0"/>
    </xf>
    <xf numFmtId="0" fontId="2" fillId="8" borderId="102" xfId="0" applyFont="1" applyFill="1" applyBorder="1" applyAlignment="1">
      <alignment horizontal="center" vertical="center" wrapText="1"/>
    </xf>
    <xf numFmtId="0" fontId="2" fillId="8" borderId="104" xfId="0" applyFont="1" applyFill="1" applyBorder="1" applyAlignment="1">
      <alignment horizontal="center" vertical="center" wrapText="1"/>
    </xf>
    <xf numFmtId="0" fontId="2" fillId="8" borderId="80" xfId="0" applyFont="1" applyFill="1" applyBorder="1" applyAlignment="1">
      <alignment horizontal="center" vertical="center" wrapText="1"/>
    </xf>
    <xf numFmtId="0" fontId="55" fillId="8" borderId="61" xfId="0" applyFont="1" applyFill="1" applyBorder="1" applyAlignment="1">
      <alignment horizontal="center" vertical="center" wrapText="1"/>
    </xf>
    <xf numFmtId="0" fontId="55" fillId="8" borderId="58" xfId="0" applyFont="1" applyFill="1" applyBorder="1" applyAlignment="1">
      <alignment horizontal="center" vertical="center" wrapText="1"/>
    </xf>
    <xf numFmtId="0" fontId="55" fillId="8" borderId="11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4" xfId="0" applyFont="1" applyFill="1" applyBorder="1" applyAlignment="1">
      <alignment vertical="center" wrapText="1"/>
    </xf>
    <xf numFmtId="0" fontId="55" fillId="8" borderId="1" xfId="0" applyFont="1" applyFill="1" applyBorder="1" applyAlignment="1">
      <alignment horizontal="center" vertical="center" wrapText="1"/>
    </xf>
  </cellXfs>
  <cellStyles count="9">
    <cellStyle name="Good" xfId="5" xr:uid="{FAC5985B-E62D-4FC3-BE10-D342409B00D8}"/>
    <cellStyle name="Lien hypertexte" xfId="2" builtinId="8"/>
    <cellStyle name="Milliers 2" xfId="4" xr:uid="{C9F55664-7FD7-4278-86AE-9C224845607E}"/>
    <cellStyle name="Monétaire" xfId="3" builtinId="4"/>
    <cellStyle name="Neutral" xfId="6" xr:uid="{FA8BE9F9-000F-4CFE-AE8B-13CF3EF66521}"/>
    <cellStyle name="Normal" xfId="0" builtinId="0"/>
    <cellStyle name="Pourcentage" xfId="1" builtinId="5"/>
    <cellStyle name="Titre 1 2" xfId="7" xr:uid="{2E29A071-5D96-4850-9F3B-66D84C4442DC}"/>
    <cellStyle name="Titre 2 2 2" xfId="8" xr:uid="{2707992D-08A2-4E34-820E-574E33BB7534}"/>
  </cellStyles>
  <dxfs count="26">
    <dxf>
      <font>
        <color theme="0"/>
      </font>
      <fill>
        <patternFill>
          <bgColor theme="4" tint="-0.499984740745262"/>
        </patternFill>
      </fill>
    </dxf>
    <dxf>
      <font>
        <color theme="0"/>
      </font>
      <fill>
        <patternFill>
          <bgColor theme="4" tint="-0.499984740745262"/>
        </patternFill>
      </fill>
    </dxf>
    <dxf>
      <font>
        <color theme="0"/>
      </font>
      <fill>
        <patternFill>
          <bgColor theme="4" tint="-0.499984740745262"/>
        </patternFill>
      </fill>
    </dxf>
    <dxf>
      <font>
        <color rgb="FF92D05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color rgb="FF92D050"/>
      </font>
      <fill>
        <patternFill>
          <bgColor theme="4" tint="-0.499984740745262"/>
        </patternFill>
      </fill>
    </dxf>
    <dxf>
      <font>
        <b/>
        <i val="0"/>
        <color rgb="FFFF0000"/>
      </font>
      <fill>
        <patternFill>
          <bgColor theme="4" tint="-0.499984740745262"/>
        </patternFill>
      </fill>
    </dxf>
    <dxf>
      <font>
        <color rgb="FF92D050"/>
      </font>
      <fill>
        <patternFill>
          <bgColor theme="4" tint="-0.499984740745262"/>
        </patternFill>
      </fill>
    </dxf>
    <dxf>
      <fill>
        <patternFill patternType="darkUp"/>
      </fill>
    </dxf>
    <dxf>
      <fill>
        <patternFill patternType="darkUp"/>
      </fill>
    </dxf>
    <dxf>
      <fill>
        <patternFill patternType="darkUp"/>
      </fill>
    </dxf>
    <dxf>
      <fill>
        <patternFill patternType="darkUp"/>
      </fill>
    </dxf>
    <dxf>
      <font>
        <b val="0"/>
        <i/>
        <color rgb="FF92D050"/>
      </font>
      <fill>
        <patternFill>
          <bgColor theme="4" tint="-0.499984740745262"/>
        </patternFill>
      </fill>
    </dxf>
    <dxf>
      <font>
        <b/>
        <i/>
        <color theme="5"/>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dxf>
    <dxf>
      <font>
        <b/>
        <i val="0"/>
        <color rgb="FF92D050"/>
      </font>
    </dxf>
    <dxf>
      <font>
        <b/>
        <i val="0"/>
        <color rgb="FFFF0000"/>
      </font>
    </dxf>
    <dxf>
      <font>
        <b/>
        <i val="0"/>
        <color rgb="FF92D050"/>
      </font>
    </dxf>
    <dxf>
      <fill>
        <patternFill patternType="darkUp">
          <bgColor theme="9" tint="0.79998168889431442"/>
        </patternFill>
      </fill>
    </dxf>
  </dxfs>
  <tableStyles count="0" defaultTableStyle="TableStyleMedium2" defaultPivotStyle="PivotStyleLight16"/>
  <colors>
    <mruColors>
      <color rgb="FFDDEBF7"/>
      <color rgb="FFFF3300"/>
      <color rgb="FFCCFF66"/>
      <color rgb="FFFFCC99"/>
      <color rgb="FF97D2FF"/>
      <color rgb="FFFF99CC"/>
      <color rgb="FFCC99FF"/>
      <color rgb="FF97BAFF"/>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266059</xdr:colOff>
      <xdr:row>1</xdr:row>
      <xdr:rowOff>125616</xdr:rowOff>
    </xdr:from>
    <xdr:to>
      <xdr:col>4</xdr:col>
      <xdr:colOff>2422072</xdr:colOff>
      <xdr:row>7</xdr:row>
      <xdr:rowOff>299356</xdr:rowOff>
    </xdr:to>
    <xdr:grpSp>
      <xdr:nvGrpSpPr>
        <xdr:cNvPr id="8" name="Groupe 7">
          <a:extLst>
            <a:ext uri="{FF2B5EF4-FFF2-40B4-BE49-F238E27FC236}">
              <a16:creationId xmlns:a16="http://schemas.microsoft.com/office/drawing/2014/main" id="{00000000-0008-0000-0200-000008000000}"/>
            </a:ext>
          </a:extLst>
        </xdr:cNvPr>
        <xdr:cNvGrpSpPr/>
      </xdr:nvGrpSpPr>
      <xdr:grpSpPr>
        <a:xfrm>
          <a:off x="774059" y="316116"/>
          <a:ext cx="9231727" cy="1298597"/>
          <a:chOff x="0" y="271222"/>
          <a:chExt cx="9650413" cy="1375591"/>
        </a:xfrm>
      </xdr:grpSpPr>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0" b="87974"/>
          <a:stretch/>
        </xdr:blipFill>
        <xdr:spPr>
          <a:xfrm>
            <a:off x="0" y="271222"/>
            <a:ext cx="9650413" cy="1375591"/>
          </a:xfrm>
          <a:prstGeom prst="rect">
            <a:avLst/>
          </a:prstGeom>
        </xdr:spPr>
      </xdr:pic>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484908</xdr:colOff>
      <xdr:row>0</xdr:row>
      <xdr:rowOff>0</xdr:rowOff>
    </xdr:from>
    <xdr:to>
      <xdr:col>6</xdr:col>
      <xdr:colOff>2110953</xdr:colOff>
      <xdr:row>1</xdr:row>
      <xdr:rowOff>69273</xdr:rowOff>
    </xdr:to>
    <xdr:grpSp>
      <xdr:nvGrpSpPr>
        <xdr:cNvPr id="14" name="Groupe 3">
          <a:extLst>
            <a:ext uri="{FF2B5EF4-FFF2-40B4-BE49-F238E27FC236}">
              <a16:creationId xmlns:a16="http://schemas.microsoft.com/office/drawing/2014/main" id="{00000000-0008-0000-0300-000004000000}"/>
            </a:ext>
          </a:extLst>
        </xdr:cNvPr>
        <xdr:cNvGrpSpPr/>
      </xdr:nvGrpSpPr>
      <xdr:grpSpPr>
        <a:xfrm>
          <a:off x="484908" y="0"/>
          <a:ext cx="13106442" cy="2226257"/>
          <a:chOff x="0" y="0"/>
          <a:chExt cx="9650413" cy="1646813"/>
        </a:xfrm>
      </xdr:grpSpPr>
      <xdr:pic>
        <xdr:nvPicPr>
          <xdr:cNvPr id="15"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9650413" cy="1646813"/>
          </a:xfrm>
          <a:prstGeom prst="rect">
            <a:avLst/>
          </a:prstGeom>
        </xdr:spPr>
      </xdr:pic>
      <xdr:pic>
        <xdr:nvPicPr>
          <xdr:cNvPr id="16"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2110740</xdr:colOff>
      <xdr:row>3</xdr:row>
      <xdr:rowOff>440530</xdr:rowOff>
    </xdr:to>
    <xdr:grpSp>
      <xdr:nvGrpSpPr>
        <xdr:cNvPr id="8" name="Groupe 7">
          <a:extLst>
            <a:ext uri="{FF2B5EF4-FFF2-40B4-BE49-F238E27FC236}">
              <a16:creationId xmlns:a16="http://schemas.microsoft.com/office/drawing/2014/main" id="{00000000-0008-0000-0400-000008000000}"/>
            </a:ext>
          </a:extLst>
        </xdr:cNvPr>
        <xdr:cNvGrpSpPr/>
      </xdr:nvGrpSpPr>
      <xdr:grpSpPr>
        <a:xfrm>
          <a:off x="0" y="0"/>
          <a:ext cx="16556990" cy="2762249"/>
          <a:chOff x="2574827" y="515977"/>
          <a:chExt cx="12017307" cy="2046138"/>
        </a:xfrm>
      </xdr:grpSpPr>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1651001</xdr:colOff>
      <xdr:row>0</xdr:row>
      <xdr:rowOff>0</xdr:rowOff>
    </xdr:from>
    <xdr:to>
      <xdr:col>19</xdr:col>
      <xdr:colOff>1127126</xdr:colOff>
      <xdr:row>22</xdr:row>
      <xdr:rowOff>-1</xdr:rowOff>
    </xdr:to>
    <xdr:grpSp>
      <xdr:nvGrpSpPr>
        <xdr:cNvPr id="17" name="Groupe 1">
          <a:extLst>
            <a:ext uri="{FF2B5EF4-FFF2-40B4-BE49-F238E27FC236}">
              <a16:creationId xmlns:a16="http://schemas.microsoft.com/office/drawing/2014/main" id="{00000000-0008-0000-0500-000002000000}"/>
            </a:ext>
          </a:extLst>
        </xdr:cNvPr>
        <xdr:cNvGrpSpPr/>
      </xdr:nvGrpSpPr>
      <xdr:grpSpPr>
        <a:xfrm>
          <a:off x="2190751" y="0"/>
          <a:ext cx="24939625" cy="4190999"/>
          <a:chOff x="2574827" y="515977"/>
          <a:chExt cx="12017307" cy="2046138"/>
        </a:xfrm>
      </xdr:grpSpPr>
      <xdr:pic>
        <xdr:nvPicPr>
          <xdr:cNvPr id="18"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19"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twoCellAnchor>
    <xdr:from>
      <xdr:col>7</xdr:col>
      <xdr:colOff>990601</xdr:colOff>
      <xdr:row>52</xdr:row>
      <xdr:rowOff>10885</xdr:rowOff>
    </xdr:from>
    <xdr:to>
      <xdr:col>8</xdr:col>
      <xdr:colOff>283030</xdr:colOff>
      <xdr:row>53</xdr:row>
      <xdr:rowOff>0</xdr:rowOff>
    </xdr:to>
    <xdr:sp macro="" textlink="">
      <xdr:nvSpPr>
        <xdr:cNvPr id="3" name="Flèche : bas 2">
          <a:extLst>
            <a:ext uri="{FF2B5EF4-FFF2-40B4-BE49-F238E27FC236}">
              <a16:creationId xmlns:a16="http://schemas.microsoft.com/office/drawing/2014/main" id="{6446B92B-EAE2-F8BA-DE50-53379369717E}"/>
            </a:ext>
          </a:extLst>
        </xdr:cNvPr>
        <xdr:cNvSpPr/>
      </xdr:nvSpPr>
      <xdr:spPr>
        <a:xfrm>
          <a:off x="10515601" y="17613085"/>
          <a:ext cx="544286" cy="489858"/>
        </a:xfrm>
        <a:prstGeom prst="downArrow">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1476375</xdr:colOff>
      <xdr:row>0</xdr:row>
      <xdr:rowOff>0</xdr:rowOff>
    </xdr:from>
    <xdr:to>
      <xdr:col>7</xdr:col>
      <xdr:colOff>2587625</xdr:colOff>
      <xdr:row>1</xdr:row>
      <xdr:rowOff>63500</xdr:rowOff>
    </xdr:to>
    <xdr:grpSp>
      <xdr:nvGrpSpPr>
        <xdr:cNvPr id="71" name="Groupe 3">
          <a:extLst>
            <a:ext uri="{FF2B5EF4-FFF2-40B4-BE49-F238E27FC236}">
              <a16:creationId xmlns:a16="http://schemas.microsoft.com/office/drawing/2014/main" id="{FD7572D3-3643-4346-81B5-3144D8BFCA8A}"/>
            </a:ext>
          </a:extLst>
        </xdr:cNvPr>
        <xdr:cNvGrpSpPr/>
      </xdr:nvGrpSpPr>
      <xdr:grpSpPr>
        <a:xfrm>
          <a:off x="1730375" y="0"/>
          <a:ext cx="16922750" cy="2905125"/>
          <a:chOff x="2574827" y="515977"/>
          <a:chExt cx="12017307" cy="2046138"/>
        </a:xfrm>
      </xdr:grpSpPr>
      <xdr:pic>
        <xdr:nvPicPr>
          <xdr:cNvPr id="72" name="Image 6">
            <a:extLst>
              <a:ext uri="{FF2B5EF4-FFF2-40B4-BE49-F238E27FC236}">
                <a16:creationId xmlns:a16="http://schemas.microsoft.com/office/drawing/2014/main" id="{307A0B55-BC74-1A88-BE95-EDEE6CDA12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3" name="Image 7">
            <a:extLst>
              <a:ext uri="{FF2B5EF4-FFF2-40B4-BE49-F238E27FC236}">
                <a16:creationId xmlns:a16="http://schemas.microsoft.com/office/drawing/2014/main" id="{5E4D2BB2-FB1C-2CC9-C86F-64249821B7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99786</xdr:colOff>
      <xdr:row>0</xdr:row>
      <xdr:rowOff>36285</xdr:rowOff>
    </xdr:from>
    <xdr:to>
      <xdr:col>4</xdr:col>
      <xdr:colOff>5387298</xdr:colOff>
      <xdr:row>8</xdr:row>
      <xdr:rowOff>89874</xdr:rowOff>
    </xdr:to>
    <xdr:grpSp>
      <xdr:nvGrpSpPr>
        <xdr:cNvPr id="8" name="Groupe 1">
          <a:extLst>
            <a:ext uri="{FF2B5EF4-FFF2-40B4-BE49-F238E27FC236}">
              <a16:creationId xmlns:a16="http://schemas.microsoft.com/office/drawing/2014/main" id="{00000000-0008-0000-0700-000002000000}"/>
            </a:ext>
          </a:extLst>
        </xdr:cNvPr>
        <xdr:cNvGrpSpPr>
          <a:grpSpLocks noChangeAspect="1"/>
        </xdr:cNvGrpSpPr>
      </xdr:nvGrpSpPr>
      <xdr:grpSpPr>
        <a:xfrm>
          <a:off x="353786" y="36285"/>
          <a:ext cx="11481204" cy="1304051"/>
          <a:chOff x="0" y="252777"/>
          <a:chExt cx="9650413" cy="1394036"/>
        </a:xfrm>
      </xdr:grpSpPr>
      <xdr:pic>
        <xdr:nvPicPr>
          <xdr:cNvPr id="9" name="Imag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45" b="87974"/>
          <a:stretch/>
        </xdr:blipFill>
        <xdr:spPr>
          <a:xfrm>
            <a:off x="0" y="252777"/>
            <a:ext cx="9650413" cy="1394036"/>
          </a:xfrm>
          <a:prstGeom prst="rect">
            <a:avLst/>
          </a:prstGeom>
        </xdr:spPr>
      </xdr:pic>
      <xdr:pic>
        <xdr:nvPicPr>
          <xdr:cNvPr id="10"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19558</xdr:colOff>
      <xdr:row>0</xdr:row>
      <xdr:rowOff>2038578</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800100" y="0"/>
          <a:ext cx="12043918" cy="2038578"/>
        </a:xfrm>
        <a:prstGeom prst="rect">
          <a:avLst/>
        </a:prstGeom>
      </xdr:spPr>
    </xdr:pic>
    <xdr:clientData/>
  </xdr:twoCellAnchor>
  <xdr:twoCellAnchor editAs="oneCell">
    <xdr:from>
      <xdr:col>3</xdr:col>
      <xdr:colOff>1992313</xdr:colOff>
      <xdr:row>0</xdr:row>
      <xdr:rowOff>674688</xdr:rowOff>
    </xdr:from>
    <xdr:to>
      <xdr:col>4</xdr:col>
      <xdr:colOff>268289</xdr:colOff>
      <xdr:row>0</xdr:row>
      <xdr:rowOff>1769428</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3313" y="674688"/>
          <a:ext cx="1158875" cy="1085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115454</xdr:rowOff>
    </xdr:from>
    <xdr:to>
      <xdr:col>4</xdr:col>
      <xdr:colOff>715818</xdr:colOff>
      <xdr:row>0</xdr:row>
      <xdr:rowOff>2055091</xdr:rowOff>
    </xdr:to>
    <xdr:grpSp>
      <xdr:nvGrpSpPr>
        <xdr:cNvPr id="26" name="Groupe 12">
          <a:extLst>
            <a:ext uri="{FF2B5EF4-FFF2-40B4-BE49-F238E27FC236}">
              <a16:creationId xmlns:a16="http://schemas.microsoft.com/office/drawing/2014/main" id="{00000000-0008-0000-0C00-00000D000000}"/>
            </a:ext>
          </a:extLst>
        </xdr:cNvPr>
        <xdr:cNvGrpSpPr/>
      </xdr:nvGrpSpPr>
      <xdr:grpSpPr>
        <a:xfrm>
          <a:off x="0" y="115454"/>
          <a:ext cx="11394401" cy="1939637"/>
          <a:chOff x="2574827" y="515977"/>
          <a:chExt cx="12017307" cy="2046138"/>
        </a:xfrm>
      </xdr:grpSpPr>
      <xdr:pic>
        <xdr:nvPicPr>
          <xdr:cNvPr id="27" name="Image 13">
            <a:extLst>
              <a:ext uri="{FF2B5EF4-FFF2-40B4-BE49-F238E27FC236}">
                <a16:creationId xmlns:a16="http://schemas.microsoft.com/office/drawing/2014/main" id="{00000000-0008-0000-0C00-00000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28" name="Image 14">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115454</xdr:rowOff>
    </xdr:from>
    <xdr:to>
      <xdr:col>11</xdr:col>
      <xdr:colOff>624840</xdr:colOff>
      <xdr:row>0</xdr:row>
      <xdr:rowOff>2110740</xdr:rowOff>
    </xdr:to>
    <xdr:grpSp>
      <xdr:nvGrpSpPr>
        <xdr:cNvPr id="5" name="Groupe 12">
          <a:extLst>
            <a:ext uri="{FF2B5EF4-FFF2-40B4-BE49-F238E27FC236}">
              <a16:creationId xmlns:a16="http://schemas.microsoft.com/office/drawing/2014/main" id="{EAFA9DC9-19AE-43B1-B6BB-2AD709407B60}"/>
            </a:ext>
          </a:extLst>
        </xdr:cNvPr>
        <xdr:cNvGrpSpPr/>
      </xdr:nvGrpSpPr>
      <xdr:grpSpPr>
        <a:xfrm>
          <a:off x="0" y="115454"/>
          <a:ext cx="12269153" cy="1995286"/>
          <a:chOff x="2574827" y="515977"/>
          <a:chExt cx="12017307" cy="2046138"/>
        </a:xfrm>
      </xdr:grpSpPr>
      <xdr:pic>
        <xdr:nvPicPr>
          <xdr:cNvPr id="6" name="Image 13">
            <a:extLst>
              <a:ext uri="{FF2B5EF4-FFF2-40B4-BE49-F238E27FC236}">
                <a16:creationId xmlns:a16="http://schemas.microsoft.com/office/drawing/2014/main" id="{B26D1CCC-E2E8-C136-EA5D-4DA67129863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7" name="Image 14">
            <a:extLst>
              <a:ext uri="{FF2B5EF4-FFF2-40B4-BE49-F238E27FC236}">
                <a16:creationId xmlns:a16="http://schemas.microsoft.com/office/drawing/2014/main" id="{D45A4252-9FE6-BE0E-9921-7F18188BE8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twoCellAnchor>
    <xdr:from>
      <xdr:col>1</xdr:col>
      <xdr:colOff>363855</xdr:colOff>
      <xdr:row>40</xdr:row>
      <xdr:rowOff>70483</xdr:rowOff>
    </xdr:from>
    <xdr:to>
      <xdr:col>1</xdr:col>
      <xdr:colOff>1083855</xdr:colOff>
      <xdr:row>45</xdr:row>
      <xdr:rowOff>28483</xdr:rowOff>
    </xdr:to>
    <xdr:pic>
      <xdr:nvPicPr>
        <xdr:cNvPr id="16" name="Image 22">
          <a:extLst>
            <a:ext uri="{FF2B5EF4-FFF2-40B4-BE49-F238E27FC236}">
              <a16:creationId xmlns:a16="http://schemas.microsoft.com/office/drawing/2014/main" id="{0BA1865A-C8DA-B972-5FAA-4D086761D5D9}"/>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8705" y="10490833"/>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354329</xdr:colOff>
      <xdr:row>50</xdr:row>
      <xdr:rowOff>30480</xdr:rowOff>
    </xdr:from>
    <xdr:to>
      <xdr:col>1</xdr:col>
      <xdr:colOff>1074329</xdr:colOff>
      <xdr:row>54</xdr:row>
      <xdr:rowOff>140880</xdr:rowOff>
    </xdr:to>
    <xdr:pic>
      <xdr:nvPicPr>
        <xdr:cNvPr id="17" name="Image 25">
          <a:extLst>
            <a:ext uri="{FF2B5EF4-FFF2-40B4-BE49-F238E27FC236}">
              <a16:creationId xmlns:a16="http://schemas.microsoft.com/office/drawing/2014/main" id="{3E3DAFAA-F111-9658-311B-9A1B7E4FCD99}"/>
            </a:ext>
          </a:extLst>
        </xdr:cNvPr>
        <xdr:cNvPicPr preferRelativeResize="0">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59179" y="11974830"/>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PROJETS\FRANCE_2030\1-STRATEGIES\SA_INDUSTRIE\VOLET%201%20Md\IZF%20V2\5%20-%201%20-%20Outils%20pour%20instruction\2022-10-19%20Grille%20Instruction%20DECARB%20IND_V14.xlsx" TargetMode="External"/><Relationship Id="rId1" Type="http://schemas.openxmlformats.org/officeDocument/2006/relationships/externalLinkPath" Target="/PROJETS/FRANCE_2030/1-STRATEGIES/SA_INDUSTRIE/VOLET%201%20Md/IZF%20V2/5%20-%201%20-%20Outils%20pour%20instruction/2022-10-19%20Grille%20Instruction%20DECARB%20IND_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ChenZ22\_Migration\W73B9N6R1\Documents\Calalysts%20-%20Battery%20Material%20Projects\IPCEI\EBMI-CAM_BBML_Subsidies_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eme.intra\Paris$\PROJETS\FRANCE_2030\1-STRATEGIES\SA_INDUSTRIE\VOLET%201%20Md\IZF%20V2\5%20-%201%20-%20Outils%20pour%20instruction\2021-12-15%20-%20Grille%20instruction%20DECARB%20IND_V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eme.intra\Paris$\PROJETS\Fonds_decarbonation\6%20-%20Instruction\AAP%20IndusEE\DR%20Hauts-de-France\SH%20-%20dossier_2020_162_047_Cristal%20Union%20secheur%20pulpes\2-Instruction\essais\CRISTAL%20UNION_calcultrb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eme.intra\Paris$\PROJETS\Programme_amelioration_continue\1-Fonds_dechets\03.%20LIVRABLES%20FDS%20DECHETS\OS4%20-%20Tableau%20financier\Ressources\AF_biomasse_V23-03-2018.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ignes"/>
      <sheetName val="Evolutions"/>
      <sheetName val="1-Données techniques type"/>
      <sheetName val="2-Données Economiques type"/>
      <sheetName val="5-Synthèse factures type"/>
      <sheetName val="Complétude"/>
      <sheetName val="Benchmark EU-ETS"/>
      <sheetName val="0-Données techniques à coller"/>
      <sheetName val="1-Données Economiques à coller"/>
      <sheetName val="2-Analyse éco détaillée"/>
      <sheetName val="2-Analyse économique"/>
      <sheetName val="3-contexte et indic techniques"/>
      <sheetName val="4-Planning à coller"/>
      <sheetName val="5-Synthèse facture (à coller)"/>
      <sheetName val="1.Carte d'identité"/>
      <sheetName val="2.Eléments clés porteur"/>
      <sheetName val="3.Synthèse économique"/>
      <sheetName val="4.Indicateurs CO2+énergie"/>
      <sheetName val="5.Critères de sélection"/>
      <sheetName val="Slide unique"/>
      <sheetName val="Recap synthèse "/>
      <sheetName val="OPTION instr. énergie-GES"/>
      <sheetName val="OPTION Récap LISA"/>
      <sheetName val="Liste AFR 2014-2020"/>
      <sheetName val="data"/>
    </sheetNames>
    <sheetDataSet>
      <sheetData sheetId="0"/>
      <sheetData sheetId="1"/>
      <sheetData sheetId="2"/>
      <sheetData sheetId="3"/>
      <sheetData sheetId="4"/>
      <sheetData sheetId="5"/>
      <sheetData sheetId="6"/>
      <sheetData sheetId="7"/>
      <sheetData sheetId="8"/>
      <sheetData sheetId="9">
        <row r="8">
          <cell r="D8" t="str">
            <v>Métropole (hors Corse)</v>
          </cell>
        </row>
      </sheetData>
      <sheetData sheetId="10"/>
      <sheetData sheetId="11">
        <row r="15">
          <cell r="E15" t="str">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118">
          <cell r="A118" t="str">
            <v>Eléctricité Mix France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inition des données"/>
      <sheetName val="Consignes"/>
      <sheetName val="Evolutions"/>
      <sheetName val="Onglet financier type"/>
      <sheetName val="Complétude"/>
      <sheetName val="Benchmark EU-ETS"/>
      <sheetName val="0-Données techniques à coller"/>
      <sheetName val="1-Données Economiques à coller"/>
      <sheetName val="AF décarbonation"/>
      <sheetName val="2-Analyse éco détaillée"/>
      <sheetName val="2-Analyse éco simple 2ANS"/>
      <sheetName val="2-Analyse éco simple 3ANS"/>
      <sheetName val="3-contexte et indic techniques"/>
      <sheetName val="4-Planning à coller"/>
      <sheetName val="5-Synthèse facture (à coller)"/>
      <sheetName val="1.Carte d'identité"/>
      <sheetName val="2.Eléments clés porteur"/>
      <sheetName val="3.Synthèse économique"/>
      <sheetName val="4.Indicateurs CO2+énergie"/>
      <sheetName val="5.Critères de sélection"/>
      <sheetName val="Slide unique"/>
      <sheetName val="Recap synthèse "/>
      <sheetName val="OPTION instr. énergie-GES"/>
      <sheetName val="OPTION Récap LISA"/>
      <sheetName val="Liste AFR 2014-2020"/>
      <sheetName val="Data2"/>
      <sheetName val="Data"/>
      <sheetName val="Investissement contrefactuel"/>
      <sheetName val="Modalité de calcul"/>
      <sheetName val="ERD"/>
      <sheetName val="Attest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Feuil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marL="0" marR="0" indent="0" algn="l" defTabSz="914400" eaLnBrk="1" fontAlgn="auto" latinLnBrk="0" hangingPunct="1">
          <a:lnSpc>
            <a:spcPct val="100000"/>
          </a:lnSpc>
          <a:spcBef>
            <a:spcPts val="0"/>
          </a:spcBef>
          <a:spcAft>
            <a:spcPts val="0"/>
          </a:spcAft>
          <a:buClrTx/>
          <a:buSzTx/>
          <a:buFontTx/>
          <a:buNone/>
          <a:tabLst/>
          <a:defRPr sz="1000" b="1" i="1">
            <a:solidFill>
              <a:schemeClr val="tx1"/>
            </a:solidFill>
            <a:effectLst/>
            <a:latin typeface="Cambria Math" panose="02040503050406030204" pitchFamily="18" charset="0"/>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response.questback.com/isa/qbv.dll/preview?p=9rohMRnYINp6pvLEmJTAG8SG_tvshp8JtnRuuIiO8draVetQU_JO8qdMA3A7THi-B1jEnp6JVh5L-d34CzNVNQWIkPxui2sfsm02dbb3-Gp9WjZZ34PdiHYetSwwzm8J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FE69-6FE1-4D1E-B709-37D9314DCAC7}">
  <dimension ref="A1:R733"/>
  <sheetViews>
    <sheetView zoomScale="70" zoomScaleNormal="70" workbookViewId="0">
      <selection activeCell="L29" sqref="L29"/>
    </sheetView>
  </sheetViews>
  <sheetFormatPr baseColWidth="10" defaultColWidth="11.54296875" defaultRowHeight="12.5" x14ac:dyDescent="0.35"/>
  <cols>
    <col min="1" max="1" width="45" style="36" customWidth="1"/>
    <col min="2" max="2" width="11.54296875" style="36"/>
    <col min="3" max="3" width="50.6328125" style="36" customWidth="1"/>
    <col min="4" max="4" width="17.36328125" style="36" customWidth="1"/>
    <col min="5" max="5" width="21.54296875" style="36" bestFit="1" customWidth="1"/>
    <col min="6" max="6" width="11.54296875" style="36"/>
    <col min="7" max="7" width="18.54296875" style="36" bestFit="1" customWidth="1"/>
    <col min="8" max="8" width="123.6328125" style="36" bestFit="1" customWidth="1"/>
    <col min="9" max="9" width="6.1796875" style="36" customWidth="1"/>
    <col min="10" max="10" width="36.453125" style="36" bestFit="1" customWidth="1"/>
    <col min="11" max="11" width="11.54296875" style="36"/>
    <col min="12" max="12" width="28.36328125" style="36" bestFit="1" customWidth="1"/>
    <col min="13" max="13" width="11.54296875" style="36"/>
    <col min="14" max="14" width="24.54296875" style="36" customWidth="1"/>
    <col min="15" max="15" width="10.54296875" style="36" bestFit="1" customWidth="1"/>
    <col min="16" max="16" width="40.6328125" style="36" customWidth="1"/>
    <col min="17" max="17" width="58.54296875" style="36" customWidth="1"/>
    <col min="18" max="16384" width="11.54296875" style="36"/>
  </cols>
  <sheetData>
    <row r="1" spans="1:17" ht="50.75" customHeight="1" thickBot="1" x14ac:dyDescent="0.4">
      <c r="A1" s="43" t="s">
        <v>0</v>
      </c>
      <c r="C1" s="320" t="s">
        <v>1</v>
      </c>
      <c r="D1" s="321"/>
      <c r="G1" s="270" t="s">
        <v>2</v>
      </c>
      <c r="H1" s="280" t="s">
        <v>3</v>
      </c>
      <c r="J1" s="281" t="s">
        <v>4</v>
      </c>
      <c r="L1" s="317" t="s">
        <v>5</v>
      </c>
      <c r="N1" s="286" t="s">
        <v>24</v>
      </c>
      <c r="P1" s="324" t="s">
        <v>25</v>
      </c>
      <c r="Q1" s="325"/>
    </row>
    <row r="2" spans="1:17" ht="29.75" customHeight="1" thickBot="1" x14ac:dyDescent="0.4">
      <c r="A2" s="44" t="s">
        <v>26</v>
      </c>
      <c r="C2" s="322" t="s">
        <v>27</v>
      </c>
      <c r="D2" s="323"/>
      <c r="G2" s="271" t="s">
        <v>28</v>
      </c>
      <c r="H2" s="272" t="s">
        <v>29</v>
      </c>
      <c r="J2" s="278" t="s">
        <v>30</v>
      </c>
      <c r="L2" s="316" t="s">
        <v>6</v>
      </c>
      <c r="N2" s="285" t="s">
        <v>31</v>
      </c>
      <c r="P2" s="273" t="s">
        <v>49</v>
      </c>
      <c r="Q2" s="274" t="s">
        <v>2022</v>
      </c>
    </row>
    <row r="3" spans="1:17" ht="13" x14ac:dyDescent="0.35">
      <c r="A3" s="44" t="s">
        <v>50</v>
      </c>
      <c r="C3" s="259" t="s">
        <v>51</v>
      </c>
      <c r="D3" s="259">
        <v>3.9E-2</v>
      </c>
      <c r="G3" s="271" t="s">
        <v>52</v>
      </c>
      <c r="H3" s="272" t="s">
        <v>53</v>
      </c>
      <c r="J3" s="278" t="s">
        <v>54</v>
      </c>
      <c r="L3" s="315" t="s">
        <v>7</v>
      </c>
      <c r="N3" s="282" t="s">
        <v>37</v>
      </c>
      <c r="P3" s="271" t="s">
        <v>68</v>
      </c>
      <c r="Q3" s="260">
        <v>0.217</v>
      </c>
    </row>
    <row r="4" spans="1:17" ht="13" x14ac:dyDescent="0.35">
      <c r="C4" s="261" t="s">
        <v>69</v>
      </c>
      <c r="D4" s="261">
        <v>0.53600000000000003</v>
      </c>
      <c r="G4" s="271" t="s">
        <v>70</v>
      </c>
      <c r="H4" s="272" t="s">
        <v>71</v>
      </c>
      <c r="J4" s="278" t="s">
        <v>72</v>
      </c>
      <c r="L4" s="315" t="s">
        <v>8</v>
      </c>
      <c r="N4" s="282" t="s">
        <v>55</v>
      </c>
      <c r="P4" s="287" t="s">
        <v>85</v>
      </c>
      <c r="Q4" s="260">
        <v>0.157</v>
      </c>
    </row>
    <row r="5" spans="1:17" ht="13" x14ac:dyDescent="0.35">
      <c r="A5" s="43" t="s">
        <v>86</v>
      </c>
      <c r="C5" s="261" t="s">
        <v>87</v>
      </c>
      <c r="D5" s="261">
        <v>0.70899999999999996</v>
      </c>
      <c r="G5" s="271" t="s">
        <v>88</v>
      </c>
      <c r="H5" s="272" t="s">
        <v>89</v>
      </c>
      <c r="J5" s="278" t="s">
        <v>90</v>
      </c>
      <c r="L5" s="315" t="s">
        <v>9</v>
      </c>
      <c r="N5" s="282" t="s">
        <v>43</v>
      </c>
      <c r="P5" s="287" t="s">
        <v>103</v>
      </c>
      <c r="Q5" s="260">
        <v>1.288</v>
      </c>
    </row>
    <row r="6" spans="1:17" ht="13" x14ac:dyDescent="0.35">
      <c r="A6" s="44" t="s">
        <v>104</v>
      </c>
      <c r="C6" s="261" t="s">
        <v>105</v>
      </c>
      <c r="D6" s="261">
        <v>0.72399999999999998</v>
      </c>
      <c r="G6" s="271" t="s">
        <v>106</v>
      </c>
      <c r="H6" s="272" t="s">
        <v>107</v>
      </c>
      <c r="J6" s="278" t="s">
        <v>108</v>
      </c>
      <c r="L6" s="315" t="s">
        <v>10</v>
      </c>
      <c r="N6" s="282" t="s">
        <v>67</v>
      </c>
      <c r="P6" s="287" t="s">
        <v>120</v>
      </c>
      <c r="Q6" s="260">
        <v>0.312</v>
      </c>
    </row>
    <row r="7" spans="1:17" ht="13" x14ac:dyDescent="0.35">
      <c r="A7" s="44" t="s">
        <v>121</v>
      </c>
      <c r="C7" s="261" t="s">
        <v>122</v>
      </c>
      <c r="D7" s="261">
        <v>0.61899999999999999</v>
      </c>
      <c r="G7" s="271" t="s">
        <v>123</v>
      </c>
      <c r="H7" s="272" t="s">
        <v>124</v>
      </c>
      <c r="J7" s="278" t="s">
        <v>125</v>
      </c>
      <c r="L7" s="315" t="s">
        <v>11</v>
      </c>
      <c r="N7" s="282" t="s">
        <v>84</v>
      </c>
      <c r="P7" s="287" t="s">
        <v>134</v>
      </c>
      <c r="Q7" s="260">
        <v>1.464</v>
      </c>
    </row>
    <row r="8" spans="1:17" ht="13" x14ac:dyDescent="0.35">
      <c r="A8" s="44" t="s">
        <v>135</v>
      </c>
      <c r="C8" s="261" t="s">
        <v>136</v>
      </c>
      <c r="D8" s="261">
        <v>0.91800000000000004</v>
      </c>
      <c r="G8" s="271" t="s">
        <v>137</v>
      </c>
      <c r="H8" s="272" t="s">
        <v>138</v>
      </c>
      <c r="J8" s="278" t="s">
        <v>139</v>
      </c>
      <c r="L8" s="315" t="s">
        <v>12</v>
      </c>
      <c r="N8" s="282" t="s">
        <v>73</v>
      </c>
      <c r="P8" s="287" t="s">
        <v>146</v>
      </c>
      <c r="Q8" s="260">
        <v>0.69299999999999995</v>
      </c>
    </row>
    <row r="9" spans="1:17" ht="13.5" thickBot="1" x14ac:dyDescent="0.4">
      <c r="C9" s="262" t="s">
        <v>147</v>
      </c>
      <c r="D9" s="262">
        <v>0.69399999999999995</v>
      </c>
      <c r="G9" s="271" t="s">
        <v>148</v>
      </c>
      <c r="H9" s="272" t="s">
        <v>149</v>
      </c>
      <c r="J9" s="278" t="s">
        <v>150</v>
      </c>
      <c r="L9" s="315" t="s">
        <v>13</v>
      </c>
      <c r="N9" s="282" t="s">
        <v>36</v>
      </c>
      <c r="P9" s="287" t="s">
        <v>157</v>
      </c>
      <c r="Q9" s="260">
        <v>0.95699999999999996</v>
      </c>
    </row>
    <row r="10" spans="1:17" ht="13.5" thickBot="1" x14ac:dyDescent="0.3">
      <c r="C10" s="275"/>
      <c r="D10" s="275"/>
      <c r="G10" s="271" t="s">
        <v>158</v>
      </c>
      <c r="H10" s="272" t="s">
        <v>159</v>
      </c>
      <c r="J10" s="278" t="s">
        <v>160</v>
      </c>
      <c r="L10" s="315" t="s">
        <v>14</v>
      </c>
      <c r="N10" s="282" t="s">
        <v>41</v>
      </c>
      <c r="P10" s="287" t="s">
        <v>165</v>
      </c>
      <c r="Q10" s="260">
        <v>0.72499999999999998</v>
      </c>
    </row>
    <row r="11" spans="1:17" ht="26" thickBot="1" x14ac:dyDescent="0.3">
      <c r="C11" s="263" t="s">
        <v>166</v>
      </c>
      <c r="D11" s="264" t="s">
        <v>167</v>
      </c>
      <c r="E11" s="264" t="s">
        <v>2019</v>
      </c>
      <c r="G11" s="271" t="s">
        <v>168</v>
      </c>
      <c r="H11" s="272" t="s">
        <v>169</v>
      </c>
      <c r="I11" s="275"/>
      <c r="J11" s="278" t="s">
        <v>170</v>
      </c>
      <c r="L11" s="315" t="s">
        <v>15</v>
      </c>
      <c r="N11" s="282" t="s">
        <v>60</v>
      </c>
      <c r="P11" s="287" t="s">
        <v>175</v>
      </c>
      <c r="Q11" s="260">
        <v>0.81499999999999995</v>
      </c>
    </row>
    <row r="12" spans="1:17" ht="25.5" thickBot="1" x14ac:dyDescent="0.3">
      <c r="A12" s="43" t="s">
        <v>1975</v>
      </c>
      <c r="C12" s="265" t="s">
        <v>176</v>
      </c>
      <c r="D12" s="266" t="s">
        <v>177</v>
      </c>
      <c r="E12" s="267">
        <v>0.20100000000000001</v>
      </c>
      <c r="G12" s="271" t="s">
        <v>178</v>
      </c>
      <c r="H12" s="272" t="s">
        <v>179</v>
      </c>
      <c r="I12" s="275"/>
      <c r="J12" s="278" t="s">
        <v>180</v>
      </c>
      <c r="L12" s="315" t="s">
        <v>16</v>
      </c>
      <c r="N12" s="282" t="s">
        <v>65</v>
      </c>
      <c r="P12" s="287" t="s">
        <v>184</v>
      </c>
      <c r="Q12" s="260">
        <v>1.4059999999999999</v>
      </c>
    </row>
    <row r="13" spans="1:17" ht="13.5" thickBot="1" x14ac:dyDescent="0.3">
      <c r="A13" s="44" t="s">
        <v>2003</v>
      </c>
      <c r="C13" s="265" t="s">
        <v>176</v>
      </c>
      <c r="D13" s="266" t="s">
        <v>186</v>
      </c>
      <c r="E13" s="267">
        <v>0.20100000000000001</v>
      </c>
      <c r="G13" s="271" t="s">
        <v>187</v>
      </c>
      <c r="H13" s="272" t="s">
        <v>188</v>
      </c>
      <c r="I13" s="275"/>
      <c r="J13" s="278" t="s">
        <v>189</v>
      </c>
      <c r="L13" s="315" t="s">
        <v>17</v>
      </c>
      <c r="N13" s="282" t="s">
        <v>82</v>
      </c>
      <c r="P13" s="287" t="s">
        <v>193</v>
      </c>
      <c r="Q13" s="260">
        <v>0.39900000000000002</v>
      </c>
    </row>
    <row r="14" spans="1:17" ht="13.5" thickBot="1" x14ac:dyDescent="0.3">
      <c r="A14" s="44" t="s">
        <v>1999</v>
      </c>
      <c r="C14" s="268" t="s">
        <v>194</v>
      </c>
      <c r="D14" s="266" t="s">
        <v>195</v>
      </c>
      <c r="E14" s="267">
        <v>0.23300000000000001</v>
      </c>
      <c r="G14" s="271" t="s">
        <v>196</v>
      </c>
      <c r="H14" s="272" t="s">
        <v>197</v>
      </c>
      <c r="I14" s="275"/>
      <c r="J14" s="278" t="s">
        <v>198</v>
      </c>
      <c r="L14" s="315" t="s">
        <v>18</v>
      </c>
      <c r="N14" s="282" t="s">
        <v>102</v>
      </c>
      <c r="P14" s="287" t="s">
        <v>200</v>
      </c>
      <c r="Q14" s="260">
        <v>0.28999999999999998</v>
      </c>
    </row>
    <row r="15" spans="1:17" ht="13.5" thickBot="1" x14ac:dyDescent="0.3">
      <c r="A15" s="44" t="s">
        <v>2001</v>
      </c>
      <c r="C15" s="268" t="s">
        <v>194</v>
      </c>
      <c r="D15" s="266" t="s">
        <v>201</v>
      </c>
      <c r="E15" s="267">
        <v>0.23300000000000001</v>
      </c>
      <c r="G15" s="271" t="s">
        <v>202</v>
      </c>
      <c r="H15" s="272" t="s">
        <v>203</v>
      </c>
      <c r="I15" s="275"/>
      <c r="J15" s="278" t="s">
        <v>204</v>
      </c>
      <c r="L15" s="315" t="s">
        <v>19</v>
      </c>
      <c r="N15" s="282" t="s">
        <v>39</v>
      </c>
      <c r="P15" s="287" t="s">
        <v>205</v>
      </c>
      <c r="Q15" s="260">
        <v>0.23699999999999999</v>
      </c>
    </row>
    <row r="16" spans="1:17" ht="38" thickBot="1" x14ac:dyDescent="0.3">
      <c r="A16" s="44" t="s">
        <v>2000</v>
      </c>
      <c r="C16" s="268" t="s">
        <v>194</v>
      </c>
      <c r="D16" s="266" t="s">
        <v>206</v>
      </c>
      <c r="E16" s="267">
        <v>0.27200000000000002</v>
      </c>
      <c r="G16" s="271" t="s">
        <v>207</v>
      </c>
      <c r="H16" s="272" t="s">
        <v>208</v>
      </c>
      <c r="I16" s="275"/>
      <c r="J16" s="278" t="s">
        <v>209</v>
      </c>
      <c r="L16" s="315" t="s">
        <v>20</v>
      </c>
      <c r="N16" s="282" t="s">
        <v>91</v>
      </c>
      <c r="P16" s="287" t="s">
        <v>210</v>
      </c>
      <c r="Q16" s="260">
        <v>0.309</v>
      </c>
    </row>
    <row r="17" spans="1:18" ht="38" thickBot="1" x14ac:dyDescent="0.3">
      <c r="A17" s="44" t="s">
        <v>2002</v>
      </c>
      <c r="C17" s="268" t="s">
        <v>194</v>
      </c>
      <c r="D17" s="266" t="s">
        <v>211</v>
      </c>
      <c r="E17" s="267">
        <v>0.27100000000000002</v>
      </c>
      <c r="G17" s="271" t="s">
        <v>212</v>
      </c>
      <c r="H17" s="272" t="s">
        <v>213</v>
      </c>
      <c r="I17" s="275"/>
      <c r="J17" s="278" t="s">
        <v>214</v>
      </c>
      <c r="L17" s="315" t="s">
        <v>21</v>
      </c>
      <c r="N17" s="282" t="s">
        <v>40</v>
      </c>
      <c r="P17" s="287" t="s">
        <v>215</v>
      </c>
      <c r="Q17" s="260">
        <v>0.106</v>
      </c>
    </row>
    <row r="18" spans="1:18" ht="25.5" thickBot="1" x14ac:dyDescent="0.4">
      <c r="C18" s="268" t="s">
        <v>194</v>
      </c>
      <c r="D18" s="266" t="s">
        <v>216</v>
      </c>
      <c r="E18" s="267">
        <v>0.28299999999999997</v>
      </c>
      <c r="G18" s="271" t="s">
        <v>217</v>
      </c>
      <c r="H18" s="272" t="s">
        <v>218</v>
      </c>
      <c r="J18" s="278" t="s">
        <v>219</v>
      </c>
      <c r="L18" s="315" t="s">
        <v>22</v>
      </c>
      <c r="N18" s="282" t="s">
        <v>64</v>
      </c>
      <c r="P18" s="287" t="s">
        <v>220</v>
      </c>
      <c r="Q18" s="260">
        <v>0.14599999999999999</v>
      </c>
    </row>
    <row r="19" spans="1:18" ht="25.5" thickBot="1" x14ac:dyDescent="0.4">
      <c r="A19" s="43" t="s">
        <v>244</v>
      </c>
      <c r="C19" s="268" t="s">
        <v>194</v>
      </c>
      <c r="D19" s="266" t="s">
        <v>221</v>
      </c>
      <c r="E19" s="267">
        <v>0.28199999999999997</v>
      </c>
      <c r="G19" s="271" t="s">
        <v>222</v>
      </c>
      <c r="H19" s="272" t="s">
        <v>223</v>
      </c>
      <c r="J19" s="278" t="s">
        <v>224</v>
      </c>
      <c r="L19" s="315" t="s">
        <v>23</v>
      </c>
      <c r="N19" s="282" t="s">
        <v>34</v>
      </c>
      <c r="P19" s="287" t="s">
        <v>225</v>
      </c>
      <c r="Q19" s="260">
        <v>0.12</v>
      </c>
    </row>
    <row r="20" spans="1:18" ht="13" thickBot="1" x14ac:dyDescent="0.4">
      <c r="A20" s="44" t="s">
        <v>249</v>
      </c>
      <c r="C20" s="268" t="s">
        <v>194</v>
      </c>
      <c r="D20" s="266" t="s">
        <v>226</v>
      </c>
      <c r="E20" s="267">
        <v>0.26200000000000001</v>
      </c>
      <c r="G20" s="271" t="s">
        <v>227</v>
      </c>
      <c r="H20" s="272" t="s">
        <v>228</v>
      </c>
      <c r="J20" s="278" t="s">
        <v>229</v>
      </c>
      <c r="N20" s="282" t="s">
        <v>81</v>
      </c>
      <c r="P20" s="287" t="s">
        <v>230</v>
      </c>
      <c r="Q20" s="260">
        <v>5.8000000000000003E-2</v>
      </c>
    </row>
    <row r="21" spans="1:18" ht="13" thickBot="1" x14ac:dyDescent="0.4">
      <c r="A21" s="44" t="s">
        <v>255</v>
      </c>
      <c r="C21" s="268" t="s">
        <v>194</v>
      </c>
      <c r="D21" s="266" t="s">
        <v>231</v>
      </c>
      <c r="E21" s="267">
        <v>0.29499999999999998</v>
      </c>
      <c r="G21" s="271" t="s">
        <v>232</v>
      </c>
      <c r="H21" s="272" t="s">
        <v>233</v>
      </c>
      <c r="J21" s="279" t="s">
        <v>234</v>
      </c>
      <c r="N21" s="283" t="s">
        <v>35</v>
      </c>
      <c r="P21" s="287" t="s">
        <v>235</v>
      </c>
      <c r="Q21" s="260">
        <v>4.7E-2</v>
      </c>
    </row>
    <row r="22" spans="1:18" ht="13" thickBot="1" x14ac:dyDescent="0.4">
      <c r="C22" s="268" t="s">
        <v>194</v>
      </c>
      <c r="D22" s="266" t="s">
        <v>236</v>
      </c>
      <c r="E22" s="267">
        <v>0.26400000000000001</v>
      </c>
      <c r="G22" s="271" t="s">
        <v>237</v>
      </c>
      <c r="H22" s="272" t="s">
        <v>238</v>
      </c>
      <c r="N22" s="283" t="s">
        <v>59</v>
      </c>
      <c r="P22" s="287" t="s">
        <v>239</v>
      </c>
      <c r="Q22" s="260">
        <v>1.2999999999999999E-2</v>
      </c>
    </row>
    <row r="23" spans="1:18" ht="13.5" thickBot="1" x14ac:dyDescent="0.4">
      <c r="A23" s="43" t="s">
        <v>1971</v>
      </c>
      <c r="C23" s="268" t="s">
        <v>194</v>
      </c>
      <c r="D23" s="266" t="s">
        <v>240</v>
      </c>
      <c r="E23" s="267">
        <v>0.26600000000000001</v>
      </c>
      <c r="G23" s="271" t="s">
        <v>241</v>
      </c>
      <c r="H23" s="272" t="s">
        <v>242</v>
      </c>
      <c r="N23" s="282" t="s">
        <v>32</v>
      </c>
      <c r="P23" s="287" t="s">
        <v>243</v>
      </c>
      <c r="Q23" s="260">
        <v>9.0999999999999998E-2</v>
      </c>
    </row>
    <row r="24" spans="1:18" ht="13" thickBot="1" x14ac:dyDescent="0.4">
      <c r="A24" s="44" t="s">
        <v>1963</v>
      </c>
      <c r="C24" s="268" t="s">
        <v>194</v>
      </c>
      <c r="D24" s="266" t="s">
        <v>245</v>
      </c>
      <c r="E24" s="267">
        <v>0.34899999999999998</v>
      </c>
      <c r="G24" s="271" t="s">
        <v>246</v>
      </c>
      <c r="H24" s="272" t="s">
        <v>247</v>
      </c>
      <c r="N24" s="282" t="s">
        <v>33</v>
      </c>
      <c r="P24" s="287" t="s">
        <v>248</v>
      </c>
      <c r="Q24" s="260">
        <v>4.5999999999999999E-2</v>
      </c>
    </row>
    <row r="25" spans="1:18" ht="25.5" thickBot="1" x14ac:dyDescent="0.4">
      <c r="A25" s="44" t="s">
        <v>1964</v>
      </c>
      <c r="C25" s="269" t="s">
        <v>250</v>
      </c>
      <c r="D25" s="266" t="s">
        <v>251</v>
      </c>
      <c r="E25" s="267">
        <v>0.34499999999999997</v>
      </c>
      <c r="G25" s="271" t="s">
        <v>252</v>
      </c>
      <c r="H25" s="272" t="s">
        <v>253</v>
      </c>
      <c r="N25" s="282" t="s">
        <v>99</v>
      </c>
      <c r="P25" s="287" t="s">
        <v>254</v>
      </c>
      <c r="Q25" s="260">
        <v>1.4999999999999999E-2</v>
      </c>
    </row>
    <row r="26" spans="1:18" ht="13" thickBot="1" x14ac:dyDescent="0.4">
      <c r="A26" s="44" t="s">
        <v>185</v>
      </c>
      <c r="C26" s="269" t="s">
        <v>250</v>
      </c>
      <c r="D26" s="266" t="s">
        <v>256</v>
      </c>
      <c r="E26" s="267">
        <v>0.35599999999999998</v>
      </c>
      <c r="G26" s="271" t="s">
        <v>257</v>
      </c>
      <c r="H26" s="272" t="s">
        <v>258</v>
      </c>
      <c r="N26" s="282" t="s">
        <v>116</v>
      </c>
      <c r="P26" s="287" t="s">
        <v>259</v>
      </c>
      <c r="Q26" s="260">
        <v>0.03</v>
      </c>
    </row>
    <row r="27" spans="1:18" ht="13" thickBot="1" x14ac:dyDescent="0.4">
      <c r="C27" s="269" t="s">
        <v>250</v>
      </c>
      <c r="D27" s="266" t="s">
        <v>260</v>
      </c>
      <c r="E27" s="267">
        <v>0.35699999999999998</v>
      </c>
      <c r="G27" s="271" t="s">
        <v>261</v>
      </c>
      <c r="H27" s="272" t="s">
        <v>262</v>
      </c>
      <c r="N27" s="282" t="s">
        <v>56</v>
      </c>
      <c r="P27" s="287" t="s">
        <v>263</v>
      </c>
      <c r="Q27" s="260">
        <v>0.22600000000000001</v>
      </c>
    </row>
    <row r="28" spans="1:18" ht="26.5" thickBot="1" x14ac:dyDescent="0.4">
      <c r="A28" s="43" t="s">
        <v>2023</v>
      </c>
      <c r="C28" s="269" t="s">
        <v>250</v>
      </c>
      <c r="D28" s="266" t="s">
        <v>264</v>
      </c>
      <c r="E28" s="267">
        <v>0.34499999999999997</v>
      </c>
      <c r="G28" s="271" t="s">
        <v>265</v>
      </c>
      <c r="H28" s="272" t="s">
        <v>266</v>
      </c>
      <c r="N28" s="282" t="s">
        <v>109</v>
      </c>
      <c r="P28" s="287" t="s">
        <v>267</v>
      </c>
      <c r="Q28" s="260">
        <v>0.24199999999999999</v>
      </c>
    </row>
    <row r="29" spans="1:18" ht="13" thickBot="1" x14ac:dyDescent="0.4">
      <c r="A29" s="44" t="s">
        <v>2025</v>
      </c>
      <c r="C29" s="269" t="s">
        <v>250</v>
      </c>
      <c r="D29" s="266" t="s">
        <v>268</v>
      </c>
      <c r="E29" s="267">
        <v>0.34499999999999997</v>
      </c>
      <c r="G29" s="271" t="s">
        <v>269</v>
      </c>
      <c r="H29" s="272" t="s">
        <v>270</v>
      </c>
      <c r="N29" s="282" t="s">
        <v>63</v>
      </c>
      <c r="P29" s="287" t="s">
        <v>271</v>
      </c>
      <c r="Q29" s="260">
        <v>0.24199999999999999</v>
      </c>
    </row>
    <row r="30" spans="1:18" ht="25.5" thickBot="1" x14ac:dyDescent="0.3">
      <c r="A30" s="44" t="s">
        <v>2024</v>
      </c>
      <c r="C30" s="269" t="s">
        <v>250</v>
      </c>
      <c r="D30" s="266" t="s">
        <v>272</v>
      </c>
      <c r="E30" s="267" t="s">
        <v>2020</v>
      </c>
      <c r="G30" s="271" t="s">
        <v>273</v>
      </c>
      <c r="H30" s="272" t="s">
        <v>274</v>
      </c>
      <c r="N30" s="282" t="s">
        <v>58</v>
      </c>
      <c r="P30" s="271" t="s">
        <v>275</v>
      </c>
      <c r="Q30" s="260">
        <v>0.254</v>
      </c>
      <c r="R30" s="275"/>
    </row>
    <row r="31" spans="1:18" ht="13" thickBot="1" x14ac:dyDescent="0.4">
      <c r="A31" s="44" t="s">
        <v>2026</v>
      </c>
      <c r="C31" s="269" t="s">
        <v>250</v>
      </c>
      <c r="D31" s="266" t="s">
        <v>276</v>
      </c>
      <c r="E31" s="267">
        <v>0.38900000000000001</v>
      </c>
      <c r="G31" s="271" t="s">
        <v>277</v>
      </c>
      <c r="H31" s="272" t="s">
        <v>278</v>
      </c>
      <c r="N31" s="282" t="s">
        <v>57</v>
      </c>
      <c r="P31" s="287" t="s">
        <v>279</v>
      </c>
      <c r="Q31" s="260">
        <v>0.188</v>
      </c>
    </row>
    <row r="32" spans="1:18" ht="13" thickBot="1" x14ac:dyDescent="0.4">
      <c r="A32" s="44" t="s">
        <v>2027</v>
      </c>
      <c r="C32" s="269" t="s">
        <v>250</v>
      </c>
      <c r="D32" s="266" t="s">
        <v>280</v>
      </c>
      <c r="E32" s="267">
        <v>0.39300000000000002</v>
      </c>
      <c r="G32" s="271" t="s">
        <v>281</v>
      </c>
      <c r="H32" s="272" t="s">
        <v>282</v>
      </c>
      <c r="N32" s="282" t="s">
        <v>100</v>
      </c>
      <c r="P32" s="287" t="s">
        <v>283</v>
      </c>
      <c r="Q32" s="260">
        <v>0.18</v>
      </c>
    </row>
    <row r="33" spans="3:17" ht="13" thickBot="1" x14ac:dyDescent="0.4">
      <c r="C33" s="269" t="s">
        <v>250</v>
      </c>
      <c r="D33" s="266" t="s">
        <v>284</v>
      </c>
      <c r="E33" s="267">
        <v>0.34599999999999997</v>
      </c>
      <c r="G33" s="271" t="s">
        <v>285</v>
      </c>
      <c r="H33" s="272" t="s">
        <v>286</v>
      </c>
      <c r="N33" s="282" t="s">
        <v>117</v>
      </c>
      <c r="P33" s="287" t="s">
        <v>287</v>
      </c>
      <c r="Q33" s="260">
        <v>0.20699999999999999</v>
      </c>
    </row>
    <row r="34" spans="3:17" ht="13" thickBot="1" x14ac:dyDescent="0.4">
      <c r="C34" s="269" t="s">
        <v>250</v>
      </c>
      <c r="D34" s="266" t="s">
        <v>288</v>
      </c>
      <c r="E34" s="267">
        <v>0.36399999999999999</v>
      </c>
      <c r="G34" s="271" t="s">
        <v>289</v>
      </c>
      <c r="H34" s="272" t="s">
        <v>290</v>
      </c>
      <c r="N34" s="282" t="s">
        <v>132</v>
      </c>
      <c r="P34" s="287" t="s">
        <v>291</v>
      </c>
      <c r="Q34" s="260">
        <v>0.23</v>
      </c>
    </row>
    <row r="35" spans="3:17" ht="13" thickBot="1" x14ac:dyDescent="0.4">
      <c r="C35" s="269" t="s">
        <v>250</v>
      </c>
      <c r="D35" s="313" t="s">
        <v>2021</v>
      </c>
      <c r="E35" s="314">
        <v>0.39800000000000002</v>
      </c>
      <c r="G35" s="271" t="s">
        <v>292</v>
      </c>
      <c r="H35" s="272" t="s">
        <v>293</v>
      </c>
      <c r="N35" s="282" t="s">
        <v>131</v>
      </c>
      <c r="P35" s="287" t="s">
        <v>294</v>
      </c>
      <c r="Q35" s="260">
        <v>2.12</v>
      </c>
    </row>
    <row r="36" spans="3:17" x14ac:dyDescent="0.35">
      <c r="G36" s="271" t="s">
        <v>295</v>
      </c>
      <c r="H36" s="272" t="s">
        <v>296</v>
      </c>
      <c r="N36" s="282" t="s">
        <v>145</v>
      </c>
      <c r="P36" s="287" t="s">
        <v>297</v>
      </c>
      <c r="Q36" s="260">
        <v>0.155</v>
      </c>
    </row>
    <row r="37" spans="3:17" x14ac:dyDescent="0.25">
      <c r="D37" s="275"/>
      <c r="E37" s="275"/>
      <c r="G37" s="271" t="s">
        <v>298</v>
      </c>
      <c r="H37" s="272" t="s">
        <v>299</v>
      </c>
      <c r="N37" s="282" t="s">
        <v>75</v>
      </c>
      <c r="P37" s="287" t="s">
        <v>300</v>
      </c>
      <c r="Q37" s="260">
        <v>0.23</v>
      </c>
    </row>
    <row r="38" spans="3:17" ht="25" x14ac:dyDescent="0.35">
      <c r="G38" s="271" t="s">
        <v>301</v>
      </c>
      <c r="H38" s="272" t="s">
        <v>302</v>
      </c>
      <c r="N38" s="282" t="s">
        <v>76</v>
      </c>
      <c r="P38" s="287" t="s">
        <v>303</v>
      </c>
      <c r="Q38" s="260">
        <v>6.6000000000000003E-2</v>
      </c>
    </row>
    <row r="39" spans="3:17" ht="25" x14ac:dyDescent="0.35">
      <c r="G39" s="271" t="s">
        <v>304</v>
      </c>
      <c r="H39" s="272" t="s">
        <v>305</v>
      </c>
      <c r="N39" s="282" t="s">
        <v>94</v>
      </c>
      <c r="P39" s="287" t="s">
        <v>306</v>
      </c>
      <c r="Q39" s="260">
        <v>0.18099999999999999</v>
      </c>
    </row>
    <row r="40" spans="3:17" x14ac:dyDescent="0.35">
      <c r="G40" s="271" t="s">
        <v>307</v>
      </c>
      <c r="H40" s="272" t="s">
        <v>308</v>
      </c>
      <c r="N40" s="282" t="s">
        <v>126</v>
      </c>
      <c r="P40" s="287" t="s">
        <v>309</v>
      </c>
      <c r="Q40" s="260">
        <v>0.753</v>
      </c>
    </row>
    <row r="41" spans="3:17" x14ac:dyDescent="0.35">
      <c r="G41" s="271" t="s">
        <v>310</v>
      </c>
      <c r="H41" s="272" t="s">
        <v>311</v>
      </c>
      <c r="N41" s="282" t="s">
        <v>74</v>
      </c>
      <c r="P41" s="287" t="s">
        <v>312</v>
      </c>
      <c r="Q41" s="260">
        <v>2.2800000000000001E-2</v>
      </c>
    </row>
    <row r="42" spans="3:17" x14ac:dyDescent="0.35">
      <c r="G42" s="271" t="s">
        <v>313</v>
      </c>
      <c r="H42" s="272" t="s">
        <v>314</v>
      </c>
      <c r="N42" s="282" t="s">
        <v>144</v>
      </c>
      <c r="P42" s="287" t="s">
        <v>315</v>
      </c>
      <c r="Q42" s="260">
        <v>0.215</v>
      </c>
    </row>
    <row r="43" spans="3:17" x14ac:dyDescent="0.35">
      <c r="G43" s="271" t="s">
        <v>316</v>
      </c>
      <c r="H43" s="272" t="s">
        <v>317</v>
      </c>
      <c r="N43" s="282" t="s">
        <v>111</v>
      </c>
      <c r="P43" s="287" t="s">
        <v>318</v>
      </c>
      <c r="Q43" s="260">
        <v>0.26800000000000002</v>
      </c>
    </row>
    <row r="44" spans="3:17" x14ac:dyDescent="0.35">
      <c r="G44" s="271" t="s">
        <v>319</v>
      </c>
      <c r="H44" s="272" t="s">
        <v>320</v>
      </c>
      <c r="N44" s="282" t="s">
        <v>140</v>
      </c>
      <c r="P44" s="287" t="s">
        <v>321</v>
      </c>
      <c r="Q44" s="260">
        <v>0.28199999999999997</v>
      </c>
    </row>
    <row r="45" spans="3:17" x14ac:dyDescent="0.35">
      <c r="G45" s="271" t="s">
        <v>322</v>
      </c>
      <c r="H45" s="272" t="s">
        <v>323</v>
      </c>
      <c r="N45" s="282" t="s">
        <v>151</v>
      </c>
      <c r="P45" s="287" t="s">
        <v>324</v>
      </c>
      <c r="Q45" s="260">
        <v>0.53600000000000003</v>
      </c>
    </row>
    <row r="46" spans="3:17" x14ac:dyDescent="0.35">
      <c r="G46" s="271" t="s">
        <v>325</v>
      </c>
      <c r="H46" s="272" t="s">
        <v>326</v>
      </c>
      <c r="N46" s="282" t="s">
        <v>42</v>
      </c>
      <c r="P46" s="287" t="s">
        <v>327</v>
      </c>
      <c r="Q46" s="260">
        <v>0.11</v>
      </c>
    </row>
    <row r="47" spans="3:17" x14ac:dyDescent="0.35">
      <c r="G47" s="271" t="s">
        <v>328</v>
      </c>
      <c r="H47" s="272" t="s">
        <v>329</v>
      </c>
      <c r="N47" s="282" t="s">
        <v>128</v>
      </c>
      <c r="P47" s="287" t="s">
        <v>330</v>
      </c>
      <c r="Q47" s="260">
        <v>1.4850000000000001</v>
      </c>
    </row>
    <row r="48" spans="3:17" x14ac:dyDescent="0.35">
      <c r="G48" s="271" t="s">
        <v>331</v>
      </c>
      <c r="H48" s="272" t="s">
        <v>332</v>
      </c>
      <c r="N48" s="282" t="s">
        <v>156</v>
      </c>
      <c r="P48" s="287" t="s">
        <v>333</v>
      </c>
      <c r="Q48" s="260">
        <v>1.57</v>
      </c>
    </row>
    <row r="49" spans="7:17" x14ac:dyDescent="0.35">
      <c r="G49" s="271" t="s">
        <v>334</v>
      </c>
      <c r="H49" s="272" t="s">
        <v>335</v>
      </c>
      <c r="N49" s="282" t="s">
        <v>155</v>
      </c>
      <c r="P49" s="287" t="s">
        <v>336</v>
      </c>
      <c r="Q49" s="260">
        <v>0.68100000000000005</v>
      </c>
    </row>
    <row r="50" spans="7:17" x14ac:dyDescent="0.35">
      <c r="G50" s="271" t="s">
        <v>337</v>
      </c>
      <c r="H50" s="272" t="s">
        <v>338</v>
      </c>
      <c r="N50" s="282" t="s">
        <v>164</v>
      </c>
      <c r="P50" s="287" t="s">
        <v>339</v>
      </c>
      <c r="Q50" s="260">
        <v>2.2800000000000001E-2</v>
      </c>
    </row>
    <row r="51" spans="7:17" x14ac:dyDescent="0.35">
      <c r="G51" s="271" t="s">
        <v>340</v>
      </c>
      <c r="H51" s="272" t="s">
        <v>341</v>
      </c>
      <c r="N51" s="282" t="s">
        <v>66</v>
      </c>
      <c r="P51" s="287" t="s">
        <v>342</v>
      </c>
      <c r="Q51" s="260">
        <v>0.40100000000000002</v>
      </c>
    </row>
    <row r="52" spans="7:17" x14ac:dyDescent="0.35">
      <c r="G52" s="271" t="s">
        <v>343</v>
      </c>
      <c r="H52" s="272" t="s">
        <v>344</v>
      </c>
      <c r="N52" s="282" t="s">
        <v>80</v>
      </c>
      <c r="P52" s="287" t="s">
        <v>345</v>
      </c>
      <c r="Q52" s="260">
        <v>6.84</v>
      </c>
    </row>
    <row r="53" spans="7:17" x14ac:dyDescent="0.35">
      <c r="G53" s="271" t="s">
        <v>346</v>
      </c>
      <c r="H53" s="272" t="s">
        <v>347</v>
      </c>
      <c r="N53" s="282" t="s">
        <v>77</v>
      </c>
      <c r="P53" s="287" t="s">
        <v>348</v>
      </c>
      <c r="Q53" s="260">
        <v>0.187</v>
      </c>
    </row>
    <row r="54" spans="7:17" x14ac:dyDescent="0.35">
      <c r="G54" s="271" t="s">
        <v>349</v>
      </c>
      <c r="H54" s="272" t="s">
        <v>350</v>
      </c>
      <c r="N54" s="282" t="s">
        <v>95</v>
      </c>
      <c r="P54" s="287" t="s">
        <v>351</v>
      </c>
      <c r="Q54" s="260">
        <v>0.38900000000000001</v>
      </c>
    </row>
    <row r="55" spans="7:17" x14ac:dyDescent="0.35">
      <c r="G55" s="271" t="s">
        <v>352</v>
      </c>
      <c r="H55" s="272" t="s">
        <v>353</v>
      </c>
      <c r="N55" s="282" t="s">
        <v>83</v>
      </c>
      <c r="P55" s="287" t="s">
        <v>354</v>
      </c>
      <c r="Q55" s="260">
        <v>47.3</v>
      </c>
    </row>
    <row r="56" spans="7:17" ht="13" thickBot="1" x14ac:dyDescent="0.4">
      <c r="G56" s="271" t="s">
        <v>355</v>
      </c>
      <c r="H56" s="272" t="s">
        <v>356</v>
      </c>
      <c r="N56" s="282" t="s">
        <v>112</v>
      </c>
      <c r="P56" s="288" t="s">
        <v>357</v>
      </c>
      <c r="Q56" s="289">
        <v>42.6</v>
      </c>
    </row>
    <row r="57" spans="7:17" x14ac:dyDescent="0.35">
      <c r="G57" s="271" t="s">
        <v>358</v>
      </c>
      <c r="H57" s="272" t="s">
        <v>359</v>
      </c>
      <c r="N57" s="282" t="s">
        <v>129</v>
      </c>
    </row>
    <row r="58" spans="7:17" x14ac:dyDescent="0.35">
      <c r="G58" s="271" t="s">
        <v>360</v>
      </c>
      <c r="H58" s="272" t="s">
        <v>361</v>
      </c>
      <c r="N58" s="282" t="s">
        <v>93</v>
      </c>
    </row>
    <row r="59" spans="7:17" x14ac:dyDescent="0.35">
      <c r="G59" s="271" t="s">
        <v>362</v>
      </c>
      <c r="H59" s="272" t="s">
        <v>363</v>
      </c>
      <c r="N59" s="282" t="s">
        <v>142</v>
      </c>
    </row>
    <row r="60" spans="7:17" x14ac:dyDescent="0.35">
      <c r="G60" s="271" t="s">
        <v>364</v>
      </c>
      <c r="H60" s="272" t="s">
        <v>365</v>
      </c>
      <c r="N60" s="282" t="s">
        <v>92</v>
      </c>
    </row>
    <row r="61" spans="7:17" x14ac:dyDescent="0.35">
      <c r="G61" s="271" t="s">
        <v>366</v>
      </c>
      <c r="H61" s="272" t="s">
        <v>367</v>
      </c>
      <c r="N61" s="282" t="s">
        <v>61</v>
      </c>
    </row>
    <row r="62" spans="7:17" x14ac:dyDescent="0.35">
      <c r="G62" s="271" t="s">
        <v>368</v>
      </c>
      <c r="H62" s="272" t="s">
        <v>369</v>
      </c>
      <c r="N62" s="282" t="s">
        <v>78</v>
      </c>
    </row>
    <row r="63" spans="7:17" x14ac:dyDescent="0.35">
      <c r="G63" s="271" t="s">
        <v>370</v>
      </c>
      <c r="H63" s="272" t="s">
        <v>371</v>
      </c>
      <c r="N63" s="282" t="s">
        <v>98</v>
      </c>
    </row>
    <row r="64" spans="7:17" x14ac:dyDescent="0.35">
      <c r="G64" s="271" t="s">
        <v>372</v>
      </c>
      <c r="H64" s="272" t="s">
        <v>373</v>
      </c>
      <c r="N64" s="282" t="s">
        <v>96</v>
      </c>
    </row>
    <row r="65" spans="7:14" x14ac:dyDescent="0.35">
      <c r="G65" s="271" t="s">
        <v>374</v>
      </c>
      <c r="H65" s="272" t="s">
        <v>375</v>
      </c>
      <c r="N65" s="282" t="s">
        <v>161</v>
      </c>
    </row>
    <row r="66" spans="7:14" x14ac:dyDescent="0.35">
      <c r="G66" s="271" t="s">
        <v>376</v>
      </c>
      <c r="H66" s="272" t="s">
        <v>377</v>
      </c>
      <c r="N66" s="282" t="s">
        <v>163</v>
      </c>
    </row>
    <row r="67" spans="7:14" x14ac:dyDescent="0.35">
      <c r="G67" s="271" t="s">
        <v>378</v>
      </c>
      <c r="H67" s="272" t="s">
        <v>379</v>
      </c>
      <c r="N67" s="282" t="s">
        <v>174</v>
      </c>
    </row>
    <row r="68" spans="7:14" x14ac:dyDescent="0.35">
      <c r="G68" s="271" t="s">
        <v>380</v>
      </c>
      <c r="H68" s="272" t="s">
        <v>381</v>
      </c>
      <c r="N68" s="282" t="s">
        <v>183</v>
      </c>
    </row>
    <row r="69" spans="7:14" x14ac:dyDescent="0.35">
      <c r="G69" s="271" t="s">
        <v>382</v>
      </c>
      <c r="H69" s="272" t="s">
        <v>383</v>
      </c>
      <c r="N69" s="282" t="s">
        <v>153</v>
      </c>
    </row>
    <row r="70" spans="7:14" x14ac:dyDescent="0.35">
      <c r="G70" s="271" t="s">
        <v>384</v>
      </c>
      <c r="H70" s="272" t="s">
        <v>385</v>
      </c>
      <c r="N70" s="282" t="s">
        <v>162</v>
      </c>
    </row>
    <row r="71" spans="7:14" x14ac:dyDescent="0.35">
      <c r="G71" s="271" t="s">
        <v>386</v>
      </c>
      <c r="H71" s="272" t="s">
        <v>387</v>
      </c>
      <c r="N71" s="282" t="s">
        <v>171</v>
      </c>
    </row>
    <row r="72" spans="7:14" x14ac:dyDescent="0.35">
      <c r="G72" s="271" t="s">
        <v>388</v>
      </c>
      <c r="H72" s="272" t="s">
        <v>389</v>
      </c>
      <c r="N72" s="282" t="s">
        <v>110</v>
      </c>
    </row>
    <row r="73" spans="7:14" x14ac:dyDescent="0.35">
      <c r="G73" s="271" t="s">
        <v>390</v>
      </c>
      <c r="H73" s="272" t="s">
        <v>391</v>
      </c>
      <c r="N73" s="282" t="s">
        <v>127</v>
      </c>
    </row>
    <row r="74" spans="7:14" x14ac:dyDescent="0.35">
      <c r="G74" s="271" t="s">
        <v>392</v>
      </c>
      <c r="H74" s="272" t="s">
        <v>393</v>
      </c>
      <c r="N74" s="282" t="s">
        <v>101</v>
      </c>
    </row>
    <row r="75" spans="7:14" x14ac:dyDescent="0.35">
      <c r="G75" s="271" t="s">
        <v>394</v>
      </c>
      <c r="H75" s="272" t="s">
        <v>395</v>
      </c>
      <c r="N75" s="282" t="s">
        <v>181</v>
      </c>
    </row>
    <row r="76" spans="7:14" x14ac:dyDescent="0.35">
      <c r="G76" s="271" t="s">
        <v>396</v>
      </c>
      <c r="H76" s="272" t="s">
        <v>397</v>
      </c>
      <c r="N76" s="282" t="s">
        <v>190</v>
      </c>
    </row>
    <row r="77" spans="7:14" x14ac:dyDescent="0.35">
      <c r="G77" s="271" t="s">
        <v>398</v>
      </c>
      <c r="H77" s="272" t="s">
        <v>399</v>
      </c>
      <c r="N77" s="282" t="s">
        <v>38</v>
      </c>
    </row>
    <row r="78" spans="7:14" x14ac:dyDescent="0.35">
      <c r="G78" s="271" t="s">
        <v>400</v>
      </c>
      <c r="H78" s="272" t="s">
        <v>401</v>
      </c>
      <c r="N78" s="282" t="s">
        <v>115</v>
      </c>
    </row>
    <row r="79" spans="7:14" x14ac:dyDescent="0.35">
      <c r="G79" s="271" t="s">
        <v>402</v>
      </c>
      <c r="H79" s="272" t="s">
        <v>403</v>
      </c>
      <c r="N79" s="282" t="s">
        <v>62</v>
      </c>
    </row>
    <row r="80" spans="7:14" x14ac:dyDescent="0.35">
      <c r="G80" s="271" t="s">
        <v>404</v>
      </c>
      <c r="H80" s="272" t="s">
        <v>405</v>
      </c>
      <c r="N80" s="282" t="s">
        <v>79</v>
      </c>
    </row>
    <row r="81" spans="7:14" x14ac:dyDescent="0.35">
      <c r="G81" s="271" t="s">
        <v>406</v>
      </c>
      <c r="H81" s="272" t="s">
        <v>407</v>
      </c>
      <c r="N81" s="282" t="s">
        <v>173</v>
      </c>
    </row>
    <row r="82" spans="7:14" x14ac:dyDescent="0.35">
      <c r="G82" s="271" t="s">
        <v>408</v>
      </c>
      <c r="H82" s="272" t="s">
        <v>409</v>
      </c>
      <c r="N82" s="282" t="s">
        <v>113</v>
      </c>
    </row>
    <row r="83" spans="7:14" x14ac:dyDescent="0.35">
      <c r="G83" s="271" t="s">
        <v>410</v>
      </c>
      <c r="H83" s="272" t="s">
        <v>411</v>
      </c>
      <c r="N83" s="282" t="s">
        <v>192</v>
      </c>
    </row>
    <row r="84" spans="7:14" x14ac:dyDescent="0.35">
      <c r="G84" s="271" t="s">
        <v>412</v>
      </c>
      <c r="H84" s="272" t="s">
        <v>413</v>
      </c>
      <c r="N84" s="282" t="s">
        <v>199</v>
      </c>
    </row>
    <row r="85" spans="7:14" x14ac:dyDescent="0.35">
      <c r="G85" s="271" t="s">
        <v>414</v>
      </c>
      <c r="H85" s="272" t="s">
        <v>415</v>
      </c>
      <c r="N85" s="282" t="s">
        <v>119</v>
      </c>
    </row>
    <row r="86" spans="7:14" x14ac:dyDescent="0.35">
      <c r="G86" s="271" t="s">
        <v>416</v>
      </c>
      <c r="H86" s="272" t="s">
        <v>417</v>
      </c>
      <c r="N86" s="282" t="s">
        <v>133</v>
      </c>
    </row>
    <row r="87" spans="7:14" x14ac:dyDescent="0.35">
      <c r="G87" s="271" t="s">
        <v>418</v>
      </c>
      <c r="H87" s="272" t="s">
        <v>419</v>
      </c>
      <c r="N87" s="282" t="s">
        <v>118</v>
      </c>
    </row>
    <row r="88" spans="7:14" x14ac:dyDescent="0.35">
      <c r="G88" s="271" t="s">
        <v>420</v>
      </c>
      <c r="H88" s="272" t="s">
        <v>421</v>
      </c>
      <c r="N88" s="282" t="s">
        <v>182</v>
      </c>
    </row>
    <row r="89" spans="7:14" x14ac:dyDescent="0.35">
      <c r="G89" s="271" t="s">
        <v>422</v>
      </c>
      <c r="H89" s="272" t="s">
        <v>423</v>
      </c>
      <c r="N89" s="282" t="s">
        <v>191</v>
      </c>
    </row>
    <row r="90" spans="7:14" x14ac:dyDescent="0.35">
      <c r="G90" s="271" t="s">
        <v>424</v>
      </c>
      <c r="H90" s="272" t="s">
        <v>425</v>
      </c>
      <c r="N90" s="282" t="s">
        <v>172</v>
      </c>
    </row>
    <row r="91" spans="7:14" x14ac:dyDescent="0.35">
      <c r="G91" s="271" t="s">
        <v>426</v>
      </c>
      <c r="H91" s="272" t="s">
        <v>427</v>
      </c>
      <c r="N91" s="282" t="s">
        <v>141</v>
      </c>
    </row>
    <row r="92" spans="7:14" x14ac:dyDescent="0.35">
      <c r="G92" s="271" t="s">
        <v>428</v>
      </c>
      <c r="H92" s="272" t="s">
        <v>429</v>
      </c>
      <c r="N92" s="282" t="s">
        <v>152</v>
      </c>
    </row>
    <row r="93" spans="7:14" x14ac:dyDescent="0.35">
      <c r="G93" s="271" t="s">
        <v>430</v>
      </c>
      <c r="H93" s="272" t="s">
        <v>431</v>
      </c>
      <c r="N93" s="282" t="s">
        <v>97</v>
      </c>
    </row>
    <row r="94" spans="7:14" x14ac:dyDescent="0.35">
      <c r="G94" s="271" t="s">
        <v>432</v>
      </c>
      <c r="H94" s="272" t="s">
        <v>433</v>
      </c>
      <c r="N94" s="282" t="s">
        <v>114</v>
      </c>
    </row>
    <row r="95" spans="7:14" x14ac:dyDescent="0.35">
      <c r="G95" s="271" t="s">
        <v>434</v>
      </c>
      <c r="H95" s="272" t="s">
        <v>435</v>
      </c>
      <c r="N95" s="282" t="s">
        <v>130</v>
      </c>
    </row>
    <row r="96" spans="7:14" x14ac:dyDescent="0.35">
      <c r="G96" s="271" t="s">
        <v>436</v>
      </c>
      <c r="H96" s="272" t="s">
        <v>437</v>
      </c>
      <c r="N96" s="282" t="s">
        <v>143</v>
      </c>
    </row>
    <row r="97" spans="7:14" x14ac:dyDescent="0.35">
      <c r="G97" s="271" t="s">
        <v>438</v>
      </c>
      <c r="H97" s="272" t="s">
        <v>439</v>
      </c>
      <c r="N97" s="282" t="s">
        <v>154</v>
      </c>
    </row>
    <row r="98" spans="7:14" x14ac:dyDescent="0.35">
      <c r="G98" s="271" t="s">
        <v>440</v>
      </c>
      <c r="H98" s="272" t="s">
        <v>441</v>
      </c>
      <c r="N98" s="284" t="s">
        <v>44</v>
      </c>
    </row>
    <row r="99" spans="7:14" x14ac:dyDescent="0.35">
      <c r="G99" s="271" t="s">
        <v>442</v>
      </c>
      <c r="H99" s="272" t="s">
        <v>443</v>
      </c>
      <c r="N99" s="284" t="s">
        <v>45</v>
      </c>
    </row>
    <row r="100" spans="7:14" x14ac:dyDescent="0.35">
      <c r="G100" s="271" t="s">
        <v>444</v>
      </c>
      <c r="H100" s="272" t="s">
        <v>445</v>
      </c>
      <c r="N100" s="284" t="s">
        <v>46</v>
      </c>
    </row>
    <row r="101" spans="7:14" x14ac:dyDescent="0.35">
      <c r="G101" s="271" t="s">
        <v>446</v>
      </c>
      <c r="H101" s="272" t="s">
        <v>447</v>
      </c>
      <c r="N101" s="284" t="s">
        <v>47</v>
      </c>
    </row>
    <row r="102" spans="7:14" x14ac:dyDescent="0.35">
      <c r="G102" s="271" t="s">
        <v>448</v>
      </c>
      <c r="H102" s="272" t="s">
        <v>449</v>
      </c>
      <c r="N102" s="284" t="s">
        <v>48</v>
      </c>
    </row>
    <row r="103" spans="7:14" x14ac:dyDescent="0.35">
      <c r="G103" s="271" t="s">
        <v>450</v>
      </c>
      <c r="H103" s="272" t="s">
        <v>451</v>
      </c>
    </row>
    <row r="104" spans="7:14" x14ac:dyDescent="0.35">
      <c r="G104" s="271" t="s">
        <v>452</v>
      </c>
      <c r="H104" s="272" t="s">
        <v>453</v>
      </c>
    </row>
    <row r="105" spans="7:14" x14ac:dyDescent="0.35">
      <c r="G105" s="271" t="s">
        <v>454</v>
      </c>
      <c r="H105" s="272" t="s">
        <v>455</v>
      </c>
    </row>
    <row r="106" spans="7:14" x14ac:dyDescent="0.35">
      <c r="G106" s="271" t="s">
        <v>456</v>
      </c>
      <c r="H106" s="272" t="s">
        <v>457</v>
      </c>
    </row>
    <row r="107" spans="7:14" x14ac:dyDescent="0.35">
      <c r="G107" s="271" t="s">
        <v>458</v>
      </c>
      <c r="H107" s="272" t="s">
        <v>459</v>
      </c>
    </row>
    <row r="108" spans="7:14" x14ac:dyDescent="0.35">
      <c r="G108" s="271" t="s">
        <v>460</v>
      </c>
      <c r="H108" s="272" t="s">
        <v>461</v>
      </c>
    </row>
    <row r="109" spans="7:14" x14ac:dyDescent="0.35">
      <c r="G109" s="271" t="s">
        <v>462</v>
      </c>
      <c r="H109" s="272" t="s">
        <v>463</v>
      </c>
    </row>
    <row r="110" spans="7:14" x14ac:dyDescent="0.35">
      <c r="G110" s="271" t="s">
        <v>464</v>
      </c>
      <c r="H110" s="272" t="s">
        <v>465</v>
      </c>
    </row>
    <row r="111" spans="7:14" x14ac:dyDescent="0.35">
      <c r="G111" s="271" t="s">
        <v>466</v>
      </c>
      <c r="H111" s="272" t="s">
        <v>467</v>
      </c>
    </row>
    <row r="112" spans="7:14" x14ac:dyDescent="0.35">
      <c r="G112" s="271" t="s">
        <v>468</v>
      </c>
      <c r="H112" s="272" t="s">
        <v>469</v>
      </c>
    </row>
    <row r="113" spans="7:8" x14ac:dyDescent="0.35">
      <c r="G113" s="271" t="s">
        <v>470</v>
      </c>
      <c r="H113" s="272" t="s">
        <v>471</v>
      </c>
    </row>
    <row r="114" spans="7:8" x14ac:dyDescent="0.35">
      <c r="G114" s="271" t="s">
        <v>472</v>
      </c>
      <c r="H114" s="272" t="s">
        <v>473</v>
      </c>
    </row>
    <row r="115" spans="7:8" x14ac:dyDescent="0.35">
      <c r="G115" s="271" t="s">
        <v>474</v>
      </c>
      <c r="H115" s="272" t="s">
        <v>475</v>
      </c>
    </row>
    <row r="116" spans="7:8" x14ac:dyDescent="0.35">
      <c r="G116" s="271" t="s">
        <v>476</v>
      </c>
      <c r="H116" s="272" t="s">
        <v>477</v>
      </c>
    </row>
    <row r="117" spans="7:8" x14ac:dyDescent="0.35">
      <c r="G117" s="271" t="s">
        <v>478</v>
      </c>
      <c r="H117" s="272" t="s">
        <v>479</v>
      </c>
    </row>
    <row r="118" spans="7:8" x14ac:dyDescent="0.35">
      <c r="G118" s="271" t="s">
        <v>480</v>
      </c>
      <c r="H118" s="272" t="s">
        <v>481</v>
      </c>
    </row>
    <row r="119" spans="7:8" x14ac:dyDescent="0.35">
      <c r="G119" s="271" t="s">
        <v>482</v>
      </c>
      <c r="H119" s="272" t="s">
        <v>483</v>
      </c>
    </row>
    <row r="120" spans="7:8" x14ac:dyDescent="0.35">
      <c r="G120" s="271" t="s">
        <v>484</v>
      </c>
      <c r="H120" s="272" t="s">
        <v>485</v>
      </c>
    </row>
    <row r="121" spans="7:8" x14ac:dyDescent="0.35">
      <c r="G121" s="271" t="s">
        <v>486</v>
      </c>
      <c r="H121" s="272" t="s">
        <v>487</v>
      </c>
    </row>
    <row r="122" spans="7:8" x14ac:dyDescent="0.35">
      <c r="G122" s="271" t="s">
        <v>488</v>
      </c>
      <c r="H122" s="272" t="s">
        <v>489</v>
      </c>
    </row>
    <row r="123" spans="7:8" x14ac:dyDescent="0.35">
      <c r="G123" s="271" t="s">
        <v>490</v>
      </c>
      <c r="H123" s="272" t="s">
        <v>491</v>
      </c>
    </row>
    <row r="124" spans="7:8" x14ac:dyDescent="0.35">
      <c r="G124" s="271" t="s">
        <v>492</v>
      </c>
      <c r="H124" s="272" t="s">
        <v>493</v>
      </c>
    </row>
    <row r="125" spans="7:8" x14ac:dyDescent="0.35">
      <c r="G125" s="271" t="s">
        <v>494</v>
      </c>
      <c r="H125" s="272" t="s">
        <v>495</v>
      </c>
    </row>
    <row r="126" spans="7:8" x14ac:dyDescent="0.35">
      <c r="G126" s="271" t="s">
        <v>496</v>
      </c>
      <c r="H126" s="272" t="s">
        <v>497</v>
      </c>
    </row>
    <row r="127" spans="7:8" x14ac:dyDescent="0.35">
      <c r="G127" s="271" t="s">
        <v>498</v>
      </c>
      <c r="H127" s="272" t="s">
        <v>499</v>
      </c>
    </row>
    <row r="128" spans="7:8" x14ac:dyDescent="0.35">
      <c r="G128" s="271" t="s">
        <v>500</v>
      </c>
      <c r="H128" s="272" t="s">
        <v>501</v>
      </c>
    </row>
    <row r="129" spans="7:8" x14ac:dyDescent="0.35">
      <c r="G129" s="271" t="s">
        <v>502</v>
      </c>
      <c r="H129" s="272" t="s">
        <v>503</v>
      </c>
    </row>
    <row r="130" spans="7:8" x14ac:dyDescent="0.35">
      <c r="G130" s="271" t="s">
        <v>504</v>
      </c>
      <c r="H130" s="272" t="s">
        <v>505</v>
      </c>
    </row>
    <row r="131" spans="7:8" x14ac:dyDescent="0.35">
      <c r="G131" s="271" t="s">
        <v>506</v>
      </c>
      <c r="H131" s="272" t="s">
        <v>507</v>
      </c>
    </row>
    <row r="132" spans="7:8" x14ac:dyDescent="0.35">
      <c r="G132" s="271" t="s">
        <v>508</v>
      </c>
      <c r="H132" s="272" t="s">
        <v>509</v>
      </c>
    </row>
    <row r="133" spans="7:8" x14ac:dyDescent="0.35">
      <c r="G133" s="271" t="s">
        <v>510</v>
      </c>
      <c r="H133" s="272" t="s">
        <v>511</v>
      </c>
    </row>
    <row r="134" spans="7:8" x14ac:dyDescent="0.35">
      <c r="G134" s="271" t="s">
        <v>512</v>
      </c>
      <c r="H134" s="272" t="s">
        <v>513</v>
      </c>
    </row>
    <row r="135" spans="7:8" x14ac:dyDescent="0.35">
      <c r="G135" s="271" t="s">
        <v>514</v>
      </c>
      <c r="H135" s="272" t="s">
        <v>515</v>
      </c>
    </row>
    <row r="136" spans="7:8" x14ac:dyDescent="0.35">
      <c r="G136" s="271" t="s">
        <v>516</v>
      </c>
      <c r="H136" s="272" t="s">
        <v>517</v>
      </c>
    </row>
    <row r="137" spans="7:8" x14ac:dyDescent="0.35">
      <c r="G137" s="271" t="s">
        <v>518</v>
      </c>
      <c r="H137" s="272" t="s">
        <v>519</v>
      </c>
    </row>
    <row r="138" spans="7:8" x14ac:dyDescent="0.35">
      <c r="G138" s="271" t="s">
        <v>520</v>
      </c>
      <c r="H138" s="272" t="s">
        <v>521</v>
      </c>
    </row>
    <row r="139" spans="7:8" x14ac:dyDescent="0.35">
      <c r="G139" s="271" t="s">
        <v>522</v>
      </c>
      <c r="H139" s="272" t="s">
        <v>523</v>
      </c>
    </row>
    <row r="140" spans="7:8" x14ac:dyDescent="0.35">
      <c r="G140" s="271" t="s">
        <v>524</v>
      </c>
      <c r="H140" s="272" t="s">
        <v>525</v>
      </c>
    </row>
    <row r="141" spans="7:8" x14ac:dyDescent="0.35">
      <c r="G141" s="271" t="s">
        <v>526</v>
      </c>
      <c r="H141" s="272" t="s">
        <v>527</v>
      </c>
    </row>
    <row r="142" spans="7:8" x14ac:dyDescent="0.35">
      <c r="G142" s="271" t="s">
        <v>528</v>
      </c>
      <c r="H142" s="272" t="s">
        <v>529</v>
      </c>
    </row>
    <row r="143" spans="7:8" x14ac:dyDescent="0.35">
      <c r="G143" s="271" t="s">
        <v>530</v>
      </c>
      <c r="H143" s="272" t="s">
        <v>531</v>
      </c>
    </row>
    <row r="144" spans="7:8" x14ac:dyDescent="0.35">
      <c r="G144" s="271" t="s">
        <v>532</v>
      </c>
      <c r="H144" s="272" t="s">
        <v>533</v>
      </c>
    </row>
    <row r="145" spans="7:8" x14ac:dyDescent="0.35">
      <c r="G145" s="271" t="s">
        <v>534</v>
      </c>
      <c r="H145" s="272" t="s">
        <v>535</v>
      </c>
    </row>
    <row r="146" spans="7:8" x14ac:dyDescent="0.35">
      <c r="G146" s="271" t="s">
        <v>536</v>
      </c>
      <c r="H146" s="272" t="s">
        <v>537</v>
      </c>
    </row>
    <row r="147" spans="7:8" x14ac:dyDescent="0.35">
      <c r="G147" s="271" t="s">
        <v>538</v>
      </c>
      <c r="H147" s="272" t="s">
        <v>539</v>
      </c>
    </row>
    <row r="148" spans="7:8" x14ac:dyDescent="0.35">
      <c r="G148" s="271" t="s">
        <v>540</v>
      </c>
      <c r="H148" s="272" t="s">
        <v>541</v>
      </c>
    </row>
    <row r="149" spans="7:8" x14ac:dyDescent="0.35">
      <c r="G149" s="271" t="s">
        <v>542</v>
      </c>
      <c r="H149" s="272" t="s">
        <v>543</v>
      </c>
    </row>
    <row r="150" spans="7:8" x14ac:dyDescent="0.35">
      <c r="G150" s="271" t="s">
        <v>544</v>
      </c>
      <c r="H150" s="272" t="s">
        <v>545</v>
      </c>
    </row>
    <row r="151" spans="7:8" x14ac:dyDescent="0.35">
      <c r="G151" s="271" t="s">
        <v>546</v>
      </c>
      <c r="H151" s="272" t="s">
        <v>547</v>
      </c>
    </row>
    <row r="152" spans="7:8" x14ac:dyDescent="0.35">
      <c r="G152" s="271" t="s">
        <v>548</v>
      </c>
      <c r="H152" s="272" t="s">
        <v>549</v>
      </c>
    </row>
    <row r="153" spans="7:8" x14ac:dyDescent="0.35">
      <c r="G153" s="271" t="s">
        <v>550</v>
      </c>
      <c r="H153" s="272" t="s">
        <v>551</v>
      </c>
    </row>
    <row r="154" spans="7:8" x14ac:dyDescent="0.35">
      <c r="G154" s="271" t="s">
        <v>552</v>
      </c>
      <c r="H154" s="272" t="s">
        <v>553</v>
      </c>
    </row>
    <row r="155" spans="7:8" x14ac:dyDescent="0.35">
      <c r="G155" s="271" t="s">
        <v>554</v>
      </c>
      <c r="H155" s="272" t="s">
        <v>555</v>
      </c>
    </row>
    <row r="156" spans="7:8" x14ac:dyDescent="0.35">
      <c r="G156" s="271" t="s">
        <v>556</v>
      </c>
      <c r="H156" s="272" t="s">
        <v>557</v>
      </c>
    </row>
    <row r="157" spans="7:8" x14ac:dyDescent="0.35">
      <c r="G157" s="271" t="s">
        <v>558</v>
      </c>
      <c r="H157" s="272" t="s">
        <v>559</v>
      </c>
    </row>
    <row r="158" spans="7:8" x14ac:dyDescent="0.35">
      <c r="G158" s="271" t="s">
        <v>560</v>
      </c>
      <c r="H158" s="272" t="s">
        <v>561</v>
      </c>
    </row>
    <row r="159" spans="7:8" x14ac:dyDescent="0.35">
      <c r="G159" s="271" t="s">
        <v>562</v>
      </c>
      <c r="H159" s="272" t="s">
        <v>563</v>
      </c>
    </row>
    <row r="160" spans="7:8" x14ac:dyDescent="0.35">
      <c r="G160" s="271" t="s">
        <v>564</v>
      </c>
      <c r="H160" s="272" t="s">
        <v>565</v>
      </c>
    </row>
    <row r="161" spans="7:8" x14ac:dyDescent="0.35">
      <c r="G161" s="271" t="s">
        <v>566</v>
      </c>
      <c r="H161" s="272" t="s">
        <v>567</v>
      </c>
    </row>
    <row r="162" spans="7:8" x14ac:dyDescent="0.35">
      <c r="G162" s="271" t="s">
        <v>568</v>
      </c>
      <c r="H162" s="272" t="s">
        <v>569</v>
      </c>
    </row>
    <row r="163" spans="7:8" x14ac:dyDescent="0.35">
      <c r="G163" s="271" t="s">
        <v>570</v>
      </c>
      <c r="H163" s="272" t="s">
        <v>571</v>
      </c>
    </row>
    <row r="164" spans="7:8" x14ac:dyDescent="0.35">
      <c r="G164" s="271" t="s">
        <v>572</v>
      </c>
      <c r="H164" s="272" t="s">
        <v>573</v>
      </c>
    </row>
    <row r="165" spans="7:8" x14ac:dyDescent="0.35">
      <c r="G165" s="271" t="s">
        <v>574</v>
      </c>
      <c r="H165" s="272" t="s">
        <v>575</v>
      </c>
    </row>
    <row r="166" spans="7:8" x14ac:dyDescent="0.35">
      <c r="G166" s="271" t="s">
        <v>576</v>
      </c>
      <c r="H166" s="272" t="s">
        <v>577</v>
      </c>
    </row>
    <row r="167" spans="7:8" x14ac:dyDescent="0.35">
      <c r="G167" s="271" t="s">
        <v>578</v>
      </c>
      <c r="H167" s="272" t="s">
        <v>579</v>
      </c>
    </row>
    <row r="168" spans="7:8" x14ac:dyDescent="0.35">
      <c r="G168" s="271" t="s">
        <v>580</v>
      </c>
      <c r="H168" s="272" t="s">
        <v>581</v>
      </c>
    </row>
    <row r="169" spans="7:8" x14ac:dyDescent="0.35">
      <c r="G169" s="271" t="s">
        <v>582</v>
      </c>
      <c r="H169" s="272" t="s">
        <v>583</v>
      </c>
    </row>
    <row r="170" spans="7:8" x14ac:dyDescent="0.35">
      <c r="G170" s="271" t="s">
        <v>584</v>
      </c>
      <c r="H170" s="272" t="s">
        <v>585</v>
      </c>
    </row>
    <row r="171" spans="7:8" x14ac:dyDescent="0.35">
      <c r="G171" s="271" t="s">
        <v>586</v>
      </c>
      <c r="H171" s="272" t="s">
        <v>587</v>
      </c>
    </row>
    <row r="172" spans="7:8" x14ac:dyDescent="0.35">
      <c r="G172" s="271" t="s">
        <v>588</v>
      </c>
      <c r="H172" s="272" t="s">
        <v>589</v>
      </c>
    </row>
    <row r="173" spans="7:8" x14ac:dyDescent="0.35">
      <c r="G173" s="271" t="s">
        <v>590</v>
      </c>
      <c r="H173" s="272" t="s">
        <v>591</v>
      </c>
    </row>
    <row r="174" spans="7:8" x14ac:dyDescent="0.35">
      <c r="G174" s="271" t="s">
        <v>592</v>
      </c>
      <c r="H174" s="272" t="s">
        <v>593</v>
      </c>
    </row>
    <row r="175" spans="7:8" x14ac:dyDescent="0.35">
      <c r="G175" s="271" t="s">
        <v>594</v>
      </c>
      <c r="H175" s="272" t="s">
        <v>595</v>
      </c>
    </row>
    <row r="176" spans="7:8" x14ac:dyDescent="0.35">
      <c r="G176" s="271" t="s">
        <v>596</v>
      </c>
      <c r="H176" s="272" t="s">
        <v>597</v>
      </c>
    </row>
    <row r="177" spans="7:8" x14ac:dyDescent="0.35">
      <c r="G177" s="271" t="s">
        <v>598</v>
      </c>
      <c r="H177" s="272" t="s">
        <v>599</v>
      </c>
    </row>
    <row r="178" spans="7:8" x14ac:dyDescent="0.35">
      <c r="G178" s="271" t="s">
        <v>600</v>
      </c>
      <c r="H178" s="272" t="s">
        <v>601</v>
      </c>
    </row>
    <row r="179" spans="7:8" x14ac:dyDescent="0.35">
      <c r="G179" s="271" t="s">
        <v>602</v>
      </c>
      <c r="H179" s="272" t="s">
        <v>603</v>
      </c>
    </row>
    <row r="180" spans="7:8" x14ac:dyDescent="0.35">
      <c r="G180" s="271" t="s">
        <v>604</v>
      </c>
      <c r="H180" s="272" t="s">
        <v>605</v>
      </c>
    </row>
    <row r="181" spans="7:8" x14ac:dyDescent="0.35">
      <c r="G181" s="271" t="s">
        <v>606</v>
      </c>
      <c r="H181" s="272" t="s">
        <v>607</v>
      </c>
    </row>
    <row r="182" spans="7:8" x14ac:dyDescent="0.35">
      <c r="G182" s="271" t="s">
        <v>608</v>
      </c>
      <c r="H182" s="272" t="s">
        <v>609</v>
      </c>
    </row>
    <row r="183" spans="7:8" x14ac:dyDescent="0.35">
      <c r="G183" s="271" t="s">
        <v>610</v>
      </c>
      <c r="H183" s="272" t="s">
        <v>611</v>
      </c>
    </row>
    <row r="184" spans="7:8" x14ac:dyDescent="0.35">
      <c r="G184" s="271" t="s">
        <v>612</v>
      </c>
      <c r="H184" s="272" t="s">
        <v>613</v>
      </c>
    </row>
    <row r="185" spans="7:8" x14ac:dyDescent="0.35">
      <c r="G185" s="271" t="s">
        <v>614</v>
      </c>
      <c r="H185" s="272" t="s">
        <v>615</v>
      </c>
    </row>
    <row r="186" spans="7:8" x14ac:dyDescent="0.35">
      <c r="G186" s="271" t="s">
        <v>616</v>
      </c>
      <c r="H186" s="272" t="s">
        <v>617</v>
      </c>
    </row>
    <row r="187" spans="7:8" x14ac:dyDescent="0.35">
      <c r="G187" s="271" t="s">
        <v>618</v>
      </c>
      <c r="H187" s="272" t="s">
        <v>619</v>
      </c>
    </row>
    <row r="188" spans="7:8" x14ac:dyDescent="0.35">
      <c r="G188" s="271" t="s">
        <v>620</v>
      </c>
      <c r="H188" s="272" t="s">
        <v>621</v>
      </c>
    </row>
    <row r="189" spans="7:8" x14ac:dyDescent="0.35">
      <c r="G189" s="271" t="s">
        <v>622</v>
      </c>
      <c r="H189" s="272" t="s">
        <v>623</v>
      </c>
    </row>
    <row r="190" spans="7:8" x14ac:dyDescent="0.35">
      <c r="G190" s="271" t="s">
        <v>624</v>
      </c>
      <c r="H190" s="272" t="s">
        <v>625</v>
      </c>
    </row>
    <row r="191" spans="7:8" x14ac:dyDescent="0.35">
      <c r="G191" s="271" t="s">
        <v>626</v>
      </c>
      <c r="H191" s="272" t="s">
        <v>627</v>
      </c>
    </row>
    <row r="192" spans="7:8" x14ac:dyDescent="0.35">
      <c r="G192" s="271" t="s">
        <v>628</v>
      </c>
      <c r="H192" s="272" t="s">
        <v>629</v>
      </c>
    </row>
    <row r="193" spans="7:8" x14ac:dyDescent="0.35">
      <c r="G193" s="271" t="s">
        <v>630</v>
      </c>
      <c r="H193" s="272" t="s">
        <v>631</v>
      </c>
    </row>
    <row r="194" spans="7:8" x14ac:dyDescent="0.35">
      <c r="G194" s="271" t="s">
        <v>632</v>
      </c>
      <c r="H194" s="272" t="s">
        <v>633</v>
      </c>
    </row>
    <row r="195" spans="7:8" x14ac:dyDescent="0.35">
      <c r="G195" s="271" t="s">
        <v>634</v>
      </c>
      <c r="H195" s="272" t="s">
        <v>635</v>
      </c>
    </row>
    <row r="196" spans="7:8" x14ac:dyDescent="0.35">
      <c r="G196" s="271" t="s">
        <v>636</v>
      </c>
      <c r="H196" s="272" t="s">
        <v>637</v>
      </c>
    </row>
    <row r="197" spans="7:8" x14ac:dyDescent="0.35">
      <c r="G197" s="271" t="s">
        <v>638</v>
      </c>
      <c r="H197" s="272" t="s">
        <v>639</v>
      </c>
    </row>
    <row r="198" spans="7:8" x14ac:dyDescent="0.35">
      <c r="G198" s="271" t="s">
        <v>640</v>
      </c>
      <c r="H198" s="272" t="s">
        <v>641</v>
      </c>
    </row>
    <row r="199" spans="7:8" x14ac:dyDescent="0.35">
      <c r="G199" s="271" t="s">
        <v>642</v>
      </c>
      <c r="H199" s="272" t="s">
        <v>643</v>
      </c>
    </row>
    <row r="200" spans="7:8" x14ac:dyDescent="0.35">
      <c r="G200" s="271" t="s">
        <v>644</v>
      </c>
      <c r="H200" s="272" t="s">
        <v>645</v>
      </c>
    </row>
    <row r="201" spans="7:8" x14ac:dyDescent="0.35">
      <c r="G201" s="271" t="s">
        <v>646</v>
      </c>
      <c r="H201" s="272" t="s">
        <v>647</v>
      </c>
    </row>
    <row r="202" spans="7:8" x14ac:dyDescent="0.35">
      <c r="G202" s="271" t="s">
        <v>648</v>
      </c>
      <c r="H202" s="272" t="s">
        <v>649</v>
      </c>
    </row>
    <row r="203" spans="7:8" x14ac:dyDescent="0.35">
      <c r="G203" s="271" t="s">
        <v>650</v>
      </c>
      <c r="H203" s="272" t="s">
        <v>651</v>
      </c>
    </row>
    <row r="204" spans="7:8" x14ac:dyDescent="0.35">
      <c r="G204" s="271" t="s">
        <v>652</v>
      </c>
      <c r="H204" s="272" t="s">
        <v>653</v>
      </c>
    </row>
    <row r="205" spans="7:8" x14ac:dyDescent="0.35">
      <c r="G205" s="271" t="s">
        <v>654</v>
      </c>
      <c r="H205" s="272" t="s">
        <v>655</v>
      </c>
    </row>
    <row r="206" spans="7:8" x14ac:dyDescent="0.35">
      <c r="G206" s="271" t="s">
        <v>656</v>
      </c>
      <c r="H206" s="272" t="s">
        <v>657</v>
      </c>
    </row>
    <row r="207" spans="7:8" x14ac:dyDescent="0.35">
      <c r="G207" s="271" t="s">
        <v>658</v>
      </c>
      <c r="H207" s="272" t="s">
        <v>659</v>
      </c>
    </row>
    <row r="208" spans="7:8" x14ac:dyDescent="0.35">
      <c r="G208" s="271" t="s">
        <v>660</v>
      </c>
      <c r="H208" s="272" t="s">
        <v>661</v>
      </c>
    </row>
    <row r="209" spans="7:8" x14ac:dyDescent="0.35">
      <c r="G209" s="271" t="s">
        <v>662</v>
      </c>
      <c r="H209" s="272" t="s">
        <v>663</v>
      </c>
    </row>
    <row r="210" spans="7:8" x14ac:dyDescent="0.35">
      <c r="G210" s="271" t="s">
        <v>664</v>
      </c>
      <c r="H210" s="272" t="s">
        <v>665</v>
      </c>
    </row>
    <row r="211" spans="7:8" x14ac:dyDescent="0.35">
      <c r="G211" s="271" t="s">
        <v>666</v>
      </c>
      <c r="H211" s="272" t="s">
        <v>667</v>
      </c>
    </row>
    <row r="212" spans="7:8" x14ac:dyDescent="0.35">
      <c r="G212" s="271" t="s">
        <v>668</v>
      </c>
      <c r="H212" s="272" t="s">
        <v>669</v>
      </c>
    </row>
    <row r="213" spans="7:8" x14ac:dyDescent="0.35">
      <c r="G213" s="271" t="s">
        <v>670</v>
      </c>
      <c r="H213" s="272" t="s">
        <v>671</v>
      </c>
    </row>
    <row r="214" spans="7:8" x14ac:dyDescent="0.35">
      <c r="G214" s="271" t="s">
        <v>672</v>
      </c>
      <c r="H214" s="272" t="s">
        <v>673</v>
      </c>
    </row>
    <row r="215" spans="7:8" x14ac:dyDescent="0.35">
      <c r="G215" s="271" t="s">
        <v>674</v>
      </c>
      <c r="H215" s="272" t="s">
        <v>675</v>
      </c>
    </row>
    <row r="216" spans="7:8" x14ac:dyDescent="0.35">
      <c r="G216" s="271" t="s">
        <v>676</v>
      </c>
      <c r="H216" s="272" t="s">
        <v>677</v>
      </c>
    </row>
    <row r="217" spans="7:8" x14ac:dyDescent="0.35">
      <c r="G217" s="271" t="s">
        <v>678</v>
      </c>
      <c r="H217" s="272" t="s">
        <v>679</v>
      </c>
    </row>
    <row r="218" spans="7:8" x14ac:dyDescent="0.35">
      <c r="G218" s="271" t="s">
        <v>680</v>
      </c>
      <c r="H218" s="272" t="s">
        <v>681</v>
      </c>
    </row>
    <row r="219" spans="7:8" x14ac:dyDescent="0.35">
      <c r="G219" s="271" t="s">
        <v>682</v>
      </c>
      <c r="H219" s="272" t="s">
        <v>683</v>
      </c>
    </row>
    <row r="220" spans="7:8" x14ac:dyDescent="0.35">
      <c r="G220" s="271" t="s">
        <v>684</v>
      </c>
      <c r="H220" s="272" t="s">
        <v>685</v>
      </c>
    </row>
    <row r="221" spans="7:8" x14ac:dyDescent="0.35">
      <c r="G221" s="271" t="s">
        <v>686</v>
      </c>
      <c r="H221" s="272" t="s">
        <v>687</v>
      </c>
    </row>
    <row r="222" spans="7:8" x14ac:dyDescent="0.35">
      <c r="G222" s="271" t="s">
        <v>688</v>
      </c>
      <c r="H222" s="272" t="s">
        <v>689</v>
      </c>
    </row>
    <row r="223" spans="7:8" x14ac:dyDescent="0.35">
      <c r="G223" s="271" t="s">
        <v>690</v>
      </c>
      <c r="H223" s="272" t="s">
        <v>691</v>
      </c>
    </row>
    <row r="224" spans="7:8" x14ac:dyDescent="0.35">
      <c r="G224" s="271" t="s">
        <v>692</v>
      </c>
      <c r="H224" s="272" t="s">
        <v>693</v>
      </c>
    </row>
    <row r="225" spans="7:8" x14ac:dyDescent="0.35">
      <c r="G225" s="271" t="s">
        <v>694</v>
      </c>
      <c r="H225" s="272" t="s">
        <v>695</v>
      </c>
    </row>
    <row r="226" spans="7:8" x14ac:dyDescent="0.35">
      <c r="G226" s="271" t="s">
        <v>696</v>
      </c>
      <c r="H226" s="272" t="s">
        <v>697</v>
      </c>
    </row>
    <row r="227" spans="7:8" x14ac:dyDescent="0.35">
      <c r="G227" s="271" t="s">
        <v>698</v>
      </c>
      <c r="H227" s="272" t="s">
        <v>699</v>
      </c>
    </row>
    <row r="228" spans="7:8" x14ac:dyDescent="0.35">
      <c r="G228" s="271" t="s">
        <v>700</v>
      </c>
      <c r="H228" s="272" t="s">
        <v>701</v>
      </c>
    </row>
    <row r="229" spans="7:8" x14ac:dyDescent="0.35">
      <c r="G229" s="271" t="s">
        <v>702</v>
      </c>
      <c r="H229" s="272" t="s">
        <v>703</v>
      </c>
    </row>
    <row r="230" spans="7:8" x14ac:dyDescent="0.35">
      <c r="G230" s="271" t="s">
        <v>704</v>
      </c>
      <c r="H230" s="272" t="s">
        <v>705</v>
      </c>
    </row>
    <row r="231" spans="7:8" x14ac:dyDescent="0.35">
      <c r="G231" s="271" t="s">
        <v>706</v>
      </c>
      <c r="H231" s="272" t="s">
        <v>707</v>
      </c>
    </row>
    <row r="232" spans="7:8" x14ac:dyDescent="0.35">
      <c r="G232" s="271" t="s">
        <v>708</v>
      </c>
      <c r="H232" s="272" t="s">
        <v>709</v>
      </c>
    </row>
    <row r="233" spans="7:8" x14ac:dyDescent="0.35">
      <c r="G233" s="271" t="s">
        <v>710</v>
      </c>
      <c r="H233" s="272" t="s">
        <v>711</v>
      </c>
    </row>
    <row r="234" spans="7:8" x14ac:dyDescent="0.35">
      <c r="G234" s="271" t="s">
        <v>712</v>
      </c>
      <c r="H234" s="272" t="s">
        <v>713</v>
      </c>
    </row>
    <row r="235" spans="7:8" x14ac:dyDescent="0.35">
      <c r="G235" s="271" t="s">
        <v>714</v>
      </c>
      <c r="H235" s="272" t="s">
        <v>715</v>
      </c>
    </row>
    <row r="236" spans="7:8" x14ac:dyDescent="0.35">
      <c r="G236" s="271" t="s">
        <v>716</v>
      </c>
      <c r="H236" s="272" t="s">
        <v>717</v>
      </c>
    </row>
    <row r="237" spans="7:8" x14ac:dyDescent="0.35">
      <c r="G237" s="271" t="s">
        <v>718</v>
      </c>
      <c r="H237" s="272" t="s">
        <v>719</v>
      </c>
    </row>
    <row r="238" spans="7:8" x14ac:dyDescent="0.35">
      <c r="G238" s="271" t="s">
        <v>720</v>
      </c>
      <c r="H238" s="272" t="s">
        <v>721</v>
      </c>
    </row>
    <row r="239" spans="7:8" x14ac:dyDescent="0.35">
      <c r="G239" s="271" t="s">
        <v>722</v>
      </c>
      <c r="H239" s="272" t="s">
        <v>723</v>
      </c>
    </row>
    <row r="240" spans="7:8" x14ac:dyDescent="0.35">
      <c r="G240" s="271" t="s">
        <v>724</v>
      </c>
      <c r="H240" s="272" t="s">
        <v>725</v>
      </c>
    </row>
    <row r="241" spans="7:8" x14ac:dyDescent="0.35">
      <c r="G241" s="271" t="s">
        <v>726</v>
      </c>
      <c r="H241" s="272" t="s">
        <v>727</v>
      </c>
    </row>
    <row r="242" spans="7:8" x14ac:dyDescent="0.35">
      <c r="G242" s="271" t="s">
        <v>728</v>
      </c>
      <c r="H242" s="272" t="s">
        <v>729</v>
      </c>
    </row>
    <row r="243" spans="7:8" x14ac:dyDescent="0.35">
      <c r="G243" s="271" t="s">
        <v>730</v>
      </c>
      <c r="H243" s="272" t="s">
        <v>731</v>
      </c>
    </row>
    <row r="244" spans="7:8" x14ac:dyDescent="0.35">
      <c r="G244" s="271" t="s">
        <v>732</v>
      </c>
      <c r="H244" s="272" t="s">
        <v>733</v>
      </c>
    </row>
    <row r="245" spans="7:8" x14ac:dyDescent="0.35">
      <c r="G245" s="271" t="s">
        <v>734</v>
      </c>
      <c r="H245" s="272" t="s">
        <v>735</v>
      </c>
    </row>
    <row r="246" spans="7:8" x14ac:dyDescent="0.35">
      <c r="G246" s="271" t="s">
        <v>736</v>
      </c>
      <c r="H246" s="272" t="s">
        <v>737</v>
      </c>
    </row>
    <row r="247" spans="7:8" x14ac:dyDescent="0.35">
      <c r="G247" s="271" t="s">
        <v>738</v>
      </c>
      <c r="H247" s="272" t="s">
        <v>739</v>
      </c>
    </row>
    <row r="248" spans="7:8" x14ac:dyDescent="0.35">
      <c r="G248" s="271" t="s">
        <v>740</v>
      </c>
      <c r="H248" s="272" t="s">
        <v>741</v>
      </c>
    </row>
    <row r="249" spans="7:8" x14ac:dyDescent="0.35">
      <c r="G249" s="271" t="s">
        <v>742</v>
      </c>
      <c r="H249" s="272" t="s">
        <v>743</v>
      </c>
    </row>
    <row r="250" spans="7:8" x14ac:dyDescent="0.35">
      <c r="G250" s="271" t="s">
        <v>744</v>
      </c>
      <c r="H250" s="272" t="s">
        <v>745</v>
      </c>
    </row>
    <row r="251" spans="7:8" x14ac:dyDescent="0.35">
      <c r="G251" s="271" t="s">
        <v>746</v>
      </c>
      <c r="H251" s="272" t="s">
        <v>747</v>
      </c>
    </row>
    <row r="252" spans="7:8" x14ac:dyDescent="0.35">
      <c r="G252" s="271" t="s">
        <v>748</v>
      </c>
      <c r="H252" s="272" t="s">
        <v>749</v>
      </c>
    </row>
    <row r="253" spans="7:8" x14ac:dyDescent="0.35">
      <c r="G253" s="271" t="s">
        <v>750</v>
      </c>
      <c r="H253" s="272" t="s">
        <v>751</v>
      </c>
    </row>
    <row r="254" spans="7:8" x14ac:dyDescent="0.35">
      <c r="G254" s="271" t="s">
        <v>752</v>
      </c>
      <c r="H254" s="272" t="s">
        <v>753</v>
      </c>
    </row>
    <row r="255" spans="7:8" x14ac:dyDescent="0.35">
      <c r="G255" s="271" t="s">
        <v>754</v>
      </c>
      <c r="H255" s="272" t="s">
        <v>755</v>
      </c>
    </row>
    <row r="256" spans="7:8" x14ac:dyDescent="0.35">
      <c r="G256" s="271" t="s">
        <v>756</v>
      </c>
      <c r="H256" s="272" t="s">
        <v>757</v>
      </c>
    </row>
    <row r="257" spans="7:8" x14ac:dyDescent="0.35">
      <c r="G257" s="271" t="s">
        <v>758</v>
      </c>
      <c r="H257" s="272" t="s">
        <v>759</v>
      </c>
    </row>
    <row r="258" spans="7:8" x14ac:dyDescent="0.35">
      <c r="G258" s="271" t="s">
        <v>760</v>
      </c>
      <c r="H258" s="272" t="s">
        <v>761</v>
      </c>
    </row>
    <row r="259" spans="7:8" x14ac:dyDescent="0.35">
      <c r="G259" s="271" t="s">
        <v>762</v>
      </c>
      <c r="H259" s="272" t="s">
        <v>763</v>
      </c>
    </row>
    <row r="260" spans="7:8" x14ac:dyDescent="0.35">
      <c r="G260" s="271" t="s">
        <v>764</v>
      </c>
      <c r="H260" s="272" t="s">
        <v>765</v>
      </c>
    </row>
    <row r="261" spans="7:8" x14ac:dyDescent="0.35">
      <c r="G261" s="271" t="s">
        <v>766</v>
      </c>
      <c r="H261" s="272" t="s">
        <v>767</v>
      </c>
    </row>
    <row r="262" spans="7:8" x14ac:dyDescent="0.35">
      <c r="G262" s="271" t="s">
        <v>768</v>
      </c>
      <c r="H262" s="272" t="s">
        <v>769</v>
      </c>
    </row>
    <row r="263" spans="7:8" x14ac:dyDescent="0.35">
      <c r="G263" s="271" t="s">
        <v>770</v>
      </c>
      <c r="H263" s="272" t="s">
        <v>771</v>
      </c>
    </row>
    <row r="264" spans="7:8" x14ac:dyDescent="0.35">
      <c r="G264" s="271" t="s">
        <v>772</v>
      </c>
      <c r="H264" s="272" t="s">
        <v>773</v>
      </c>
    </row>
    <row r="265" spans="7:8" x14ac:dyDescent="0.35">
      <c r="G265" s="271" t="s">
        <v>774</v>
      </c>
      <c r="H265" s="272" t="s">
        <v>775</v>
      </c>
    </row>
    <row r="266" spans="7:8" x14ac:dyDescent="0.35">
      <c r="G266" s="271" t="s">
        <v>776</v>
      </c>
      <c r="H266" s="272" t="s">
        <v>777</v>
      </c>
    </row>
    <row r="267" spans="7:8" x14ac:dyDescent="0.35">
      <c r="G267" s="271" t="s">
        <v>778</v>
      </c>
      <c r="H267" s="272" t="s">
        <v>779</v>
      </c>
    </row>
    <row r="268" spans="7:8" x14ac:dyDescent="0.35">
      <c r="G268" s="271" t="s">
        <v>780</v>
      </c>
      <c r="H268" s="272" t="s">
        <v>781</v>
      </c>
    </row>
    <row r="269" spans="7:8" x14ac:dyDescent="0.35">
      <c r="G269" s="271" t="s">
        <v>782</v>
      </c>
      <c r="H269" s="272" t="s">
        <v>783</v>
      </c>
    </row>
    <row r="270" spans="7:8" x14ac:dyDescent="0.35">
      <c r="G270" s="271" t="s">
        <v>784</v>
      </c>
      <c r="H270" s="272" t="s">
        <v>785</v>
      </c>
    </row>
    <row r="271" spans="7:8" x14ac:dyDescent="0.35">
      <c r="G271" s="271" t="s">
        <v>786</v>
      </c>
      <c r="H271" s="272" t="s">
        <v>787</v>
      </c>
    </row>
    <row r="272" spans="7:8" x14ac:dyDescent="0.35">
      <c r="G272" s="271" t="s">
        <v>788</v>
      </c>
      <c r="H272" s="272" t="s">
        <v>789</v>
      </c>
    </row>
    <row r="273" spans="7:8" x14ac:dyDescent="0.35">
      <c r="G273" s="271" t="s">
        <v>790</v>
      </c>
      <c r="H273" s="272" t="s">
        <v>791</v>
      </c>
    </row>
    <row r="274" spans="7:8" x14ac:dyDescent="0.35">
      <c r="G274" s="271" t="s">
        <v>792</v>
      </c>
      <c r="H274" s="272" t="s">
        <v>793</v>
      </c>
    </row>
    <row r="275" spans="7:8" x14ac:dyDescent="0.35">
      <c r="G275" s="271" t="s">
        <v>794</v>
      </c>
      <c r="H275" s="272" t="s">
        <v>795</v>
      </c>
    </row>
    <row r="276" spans="7:8" x14ac:dyDescent="0.35">
      <c r="G276" s="271" t="s">
        <v>796</v>
      </c>
      <c r="H276" s="272" t="s">
        <v>797</v>
      </c>
    </row>
    <row r="277" spans="7:8" x14ac:dyDescent="0.35">
      <c r="G277" s="271" t="s">
        <v>798</v>
      </c>
      <c r="H277" s="272" t="s">
        <v>799</v>
      </c>
    </row>
    <row r="278" spans="7:8" x14ac:dyDescent="0.35">
      <c r="G278" s="271" t="s">
        <v>800</v>
      </c>
      <c r="H278" s="272" t="s">
        <v>801</v>
      </c>
    </row>
    <row r="279" spans="7:8" x14ac:dyDescent="0.35">
      <c r="G279" s="271" t="s">
        <v>802</v>
      </c>
      <c r="H279" s="272" t="s">
        <v>803</v>
      </c>
    </row>
    <row r="280" spans="7:8" x14ac:dyDescent="0.35">
      <c r="G280" s="271" t="s">
        <v>804</v>
      </c>
      <c r="H280" s="272" t="s">
        <v>805</v>
      </c>
    </row>
    <row r="281" spans="7:8" x14ac:dyDescent="0.35">
      <c r="G281" s="271" t="s">
        <v>806</v>
      </c>
      <c r="H281" s="272" t="s">
        <v>807</v>
      </c>
    </row>
    <row r="282" spans="7:8" x14ac:dyDescent="0.35">
      <c r="G282" s="271" t="s">
        <v>808</v>
      </c>
      <c r="H282" s="272" t="s">
        <v>809</v>
      </c>
    </row>
    <row r="283" spans="7:8" x14ac:dyDescent="0.35">
      <c r="G283" s="271" t="s">
        <v>810</v>
      </c>
      <c r="H283" s="272" t="s">
        <v>811</v>
      </c>
    </row>
    <row r="284" spans="7:8" x14ac:dyDescent="0.35">
      <c r="G284" s="271" t="s">
        <v>812</v>
      </c>
      <c r="H284" s="272" t="s">
        <v>813</v>
      </c>
    </row>
    <row r="285" spans="7:8" x14ac:dyDescent="0.35">
      <c r="G285" s="271" t="s">
        <v>814</v>
      </c>
      <c r="H285" s="272" t="s">
        <v>815</v>
      </c>
    </row>
    <row r="286" spans="7:8" x14ac:dyDescent="0.35">
      <c r="G286" s="271" t="s">
        <v>816</v>
      </c>
      <c r="H286" s="272" t="s">
        <v>817</v>
      </c>
    </row>
    <row r="287" spans="7:8" x14ac:dyDescent="0.35">
      <c r="G287" s="271" t="s">
        <v>818</v>
      </c>
      <c r="H287" s="272" t="s">
        <v>819</v>
      </c>
    </row>
    <row r="288" spans="7:8" x14ac:dyDescent="0.35">
      <c r="G288" s="271" t="s">
        <v>820</v>
      </c>
      <c r="H288" s="272" t="s">
        <v>821</v>
      </c>
    </row>
    <row r="289" spans="7:8" x14ac:dyDescent="0.35">
      <c r="G289" s="271" t="s">
        <v>822</v>
      </c>
      <c r="H289" s="272" t="s">
        <v>823</v>
      </c>
    </row>
    <row r="290" spans="7:8" x14ac:dyDescent="0.35">
      <c r="G290" s="271" t="s">
        <v>824</v>
      </c>
      <c r="H290" s="272" t="s">
        <v>825</v>
      </c>
    </row>
    <row r="291" spans="7:8" x14ac:dyDescent="0.35">
      <c r="G291" s="271" t="s">
        <v>826</v>
      </c>
      <c r="H291" s="272" t="s">
        <v>827</v>
      </c>
    </row>
    <row r="292" spans="7:8" x14ac:dyDescent="0.35">
      <c r="G292" s="271" t="s">
        <v>828</v>
      </c>
      <c r="H292" s="272" t="s">
        <v>829</v>
      </c>
    </row>
    <row r="293" spans="7:8" x14ac:dyDescent="0.35">
      <c r="G293" s="271" t="s">
        <v>830</v>
      </c>
      <c r="H293" s="272" t="s">
        <v>831</v>
      </c>
    </row>
    <row r="294" spans="7:8" x14ac:dyDescent="0.35">
      <c r="G294" s="271" t="s">
        <v>832</v>
      </c>
      <c r="H294" s="272" t="s">
        <v>833</v>
      </c>
    </row>
    <row r="295" spans="7:8" x14ac:dyDescent="0.35">
      <c r="G295" s="271" t="s">
        <v>834</v>
      </c>
      <c r="H295" s="272" t="s">
        <v>835</v>
      </c>
    </row>
    <row r="296" spans="7:8" x14ac:dyDescent="0.35">
      <c r="G296" s="271" t="s">
        <v>836</v>
      </c>
      <c r="H296" s="272" t="s">
        <v>837</v>
      </c>
    </row>
    <row r="297" spans="7:8" x14ac:dyDescent="0.35">
      <c r="G297" s="271" t="s">
        <v>838</v>
      </c>
      <c r="H297" s="272" t="s">
        <v>839</v>
      </c>
    </row>
    <row r="298" spans="7:8" x14ac:dyDescent="0.35">
      <c r="G298" s="271" t="s">
        <v>840</v>
      </c>
      <c r="H298" s="272" t="s">
        <v>841</v>
      </c>
    </row>
    <row r="299" spans="7:8" x14ac:dyDescent="0.35">
      <c r="G299" s="271" t="s">
        <v>842</v>
      </c>
      <c r="H299" s="272" t="s">
        <v>843</v>
      </c>
    </row>
    <row r="300" spans="7:8" x14ac:dyDescent="0.35">
      <c r="G300" s="271" t="s">
        <v>844</v>
      </c>
      <c r="H300" s="272" t="s">
        <v>845</v>
      </c>
    </row>
    <row r="301" spans="7:8" x14ac:dyDescent="0.35">
      <c r="G301" s="271" t="s">
        <v>846</v>
      </c>
      <c r="H301" s="272" t="s">
        <v>847</v>
      </c>
    </row>
    <row r="302" spans="7:8" x14ac:dyDescent="0.35">
      <c r="G302" s="271" t="s">
        <v>848</v>
      </c>
      <c r="H302" s="272" t="s">
        <v>849</v>
      </c>
    </row>
    <row r="303" spans="7:8" x14ac:dyDescent="0.35">
      <c r="G303" s="271" t="s">
        <v>850</v>
      </c>
      <c r="H303" s="272" t="s">
        <v>851</v>
      </c>
    </row>
    <row r="304" spans="7:8" x14ac:dyDescent="0.35">
      <c r="G304" s="271" t="s">
        <v>852</v>
      </c>
      <c r="H304" s="272" t="s">
        <v>853</v>
      </c>
    </row>
    <row r="305" spans="7:8" x14ac:dyDescent="0.35">
      <c r="G305" s="271" t="s">
        <v>854</v>
      </c>
      <c r="H305" s="272" t="s">
        <v>855</v>
      </c>
    </row>
    <row r="306" spans="7:8" x14ac:dyDescent="0.35">
      <c r="G306" s="271" t="s">
        <v>856</v>
      </c>
      <c r="H306" s="272" t="s">
        <v>857</v>
      </c>
    </row>
    <row r="307" spans="7:8" x14ac:dyDescent="0.35">
      <c r="G307" s="271" t="s">
        <v>858</v>
      </c>
      <c r="H307" s="272" t="s">
        <v>859</v>
      </c>
    </row>
    <row r="308" spans="7:8" x14ac:dyDescent="0.35">
      <c r="G308" s="271" t="s">
        <v>860</v>
      </c>
      <c r="H308" s="272" t="s">
        <v>861</v>
      </c>
    </row>
    <row r="309" spans="7:8" x14ac:dyDescent="0.35">
      <c r="G309" s="271" t="s">
        <v>862</v>
      </c>
      <c r="H309" s="272" t="s">
        <v>863</v>
      </c>
    </row>
    <row r="310" spans="7:8" x14ac:dyDescent="0.35">
      <c r="G310" s="271" t="s">
        <v>864</v>
      </c>
      <c r="H310" s="272" t="s">
        <v>865</v>
      </c>
    </row>
    <row r="311" spans="7:8" x14ac:dyDescent="0.35">
      <c r="G311" s="271" t="s">
        <v>866</v>
      </c>
      <c r="H311" s="272" t="s">
        <v>867</v>
      </c>
    </row>
    <row r="312" spans="7:8" x14ac:dyDescent="0.35">
      <c r="G312" s="271" t="s">
        <v>868</v>
      </c>
      <c r="H312" s="272" t="s">
        <v>869</v>
      </c>
    </row>
    <row r="313" spans="7:8" x14ac:dyDescent="0.35">
      <c r="G313" s="271" t="s">
        <v>870</v>
      </c>
      <c r="H313" s="272" t="s">
        <v>871</v>
      </c>
    </row>
    <row r="314" spans="7:8" x14ac:dyDescent="0.35">
      <c r="G314" s="271" t="s">
        <v>872</v>
      </c>
      <c r="H314" s="272" t="s">
        <v>873</v>
      </c>
    </row>
    <row r="315" spans="7:8" x14ac:dyDescent="0.35">
      <c r="G315" s="271" t="s">
        <v>874</v>
      </c>
      <c r="H315" s="272" t="s">
        <v>875</v>
      </c>
    </row>
    <row r="316" spans="7:8" x14ac:dyDescent="0.35">
      <c r="G316" s="271" t="s">
        <v>876</v>
      </c>
      <c r="H316" s="272" t="s">
        <v>877</v>
      </c>
    </row>
    <row r="317" spans="7:8" x14ac:dyDescent="0.35">
      <c r="G317" s="271" t="s">
        <v>878</v>
      </c>
      <c r="H317" s="272" t="s">
        <v>879</v>
      </c>
    </row>
    <row r="318" spans="7:8" x14ac:dyDescent="0.35">
      <c r="G318" s="271" t="s">
        <v>880</v>
      </c>
      <c r="H318" s="272" t="s">
        <v>881</v>
      </c>
    </row>
    <row r="319" spans="7:8" x14ac:dyDescent="0.35">
      <c r="G319" s="271" t="s">
        <v>882</v>
      </c>
      <c r="H319" s="272" t="s">
        <v>883</v>
      </c>
    </row>
    <row r="320" spans="7:8" x14ac:dyDescent="0.35">
      <c r="G320" s="271" t="s">
        <v>884</v>
      </c>
      <c r="H320" s="272" t="s">
        <v>885</v>
      </c>
    </row>
    <row r="321" spans="7:8" x14ac:dyDescent="0.35">
      <c r="G321" s="271" t="s">
        <v>886</v>
      </c>
      <c r="H321" s="272" t="s">
        <v>887</v>
      </c>
    </row>
    <row r="322" spans="7:8" x14ac:dyDescent="0.35">
      <c r="G322" s="271" t="s">
        <v>888</v>
      </c>
      <c r="H322" s="272" t="s">
        <v>889</v>
      </c>
    </row>
    <row r="323" spans="7:8" x14ac:dyDescent="0.35">
      <c r="G323" s="271" t="s">
        <v>890</v>
      </c>
      <c r="H323" s="272" t="s">
        <v>891</v>
      </c>
    </row>
    <row r="324" spans="7:8" x14ac:dyDescent="0.35">
      <c r="G324" s="271" t="s">
        <v>892</v>
      </c>
      <c r="H324" s="272" t="s">
        <v>893</v>
      </c>
    </row>
    <row r="325" spans="7:8" x14ac:dyDescent="0.35">
      <c r="G325" s="271" t="s">
        <v>894</v>
      </c>
      <c r="H325" s="272" t="s">
        <v>895</v>
      </c>
    </row>
    <row r="326" spans="7:8" x14ac:dyDescent="0.35">
      <c r="G326" s="271" t="s">
        <v>896</v>
      </c>
      <c r="H326" s="272" t="s">
        <v>897</v>
      </c>
    </row>
    <row r="327" spans="7:8" x14ac:dyDescent="0.35">
      <c r="G327" s="271" t="s">
        <v>898</v>
      </c>
      <c r="H327" s="272" t="s">
        <v>899</v>
      </c>
    </row>
    <row r="328" spans="7:8" x14ac:dyDescent="0.35">
      <c r="G328" s="271" t="s">
        <v>900</v>
      </c>
      <c r="H328" s="272" t="s">
        <v>901</v>
      </c>
    </row>
    <row r="329" spans="7:8" x14ac:dyDescent="0.35">
      <c r="G329" s="271" t="s">
        <v>902</v>
      </c>
      <c r="H329" s="272" t="s">
        <v>903</v>
      </c>
    </row>
    <row r="330" spans="7:8" x14ac:dyDescent="0.35">
      <c r="G330" s="271" t="s">
        <v>904</v>
      </c>
      <c r="H330" s="272" t="s">
        <v>905</v>
      </c>
    </row>
    <row r="331" spans="7:8" x14ac:dyDescent="0.35">
      <c r="G331" s="271" t="s">
        <v>906</v>
      </c>
      <c r="H331" s="272" t="s">
        <v>907</v>
      </c>
    </row>
    <row r="332" spans="7:8" x14ac:dyDescent="0.35">
      <c r="G332" s="271" t="s">
        <v>908</v>
      </c>
      <c r="H332" s="272" t="s">
        <v>909</v>
      </c>
    </row>
    <row r="333" spans="7:8" x14ac:dyDescent="0.35">
      <c r="G333" s="271" t="s">
        <v>910</v>
      </c>
      <c r="H333" s="272" t="s">
        <v>911</v>
      </c>
    </row>
    <row r="334" spans="7:8" x14ac:dyDescent="0.35">
      <c r="G334" s="271" t="s">
        <v>912</v>
      </c>
      <c r="H334" s="272" t="s">
        <v>913</v>
      </c>
    </row>
    <row r="335" spans="7:8" x14ac:dyDescent="0.35">
      <c r="G335" s="271" t="s">
        <v>914</v>
      </c>
      <c r="H335" s="272" t="s">
        <v>915</v>
      </c>
    </row>
    <row r="336" spans="7:8" x14ac:dyDescent="0.35">
      <c r="G336" s="271" t="s">
        <v>916</v>
      </c>
      <c r="H336" s="272" t="s">
        <v>917</v>
      </c>
    </row>
    <row r="337" spans="7:8" x14ac:dyDescent="0.35">
      <c r="G337" s="271" t="s">
        <v>918</v>
      </c>
      <c r="H337" s="272" t="s">
        <v>919</v>
      </c>
    </row>
    <row r="338" spans="7:8" x14ac:dyDescent="0.35">
      <c r="G338" s="271" t="s">
        <v>920</v>
      </c>
      <c r="H338" s="272" t="s">
        <v>921</v>
      </c>
    </row>
    <row r="339" spans="7:8" x14ac:dyDescent="0.35">
      <c r="G339" s="271" t="s">
        <v>922</v>
      </c>
      <c r="H339" s="272" t="s">
        <v>923</v>
      </c>
    </row>
    <row r="340" spans="7:8" x14ac:dyDescent="0.35">
      <c r="G340" s="271" t="s">
        <v>924</v>
      </c>
      <c r="H340" s="272" t="s">
        <v>925</v>
      </c>
    </row>
    <row r="341" spans="7:8" x14ac:dyDescent="0.35">
      <c r="G341" s="271" t="s">
        <v>926</v>
      </c>
      <c r="H341" s="272" t="s">
        <v>927</v>
      </c>
    </row>
    <row r="342" spans="7:8" x14ac:dyDescent="0.35">
      <c r="G342" s="271" t="s">
        <v>928</v>
      </c>
      <c r="H342" s="272" t="s">
        <v>929</v>
      </c>
    </row>
    <row r="343" spans="7:8" x14ac:dyDescent="0.35">
      <c r="G343" s="271" t="s">
        <v>930</v>
      </c>
      <c r="H343" s="272" t="s">
        <v>931</v>
      </c>
    </row>
    <row r="344" spans="7:8" x14ac:dyDescent="0.35">
      <c r="G344" s="271" t="s">
        <v>932</v>
      </c>
      <c r="H344" s="272" t="s">
        <v>933</v>
      </c>
    </row>
    <row r="345" spans="7:8" x14ac:dyDescent="0.35">
      <c r="G345" s="271" t="s">
        <v>934</v>
      </c>
      <c r="H345" s="272" t="s">
        <v>935</v>
      </c>
    </row>
    <row r="346" spans="7:8" x14ac:dyDescent="0.35">
      <c r="G346" s="271" t="s">
        <v>936</v>
      </c>
      <c r="H346" s="272" t="s">
        <v>937</v>
      </c>
    </row>
    <row r="347" spans="7:8" x14ac:dyDescent="0.35">
      <c r="G347" s="271" t="s">
        <v>938</v>
      </c>
      <c r="H347" s="272" t="s">
        <v>939</v>
      </c>
    </row>
    <row r="348" spans="7:8" x14ac:dyDescent="0.35">
      <c r="G348" s="271" t="s">
        <v>940</v>
      </c>
      <c r="H348" s="272" t="s">
        <v>941</v>
      </c>
    </row>
    <row r="349" spans="7:8" x14ac:dyDescent="0.35">
      <c r="G349" s="271" t="s">
        <v>942</v>
      </c>
      <c r="H349" s="272" t="s">
        <v>943</v>
      </c>
    </row>
    <row r="350" spans="7:8" x14ac:dyDescent="0.35">
      <c r="G350" s="271" t="s">
        <v>944</v>
      </c>
      <c r="H350" s="272" t="s">
        <v>945</v>
      </c>
    </row>
    <row r="351" spans="7:8" x14ac:dyDescent="0.35">
      <c r="G351" s="271" t="s">
        <v>946</v>
      </c>
      <c r="H351" s="272" t="s">
        <v>947</v>
      </c>
    </row>
    <row r="352" spans="7:8" x14ac:dyDescent="0.35">
      <c r="G352" s="271" t="s">
        <v>948</v>
      </c>
      <c r="H352" s="272" t="s">
        <v>949</v>
      </c>
    </row>
    <row r="353" spans="7:8" x14ac:dyDescent="0.35">
      <c r="G353" s="271" t="s">
        <v>950</v>
      </c>
      <c r="H353" s="272" t="s">
        <v>951</v>
      </c>
    </row>
    <row r="354" spans="7:8" x14ac:dyDescent="0.35">
      <c r="G354" s="271" t="s">
        <v>952</v>
      </c>
      <c r="H354" s="272" t="s">
        <v>953</v>
      </c>
    </row>
    <row r="355" spans="7:8" x14ac:dyDescent="0.35">
      <c r="G355" s="271" t="s">
        <v>954</v>
      </c>
      <c r="H355" s="272" t="s">
        <v>955</v>
      </c>
    </row>
    <row r="356" spans="7:8" x14ac:dyDescent="0.35">
      <c r="G356" s="271" t="s">
        <v>956</v>
      </c>
      <c r="H356" s="272" t="s">
        <v>957</v>
      </c>
    </row>
    <row r="357" spans="7:8" x14ac:dyDescent="0.35">
      <c r="G357" s="271" t="s">
        <v>958</v>
      </c>
      <c r="H357" s="272" t="s">
        <v>959</v>
      </c>
    </row>
    <row r="358" spans="7:8" x14ac:dyDescent="0.35">
      <c r="G358" s="271" t="s">
        <v>960</v>
      </c>
      <c r="H358" s="272" t="s">
        <v>961</v>
      </c>
    </row>
    <row r="359" spans="7:8" x14ac:dyDescent="0.35">
      <c r="G359" s="271" t="s">
        <v>962</v>
      </c>
      <c r="H359" s="272" t="s">
        <v>963</v>
      </c>
    </row>
    <row r="360" spans="7:8" x14ac:dyDescent="0.35">
      <c r="G360" s="271" t="s">
        <v>964</v>
      </c>
      <c r="H360" s="272" t="s">
        <v>965</v>
      </c>
    </row>
    <row r="361" spans="7:8" x14ac:dyDescent="0.35">
      <c r="G361" s="271" t="s">
        <v>966</v>
      </c>
      <c r="H361" s="272" t="s">
        <v>967</v>
      </c>
    </row>
    <row r="362" spans="7:8" x14ac:dyDescent="0.35">
      <c r="G362" s="271" t="s">
        <v>968</v>
      </c>
      <c r="H362" s="272" t="s">
        <v>969</v>
      </c>
    </row>
    <row r="363" spans="7:8" x14ac:dyDescent="0.35">
      <c r="G363" s="271" t="s">
        <v>970</v>
      </c>
      <c r="H363" s="272" t="s">
        <v>971</v>
      </c>
    </row>
    <row r="364" spans="7:8" x14ac:dyDescent="0.35">
      <c r="G364" s="271" t="s">
        <v>972</v>
      </c>
      <c r="H364" s="272" t="s">
        <v>973</v>
      </c>
    </row>
    <row r="365" spans="7:8" x14ac:dyDescent="0.35">
      <c r="G365" s="271" t="s">
        <v>974</v>
      </c>
      <c r="H365" s="272" t="s">
        <v>975</v>
      </c>
    </row>
    <row r="366" spans="7:8" x14ac:dyDescent="0.35">
      <c r="G366" s="271" t="s">
        <v>976</v>
      </c>
      <c r="H366" s="272" t="s">
        <v>977</v>
      </c>
    </row>
    <row r="367" spans="7:8" x14ac:dyDescent="0.35">
      <c r="G367" s="271" t="s">
        <v>978</v>
      </c>
      <c r="H367" s="272" t="s">
        <v>979</v>
      </c>
    </row>
    <row r="368" spans="7:8" x14ac:dyDescent="0.35">
      <c r="G368" s="271" t="s">
        <v>980</v>
      </c>
      <c r="H368" s="272" t="s">
        <v>981</v>
      </c>
    </row>
    <row r="369" spans="7:8" x14ac:dyDescent="0.35">
      <c r="G369" s="271" t="s">
        <v>982</v>
      </c>
      <c r="H369" s="272" t="s">
        <v>983</v>
      </c>
    </row>
    <row r="370" spans="7:8" x14ac:dyDescent="0.35">
      <c r="G370" s="271" t="s">
        <v>984</v>
      </c>
      <c r="H370" s="272" t="s">
        <v>985</v>
      </c>
    </row>
    <row r="371" spans="7:8" x14ac:dyDescent="0.35">
      <c r="G371" s="271" t="s">
        <v>986</v>
      </c>
      <c r="H371" s="272" t="s">
        <v>987</v>
      </c>
    </row>
    <row r="372" spans="7:8" x14ac:dyDescent="0.35">
      <c r="G372" s="271" t="s">
        <v>988</v>
      </c>
      <c r="H372" s="272" t="s">
        <v>989</v>
      </c>
    </row>
    <row r="373" spans="7:8" x14ac:dyDescent="0.35">
      <c r="G373" s="271" t="s">
        <v>990</v>
      </c>
      <c r="H373" s="272" t="s">
        <v>991</v>
      </c>
    </row>
    <row r="374" spans="7:8" x14ac:dyDescent="0.35">
      <c r="G374" s="271" t="s">
        <v>992</v>
      </c>
      <c r="H374" s="272" t="s">
        <v>993</v>
      </c>
    </row>
    <row r="375" spans="7:8" x14ac:dyDescent="0.35">
      <c r="G375" s="271" t="s">
        <v>994</v>
      </c>
      <c r="H375" s="272" t="s">
        <v>995</v>
      </c>
    </row>
    <row r="376" spans="7:8" x14ac:dyDescent="0.35">
      <c r="G376" s="271" t="s">
        <v>996</v>
      </c>
      <c r="H376" s="272" t="s">
        <v>997</v>
      </c>
    </row>
    <row r="377" spans="7:8" x14ac:dyDescent="0.35">
      <c r="G377" s="271" t="s">
        <v>998</v>
      </c>
      <c r="H377" s="272" t="s">
        <v>999</v>
      </c>
    </row>
    <row r="378" spans="7:8" x14ac:dyDescent="0.35">
      <c r="G378" s="271" t="s">
        <v>1000</v>
      </c>
      <c r="H378" s="272" t="s">
        <v>1001</v>
      </c>
    </row>
    <row r="379" spans="7:8" x14ac:dyDescent="0.35">
      <c r="G379" s="271" t="s">
        <v>1002</v>
      </c>
      <c r="H379" s="272" t="s">
        <v>1003</v>
      </c>
    </row>
    <row r="380" spans="7:8" x14ac:dyDescent="0.35">
      <c r="G380" s="271" t="s">
        <v>1004</v>
      </c>
      <c r="H380" s="272" t="s">
        <v>1005</v>
      </c>
    </row>
    <row r="381" spans="7:8" x14ac:dyDescent="0.35">
      <c r="G381" s="271" t="s">
        <v>1006</v>
      </c>
      <c r="H381" s="272" t="s">
        <v>1007</v>
      </c>
    </row>
    <row r="382" spans="7:8" x14ac:dyDescent="0.35">
      <c r="G382" s="271" t="s">
        <v>1008</v>
      </c>
      <c r="H382" s="272" t="s">
        <v>1009</v>
      </c>
    </row>
    <row r="383" spans="7:8" x14ac:dyDescent="0.35">
      <c r="G383" s="271" t="s">
        <v>1010</v>
      </c>
      <c r="H383" s="272" t="s">
        <v>1011</v>
      </c>
    </row>
    <row r="384" spans="7:8" x14ac:dyDescent="0.35">
      <c r="G384" s="271" t="s">
        <v>1012</v>
      </c>
      <c r="H384" s="272" t="s">
        <v>1013</v>
      </c>
    </row>
    <row r="385" spans="7:8" x14ac:dyDescent="0.35">
      <c r="G385" s="271" t="s">
        <v>1014</v>
      </c>
      <c r="H385" s="272" t="s">
        <v>1015</v>
      </c>
    </row>
    <row r="386" spans="7:8" x14ac:dyDescent="0.35">
      <c r="G386" s="271" t="s">
        <v>1016</v>
      </c>
      <c r="H386" s="272" t="s">
        <v>1017</v>
      </c>
    </row>
    <row r="387" spans="7:8" x14ac:dyDescent="0.35">
      <c r="G387" s="271" t="s">
        <v>1018</v>
      </c>
      <c r="H387" s="272" t="s">
        <v>1019</v>
      </c>
    </row>
    <row r="388" spans="7:8" x14ac:dyDescent="0.35">
      <c r="G388" s="271" t="s">
        <v>1020</v>
      </c>
      <c r="H388" s="272" t="s">
        <v>1021</v>
      </c>
    </row>
    <row r="389" spans="7:8" x14ac:dyDescent="0.35">
      <c r="G389" s="271" t="s">
        <v>1022</v>
      </c>
      <c r="H389" s="272" t="s">
        <v>1023</v>
      </c>
    </row>
    <row r="390" spans="7:8" x14ac:dyDescent="0.35">
      <c r="G390" s="271" t="s">
        <v>1024</v>
      </c>
      <c r="H390" s="272" t="s">
        <v>1025</v>
      </c>
    </row>
    <row r="391" spans="7:8" x14ac:dyDescent="0.35">
      <c r="G391" s="271" t="s">
        <v>1026</v>
      </c>
      <c r="H391" s="272" t="s">
        <v>1027</v>
      </c>
    </row>
    <row r="392" spans="7:8" x14ac:dyDescent="0.35">
      <c r="G392" s="271" t="s">
        <v>1028</v>
      </c>
      <c r="H392" s="272" t="s">
        <v>1029</v>
      </c>
    </row>
    <row r="393" spans="7:8" x14ac:dyDescent="0.35">
      <c r="G393" s="271" t="s">
        <v>1030</v>
      </c>
      <c r="H393" s="272" t="s">
        <v>1031</v>
      </c>
    </row>
    <row r="394" spans="7:8" x14ac:dyDescent="0.35">
      <c r="G394" s="271" t="s">
        <v>1032</v>
      </c>
      <c r="H394" s="272" t="s">
        <v>1033</v>
      </c>
    </row>
    <row r="395" spans="7:8" x14ac:dyDescent="0.35">
      <c r="G395" s="271" t="s">
        <v>1034</v>
      </c>
      <c r="H395" s="272" t="s">
        <v>1035</v>
      </c>
    </row>
    <row r="396" spans="7:8" x14ac:dyDescent="0.35">
      <c r="G396" s="271" t="s">
        <v>1036</v>
      </c>
      <c r="H396" s="272" t="s">
        <v>1037</v>
      </c>
    </row>
    <row r="397" spans="7:8" x14ac:dyDescent="0.35">
      <c r="G397" s="271" t="s">
        <v>1038</v>
      </c>
      <c r="H397" s="272" t="s">
        <v>1039</v>
      </c>
    </row>
    <row r="398" spans="7:8" x14ac:dyDescent="0.35">
      <c r="G398" s="271" t="s">
        <v>1040</v>
      </c>
      <c r="H398" s="272" t="s">
        <v>1041</v>
      </c>
    </row>
    <row r="399" spans="7:8" x14ac:dyDescent="0.35">
      <c r="G399" s="271" t="s">
        <v>1042</v>
      </c>
      <c r="H399" s="272" t="s">
        <v>1043</v>
      </c>
    </row>
    <row r="400" spans="7:8" x14ac:dyDescent="0.35">
      <c r="G400" s="271" t="s">
        <v>1044</v>
      </c>
      <c r="H400" s="272" t="s">
        <v>1045</v>
      </c>
    </row>
    <row r="401" spans="7:8" x14ac:dyDescent="0.35">
      <c r="G401" s="271" t="s">
        <v>1046</v>
      </c>
      <c r="H401" s="272" t="s">
        <v>1047</v>
      </c>
    </row>
    <row r="402" spans="7:8" x14ac:dyDescent="0.35">
      <c r="G402" s="271" t="s">
        <v>1048</v>
      </c>
      <c r="H402" s="272" t="s">
        <v>1049</v>
      </c>
    </row>
    <row r="403" spans="7:8" x14ac:dyDescent="0.35">
      <c r="G403" s="271" t="s">
        <v>1050</v>
      </c>
      <c r="H403" s="272" t="s">
        <v>1051</v>
      </c>
    </row>
    <row r="404" spans="7:8" x14ac:dyDescent="0.35">
      <c r="G404" s="271" t="s">
        <v>1052</v>
      </c>
      <c r="H404" s="272" t="s">
        <v>1053</v>
      </c>
    </row>
    <row r="405" spans="7:8" x14ac:dyDescent="0.35">
      <c r="G405" s="271" t="s">
        <v>1054</v>
      </c>
      <c r="H405" s="272" t="s">
        <v>1055</v>
      </c>
    </row>
    <row r="406" spans="7:8" x14ac:dyDescent="0.35">
      <c r="G406" s="271" t="s">
        <v>1056</v>
      </c>
      <c r="H406" s="272" t="s">
        <v>1057</v>
      </c>
    </row>
    <row r="407" spans="7:8" x14ac:dyDescent="0.35">
      <c r="G407" s="271" t="s">
        <v>1058</v>
      </c>
      <c r="H407" s="272" t="s">
        <v>1059</v>
      </c>
    </row>
    <row r="408" spans="7:8" x14ac:dyDescent="0.35">
      <c r="G408" s="271" t="s">
        <v>1060</v>
      </c>
      <c r="H408" s="272" t="s">
        <v>1061</v>
      </c>
    </row>
    <row r="409" spans="7:8" x14ac:dyDescent="0.35">
      <c r="G409" s="271" t="s">
        <v>1062</v>
      </c>
      <c r="H409" s="272" t="s">
        <v>1063</v>
      </c>
    </row>
    <row r="410" spans="7:8" x14ac:dyDescent="0.35">
      <c r="G410" s="271" t="s">
        <v>1064</v>
      </c>
      <c r="H410" s="272" t="s">
        <v>1065</v>
      </c>
    </row>
    <row r="411" spans="7:8" x14ac:dyDescent="0.35">
      <c r="G411" s="271" t="s">
        <v>1066</v>
      </c>
      <c r="H411" s="272" t="s">
        <v>1067</v>
      </c>
    </row>
    <row r="412" spans="7:8" x14ac:dyDescent="0.35">
      <c r="G412" s="271" t="s">
        <v>1068</v>
      </c>
      <c r="H412" s="272" t="s">
        <v>1069</v>
      </c>
    </row>
    <row r="413" spans="7:8" x14ac:dyDescent="0.35">
      <c r="G413" s="271" t="s">
        <v>1070</v>
      </c>
      <c r="H413" s="272" t="s">
        <v>1071</v>
      </c>
    </row>
    <row r="414" spans="7:8" x14ac:dyDescent="0.35">
      <c r="G414" s="271" t="s">
        <v>1072</v>
      </c>
      <c r="H414" s="272" t="s">
        <v>1073</v>
      </c>
    </row>
    <row r="415" spans="7:8" x14ac:dyDescent="0.35">
      <c r="G415" s="271" t="s">
        <v>1074</v>
      </c>
      <c r="H415" s="272" t="s">
        <v>1075</v>
      </c>
    </row>
    <row r="416" spans="7:8" x14ac:dyDescent="0.35">
      <c r="G416" s="271" t="s">
        <v>1076</v>
      </c>
      <c r="H416" s="272" t="s">
        <v>1077</v>
      </c>
    </row>
    <row r="417" spans="7:8" x14ac:dyDescent="0.35">
      <c r="G417" s="271" t="s">
        <v>1078</v>
      </c>
      <c r="H417" s="272" t="s">
        <v>1079</v>
      </c>
    </row>
    <row r="418" spans="7:8" x14ac:dyDescent="0.35">
      <c r="G418" s="271" t="s">
        <v>1080</v>
      </c>
      <c r="H418" s="272" t="s">
        <v>1081</v>
      </c>
    </row>
    <row r="419" spans="7:8" x14ac:dyDescent="0.35">
      <c r="G419" s="271" t="s">
        <v>1082</v>
      </c>
      <c r="H419" s="272" t="s">
        <v>1083</v>
      </c>
    </row>
    <row r="420" spans="7:8" x14ac:dyDescent="0.35">
      <c r="G420" s="271" t="s">
        <v>1084</v>
      </c>
      <c r="H420" s="272" t="s">
        <v>1085</v>
      </c>
    </row>
    <row r="421" spans="7:8" x14ac:dyDescent="0.35">
      <c r="G421" s="271" t="s">
        <v>1086</v>
      </c>
      <c r="H421" s="272" t="s">
        <v>1087</v>
      </c>
    </row>
    <row r="422" spans="7:8" x14ac:dyDescent="0.35">
      <c r="G422" s="271" t="s">
        <v>1088</v>
      </c>
      <c r="H422" s="272" t="s">
        <v>1089</v>
      </c>
    </row>
    <row r="423" spans="7:8" x14ac:dyDescent="0.35">
      <c r="G423" s="271" t="s">
        <v>1090</v>
      </c>
      <c r="H423" s="272" t="s">
        <v>1091</v>
      </c>
    </row>
    <row r="424" spans="7:8" x14ac:dyDescent="0.35">
      <c r="G424" s="271" t="s">
        <v>1092</v>
      </c>
      <c r="H424" s="272" t="s">
        <v>1093</v>
      </c>
    </row>
    <row r="425" spans="7:8" x14ac:dyDescent="0.35">
      <c r="G425" s="271" t="s">
        <v>1094</v>
      </c>
      <c r="H425" s="272" t="s">
        <v>1095</v>
      </c>
    </row>
    <row r="426" spans="7:8" x14ac:dyDescent="0.35">
      <c r="G426" s="271" t="s">
        <v>1096</v>
      </c>
      <c r="H426" s="272" t="s">
        <v>1097</v>
      </c>
    </row>
    <row r="427" spans="7:8" x14ac:dyDescent="0.35">
      <c r="G427" s="271" t="s">
        <v>1098</v>
      </c>
      <c r="H427" s="272" t="s">
        <v>1099</v>
      </c>
    </row>
    <row r="428" spans="7:8" x14ac:dyDescent="0.35">
      <c r="G428" s="271" t="s">
        <v>1100</v>
      </c>
      <c r="H428" s="272" t="s">
        <v>1101</v>
      </c>
    </row>
    <row r="429" spans="7:8" x14ac:dyDescent="0.35">
      <c r="G429" s="271" t="s">
        <v>1102</v>
      </c>
      <c r="H429" s="272" t="s">
        <v>1103</v>
      </c>
    </row>
    <row r="430" spans="7:8" x14ac:dyDescent="0.35">
      <c r="G430" s="271" t="s">
        <v>1104</v>
      </c>
      <c r="H430" s="272" t="s">
        <v>1105</v>
      </c>
    </row>
    <row r="431" spans="7:8" x14ac:dyDescent="0.35">
      <c r="G431" s="271" t="s">
        <v>1106</v>
      </c>
      <c r="H431" s="272" t="s">
        <v>1107</v>
      </c>
    </row>
    <row r="432" spans="7:8" x14ac:dyDescent="0.35">
      <c r="G432" s="271" t="s">
        <v>1108</v>
      </c>
      <c r="H432" s="272" t="s">
        <v>1109</v>
      </c>
    </row>
    <row r="433" spans="7:8" x14ac:dyDescent="0.35">
      <c r="G433" s="271" t="s">
        <v>1110</v>
      </c>
      <c r="H433" s="272" t="s">
        <v>1111</v>
      </c>
    </row>
    <row r="434" spans="7:8" x14ac:dyDescent="0.35">
      <c r="G434" s="271" t="s">
        <v>1112</v>
      </c>
      <c r="H434" s="272" t="s">
        <v>1113</v>
      </c>
    </row>
    <row r="435" spans="7:8" x14ac:dyDescent="0.35">
      <c r="G435" s="271" t="s">
        <v>1114</v>
      </c>
      <c r="H435" s="272" t="s">
        <v>1115</v>
      </c>
    </row>
    <row r="436" spans="7:8" x14ac:dyDescent="0.35">
      <c r="G436" s="271" t="s">
        <v>1116</v>
      </c>
      <c r="H436" s="272" t="s">
        <v>1117</v>
      </c>
    </row>
    <row r="437" spans="7:8" x14ac:dyDescent="0.35">
      <c r="G437" s="271" t="s">
        <v>1118</v>
      </c>
      <c r="H437" s="272" t="s">
        <v>1119</v>
      </c>
    </row>
    <row r="438" spans="7:8" x14ac:dyDescent="0.35">
      <c r="G438" s="271" t="s">
        <v>1120</v>
      </c>
      <c r="H438" s="272" t="s">
        <v>1121</v>
      </c>
    </row>
    <row r="439" spans="7:8" x14ac:dyDescent="0.35">
      <c r="G439" s="271" t="s">
        <v>1122</v>
      </c>
      <c r="H439" s="272" t="s">
        <v>1123</v>
      </c>
    </row>
    <row r="440" spans="7:8" x14ac:dyDescent="0.35">
      <c r="G440" s="271" t="s">
        <v>1124</v>
      </c>
      <c r="H440" s="272" t="s">
        <v>1125</v>
      </c>
    </row>
    <row r="441" spans="7:8" x14ac:dyDescent="0.35">
      <c r="G441" s="271" t="s">
        <v>1126</v>
      </c>
      <c r="H441" s="272" t="s">
        <v>1127</v>
      </c>
    </row>
    <row r="442" spans="7:8" x14ac:dyDescent="0.35">
      <c r="G442" s="271" t="s">
        <v>1128</v>
      </c>
      <c r="H442" s="272" t="s">
        <v>1129</v>
      </c>
    </row>
    <row r="443" spans="7:8" x14ac:dyDescent="0.35">
      <c r="G443" s="271" t="s">
        <v>1130</v>
      </c>
      <c r="H443" s="272" t="s">
        <v>1131</v>
      </c>
    </row>
    <row r="444" spans="7:8" x14ac:dyDescent="0.35">
      <c r="G444" s="271" t="s">
        <v>1132</v>
      </c>
      <c r="H444" s="272" t="s">
        <v>1133</v>
      </c>
    </row>
    <row r="445" spans="7:8" x14ac:dyDescent="0.35">
      <c r="G445" s="271" t="s">
        <v>1134</v>
      </c>
      <c r="H445" s="272" t="s">
        <v>1135</v>
      </c>
    </row>
    <row r="446" spans="7:8" x14ac:dyDescent="0.35">
      <c r="G446" s="271" t="s">
        <v>1136</v>
      </c>
      <c r="H446" s="272" t="s">
        <v>1137</v>
      </c>
    </row>
    <row r="447" spans="7:8" x14ac:dyDescent="0.35">
      <c r="G447" s="271" t="s">
        <v>1138</v>
      </c>
      <c r="H447" s="272" t="s">
        <v>1139</v>
      </c>
    </row>
    <row r="448" spans="7:8" x14ac:dyDescent="0.35">
      <c r="G448" s="271" t="s">
        <v>1140</v>
      </c>
      <c r="H448" s="272" t="s">
        <v>1141</v>
      </c>
    </row>
    <row r="449" spans="7:8" x14ac:dyDescent="0.35">
      <c r="G449" s="271" t="s">
        <v>1142</v>
      </c>
      <c r="H449" s="272" t="s">
        <v>1143</v>
      </c>
    </row>
    <row r="450" spans="7:8" x14ac:dyDescent="0.35">
      <c r="G450" s="271" t="s">
        <v>1144</v>
      </c>
      <c r="H450" s="272" t="s">
        <v>1145</v>
      </c>
    </row>
    <row r="451" spans="7:8" x14ac:dyDescent="0.35">
      <c r="G451" s="271" t="s">
        <v>1146</v>
      </c>
      <c r="H451" s="272" t="s">
        <v>1147</v>
      </c>
    </row>
    <row r="452" spans="7:8" x14ac:dyDescent="0.35">
      <c r="G452" s="271" t="s">
        <v>1148</v>
      </c>
      <c r="H452" s="272" t="s">
        <v>1149</v>
      </c>
    </row>
    <row r="453" spans="7:8" x14ac:dyDescent="0.35">
      <c r="G453" s="271" t="s">
        <v>1150</v>
      </c>
      <c r="H453" s="272" t="s">
        <v>1151</v>
      </c>
    </row>
    <row r="454" spans="7:8" x14ac:dyDescent="0.35">
      <c r="G454" s="271" t="s">
        <v>1152</v>
      </c>
      <c r="H454" s="272" t="s">
        <v>1153</v>
      </c>
    </row>
    <row r="455" spans="7:8" x14ac:dyDescent="0.35">
      <c r="G455" s="271" t="s">
        <v>1154</v>
      </c>
      <c r="H455" s="272" t="s">
        <v>1155</v>
      </c>
    </row>
    <row r="456" spans="7:8" x14ac:dyDescent="0.35">
      <c r="G456" s="271" t="s">
        <v>1156</v>
      </c>
      <c r="H456" s="272" t="s">
        <v>1157</v>
      </c>
    </row>
    <row r="457" spans="7:8" x14ac:dyDescent="0.35">
      <c r="G457" s="271" t="s">
        <v>1158</v>
      </c>
      <c r="H457" s="272" t="s">
        <v>1159</v>
      </c>
    </row>
    <row r="458" spans="7:8" x14ac:dyDescent="0.35">
      <c r="G458" s="271" t="s">
        <v>1160</v>
      </c>
      <c r="H458" s="272" t="s">
        <v>1161</v>
      </c>
    </row>
    <row r="459" spans="7:8" x14ac:dyDescent="0.35">
      <c r="G459" s="271" t="s">
        <v>1162</v>
      </c>
      <c r="H459" s="272" t="s">
        <v>1163</v>
      </c>
    </row>
    <row r="460" spans="7:8" x14ac:dyDescent="0.35">
      <c r="G460" s="271" t="s">
        <v>1164</v>
      </c>
      <c r="H460" s="272" t="s">
        <v>1165</v>
      </c>
    </row>
    <row r="461" spans="7:8" x14ac:dyDescent="0.35">
      <c r="G461" s="271" t="s">
        <v>1166</v>
      </c>
      <c r="H461" s="272" t="s">
        <v>1167</v>
      </c>
    </row>
    <row r="462" spans="7:8" x14ac:dyDescent="0.35">
      <c r="G462" s="271" t="s">
        <v>1168</v>
      </c>
      <c r="H462" s="272" t="s">
        <v>1169</v>
      </c>
    </row>
    <row r="463" spans="7:8" x14ac:dyDescent="0.35">
      <c r="G463" s="271" t="s">
        <v>1170</v>
      </c>
      <c r="H463" s="272" t="s">
        <v>1171</v>
      </c>
    </row>
    <row r="464" spans="7:8" x14ac:dyDescent="0.35">
      <c r="G464" s="271" t="s">
        <v>1172</v>
      </c>
      <c r="H464" s="272" t="s">
        <v>1173</v>
      </c>
    </row>
    <row r="465" spans="7:8" x14ac:dyDescent="0.35">
      <c r="G465" s="271" t="s">
        <v>1174</v>
      </c>
      <c r="H465" s="272" t="s">
        <v>1175</v>
      </c>
    </row>
    <row r="466" spans="7:8" x14ac:dyDescent="0.35">
      <c r="G466" s="271" t="s">
        <v>1176</v>
      </c>
      <c r="H466" s="272" t="s">
        <v>1177</v>
      </c>
    </row>
    <row r="467" spans="7:8" x14ac:dyDescent="0.35">
      <c r="G467" s="271" t="s">
        <v>1178</v>
      </c>
      <c r="H467" s="272" t="s">
        <v>1179</v>
      </c>
    </row>
    <row r="468" spans="7:8" x14ac:dyDescent="0.35">
      <c r="G468" s="271" t="s">
        <v>1180</v>
      </c>
      <c r="H468" s="272" t="s">
        <v>1181</v>
      </c>
    </row>
    <row r="469" spans="7:8" x14ac:dyDescent="0.35">
      <c r="G469" s="271" t="s">
        <v>1182</v>
      </c>
      <c r="H469" s="272" t="s">
        <v>1183</v>
      </c>
    </row>
    <row r="470" spans="7:8" x14ac:dyDescent="0.35">
      <c r="G470" s="271" t="s">
        <v>1184</v>
      </c>
      <c r="H470" s="272" t="s">
        <v>1185</v>
      </c>
    </row>
    <row r="471" spans="7:8" x14ac:dyDescent="0.35">
      <c r="G471" s="271" t="s">
        <v>1186</v>
      </c>
      <c r="H471" s="272" t="s">
        <v>1187</v>
      </c>
    </row>
    <row r="472" spans="7:8" x14ac:dyDescent="0.35">
      <c r="G472" s="271" t="s">
        <v>1188</v>
      </c>
      <c r="H472" s="272" t="s">
        <v>1189</v>
      </c>
    </row>
    <row r="473" spans="7:8" x14ac:dyDescent="0.35">
      <c r="G473" s="271" t="s">
        <v>1190</v>
      </c>
      <c r="H473" s="272" t="s">
        <v>1191</v>
      </c>
    </row>
    <row r="474" spans="7:8" x14ac:dyDescent="0.35">
      <c r="G474" s="271" t="s">
        <v>1192</v>
      </c>
      <c r="H474" s="272" t="s">
        <v>1193</v>
      </c>
    </row>
    <row r="475" spans="7:8" x14ac:dyDescent="0.35">
      <c r="G475" s="271" t="s">
        <v>1194</v>
      </c>
      <c r="H475" s="272" t="s">
        <v>1195</v>
      </c>
    </row>
    <row r="476" spans="7:8" x14ac:dyDescent="0.35">
      <c r="G476" s="271" t="s">
        <v>1196</v>
      </c>
      <c r="H476" s="272" t="s">
        <v>1197</v>
      </c>
    </row>
    <row r="477" spans="7:8" x14ac:dyDescent="0.35">
      <c r="G477" s="271" t="s">
        <v>1198</v>
      </c>
      <c r="H477" s="272" t="s">
        <v>1199</v>
      </c>
    </row>
    <row r="478" spans="7:8" x14ac:dyDescent="0.35">
      <c r="G478" s="271" t="s">
        <v>1200</v>
      </c>
      <c r="H478" s="272" t="s">
        <v>1201</v>
      </c>
    </row>
    <row r="479" spans="7:8" x14ac:dyDescent="0.35">
      <c r="G479" s="271" t="s">
        <v>1202</v>
      </c>
      <c r="H479" s="272" t="s">
        <v>1203</v>
      </c>
    </row>
    <row r="480" spans="7:8" x14ac:dyDescent="0.35">
      <c r="G480" s="271" t="s">
        <v>1204</v>
      </c>
      <c r="H480" s="272" t="s">
        <v>1205</v>
      </c>
    </row>
    <row r="481" spans="7:8" x14ac:dyDescent="0.35">
      <c r="G481" s="271" t="s">
        <v>1206</v>
      </c>
      <c r="H481" s="272" t="s">
        <v>1207</v>
      </c>
    </row>
    <row r="482" spans="7:8" x14ac:dyDescent="0.35">
      <c r="G482" s="271" t="s">
        <v>1208</v>
      </c>
      <c r="H482" s="272" t="s">
        <v>1209</v>
      </c>
    </row>
    <row r="483" spans="7:8" x14ac:dyDescent="0.35">
      <c r="G483" s="271" t="s">
        <v>1210</v>
      </c>
      <c r="H483" s="272" t="s">
        <v>1211</v>
      </c>
    </row>
    <row r="484" spans="7:8" x14ac:dyDescent="0.35">
      <c r="G484" s="271" t="s">
        <v>1212</v>
      </c>
      <c r="H484" s="272" t="s">
        <v>1213</v>
      </c>
    </row>
    <row r="485" spans="7:8" x14ac:dyDescent="0.35">
      <c r="G485" s="271" t="s">
        <v>1214</v>
      </c>
      <c r="H485" s="272" t="s">
        <v>1215</v>
      </c>
    </row>
    <row r="486" spans="7:8" x14ac:dyDescent="0.35">
      <c r="G486" s="271" t="s">
        <v>1216</v>
      </c>
      <c r="H486" s="272" t="s">
        <v>1217</v>
      </c>
    </row>
    <row r="487" spans="7:8" x14ac:dyDescent="0.35">
      <c r="G487" s="271" t="s">
        <v>1218</v>
      </c>
      <c r="H487" s="272" t="s">
        <v>1219</v>
      </c>
    </row>
    <row r="488" spans="7:8" x14ac:dyDescent="0.35">
      <c r="G488" s="271" t="s">
        <v>1220</v>
      </c>
      <c r="H488" s="272" t="s">
        <v>1221</v>
      </c>
    </row>
    <row r="489" spans="7:8" x14ac:dyDescent="0.35">
      <c r="G489" s="271" t="s">
        <v>1222</v>
      </c>
      <c r="H489" s="272" t="s">
        <v>1223</v>
      </c>
    </row>
    <row r="490" spans="7:8" x14ac:dyDescent="0.35">
      <c r="G490" s="271" t="s">
        <v>1224</v>
      </c>
      <c r="H490" s="272" t="s">
        <v>1225</v>
      </c>
    </row>
    <row r="491" spans="7:8" x14ac:dyDescent="0.35">
      <c r="G491" s="271" t="s">
        <v>1226</v>
      </c>
      <c r="H491" s="272" t="s">
        <v>1227</v>
      </c>
    </row>
    <row r="492" spans="7:8" x14ac:dyDescent="0.35">
      <c r="G492" s="271" t="s">
        <v>1228</v>
      </c>
      <c r="H492" s="272" t="s">
        <v>1229</v>
      </c>
    </row>
    <row r="493" spans="7:8" x14ac:dyDescent="0.35">
      <c r="G493" s="271" t="s">
        <v>1230</v>
      </c>
      <c r="H493" s="272" t="s">
        <v>1231</v>
      </c>
    </row>
    <row r="494" spans="7:8" x14ac:dyDescent="0.35">
      <c r="G494" s="271" t="s">
        <v>1232</v>
      </c>
      <c r="H494" s="272" t="s">
        <v>1233</v>
      </c>
    </row>
    <row r="495" spans="7:8" x14ac:dyDescent="0.35">
      <c r="G495" s="271" t="s">
        <v>1234</v>
      </c>
      <c r="H495" s="272" t="s">
        <v>1235</v>
      </c>
    </row>
    <row r="496" spans="7:8" x14ac:dyDescent="0.35">
      <c r="G496" s="271" t="s">
        <v>1236</v>
      </c>
      <c r="H496" s="272" t="s">
        <v>1237</v>
      </c>
    </row>
    <row r="497" spans="7:8" x14ac:dyDescent="0.35">
      <c r="G497" s="271" t="s">
        <v>1238</v>
      </c>
      <c r="H497" s="272" t="s">
        <v>1239</v>
      </c>
    </row>
    <row r="498" spans="7:8" x14ac:dyDescent="0.35">
      <c r="G498" s="271" t="s">
        <v>1240</v>
      </c>
      <c r="H498" s="272" t="s">
        <v>1241</v>
      </c>
    </row>
    <row r="499" spans="7:8" x14ac:dyDescent="0.35">
      <c r="G499" s="271" t="s">
        <v>1242</v>
      </c>
      <c r="H499" s="272" t="s">
        <v>1243</v>
      </c>
    </row>
    <row r="500" spans="7:8" x14ac:dyDescent="0.35">
      <c r="G500" s="271" t="s">
        <v>1244</v>
      </c>
      <c r="H500" s="272" t="s">
        <v>1245</v>
      </c>
    </row>
    <row r="501" spans="7:8" x14ac:dyDescent="0.35">
      <c r="G501" s="271" t="s">
        <v>1246</v>
      </c>
      <c r="H501" s="272" t="s">
        <v>1247</v>
      </c>
    </row>
    <row r="502" spans="7:8" x14ac:dyDescent="0.35">
      <c r="G502" s="271" t="s">
        <v>1248</v>
      </c>
      <c r="H502" s="272" t="s">
        <v>1249</v>
      </c>
    </row>
    <row r="503" spans="7:8" x14ac:dyDescent="0.35">
      <c r="G503" s="271" t="s">
        <v>1250</v>
      </c>
      <c r="H503" s="272" t="s">
        <v>1251</v>
      </c>
    </row>
    <row r="504" spans="7:8" x14ac:dyDescent="0.35">
      <c r="G504" s="271" t="s">
        <v>1252</v>
      </c>
      <c r="H504" s="272" t="s">
        <v>1253</v>
      </c>
    </row>
    <row r="505" spans="7:8" x14ac:dyDescent="0.35">
      <c r="G505" s="271" t="s">
        <v>1254</v>
      </c>
      <c r="H505" s="272" t="s">
        <v>1255</v>
      </c>
    </row>
    <row r="506" spans="7:8" x14ac:dyDescent="0.35">
      <c r="G506" s="271" t="s">
        <v>1256</v>
      </c>
      <c r="H506" s="272" t="s">
        <v>1257</v>
      </c>
    </row>
    <row r="507" spans="7:8" x14ac:dyDescent="0.35">
      <c r="G507" s="271" t="s">
        <v>1258</v>
      </c>
      <c r="H507" s="272" t="s">
        <v>1259</v>
      </c>
    </row>
    <row r="508" spans="7:8" x14ac:dyDescent="0.35">
      <c r="G508" s="271" t="s">
        <v>1260</v>
      </c>
      <c r="H508" s="272" t="s">
        <v>1261</v>
      </c>
    </row>
    <row r="509" spans="7:8" x14ac:dyDescent="0.35">
      <c r="G509" s="271" t="s">
        <v>1262</v>
      </c>
      <c r="H509" s="272" t="s">
        <v>1263</v>
      </c>
    </row>
    <row r="510" spans="7:8" x14ac:dyDescent="0.35">
      <c r="G510" s="271" t="s">
        <v>1264</v>
      </c>
      <c r="H510" s="272" t="s">
        <v>1265</v>
      </c>
    </row>
    <row r="511" spans="7:8" x14ac:dyDescent="0.35">
      <c r="G511" s="271" t="s">
        <v>1266</v>
      </c>
      <c r="H511" s="272" t="s">
        <v>1267</v>
      </c>
    </row>
    <row r="512" spans="7:8" x14ac:dyDescent="0.35">
      <c r="G512" s="271" t="s">
        <v>1268</v>
      </c>
      <c r="H512" s="272" t="s">
        <v>1269</v>
      </c>
    </row>
    <row r="513" spans="7:8" x14ac:dyDescent="0.35">
      <c r="G513" s="271" t="s">
        <v>1270</v>
      </c>
      <c r="H513" s="272" t="s">
        <v>1271</v>
      </c>
    </row>
    <row r="514" spans="7:8" x14ac:dyDescent="0.35">
      <c r="G514" s="271" t="s">
        <v>1272</v>
      </c>
      <c r="H514" s="272" t="s">
        <v>1273</v>
      </c>
    </row>
    <row r="515" spans="7:8" x14ac:dyDescent="0.35">
      <c r="G515" s="271" t="s">
        <v>1274</v>
      </c>
      <c r="H515" s="272" t="s">
        <v>1275</v>
      </c>
    </row>
    <row r="516" spans="7:8" x14ac:dyDescent="0.35">
      <c r="G516" s="271" t="s">
        <v>1276</v>
      </c>
      <c r="H516" s="272" t="s">
        <v>1277</v>
      </c>
    </row>
    <row r="517" spans="7:8" x14ac:dyDescent="0.35">
      <c r="G517" s="271" t="s">
        <v>1278</v>
      </c>
      <c r="H517" s="272" t="s">
        <v>1279</v>
      </c>
    </row>
    <row r="518" spans="7:8" x14ac:dyDescent="0.35">
      <c r="G518" s="271" t="s">
        <v>1280</v>
      </c>
      <c r="H518" s="272" t="s">
        <v>1281</v>
      </c>
    </row>
    <row r="519" spans="7:8" x14ac:dyDescent="0.35">
      <c r="G519" s="271" t="s">
        <v>1282</v>
      </c>
      <c r="H519" s="272" t="s">
        <v>1283</v>
      </c>
    </row>
    <row r="520" spans="7:8" x14ac:dyDescent="0.35">
      <c r="G520" s="271" t="s">
        <v>1284</v>
      </c>
      <c r="H520" s="272" t="s">
        <v>1285</v>
      </c>
    </row>
    <row r="521" spans="7:8" x14ac:dyDescent="0.35">
      <c r="G521" s="271" t="s">
        <v>1286</v>
      </c>
      <c r="H521" s="272" t="s">
        <v>1287</v>
      </c>
    </row>
    <row r="522" spans="7:8" x14ac:dyDescent="0.35">
      <c r="G522" s="271" t="s">
        <v>1288</v>
      </c>
      <c r="H522" s="272" t="s">
        <v>1289</v>
      </c>
    </row>
    <row r="523" spans="7:8" x14ac:dyDescent="0.35">
      <c r="G523" s="271" t="s">
        <v>1290</v>
      </c>
      <c r="H523" s="272" t="s">
        <v>1291</v>
      </c>
    </row>
    <row r="524" spans="7:8" x14ac:dyDescent="0.35">
      <c r="G524" s="271" t="s">
        <v>1292</v>
      </c>
      <c r="H524" s="272" t="s">
        <v>1293</v>
      </c>
    </row>
    <row r="525" spans="7:8" x14ac:dyDescent="0.35">
      <c r="G525" s="271" t="s">
        <v>1294</v>
      </c>
      <c r="H525" s="272" t="s">
        <v>1295</v>
      </c>
    </row>
    <row r="526" spans="7:8" x14ac:dyDescent="0.35">
      <c r="G526" s="271" t="s">
        <v>1296</v>
      </c>
      <c r="H526" s="272" t="s">
        <v>1297</v>
      </c>
    </row>
    <row r="527" spans="7:8" x14ac:dyDescent="0.35">
      <c r="G527" s="271" t="s">
        <v>1298</v>
      </c>
      <c r="H527" s="272" t="s">
        <v>1299</v>
      </c>
    </row>
    <row r="528" spans="7:8" x14ac:dyDescent="0.35">
      <c r="G528" s="271" t="s">
        <v>1300</v>
      </c>
      <c r="H528" s="272" t="s">
        <v>1301</v>
      </c>
    </row>
    <row r="529" spans="7:8" x14ac:dyDescent="0.35">
      <c r="G529" s="271" t="s">
        <v>1302</v>
      </c>
      <c r="H529" s="272" t="s">
        <v>1303</v>
      </c>
    </row>
    <row r="530" spans="7:8" x14ac:dyDescent="0.35">
      <c r="G530" s="271" t="s">
        <v>1304</v>
      </c>
      <c r="H530" s="272" t="s">
        <v>1305</v>
      </c>
    </row>
    <row r="531" spans="7:8" x14ac:dyDescent="0.35">
      <c r="G531" s="271" t="s">
        <v>1306</v>
      </c>
      <c r="H531" s="272" t="s">
        <v>1307</v>
      </c>
    </row>
    <row r="532" spans="7:8" x14ac:dyDescent="0.35">
      <c r="G532" s="271" t="s">
        <v>1308</v>
      </c>
      <c r="H532" s="272" t="s">
        <v>1309</v>
      </c>
    </row>
    <row r="533" spans="7:8" x14ac:dyDescent="0.35">
      <c r="G533" s="271" t="s">
        <v>1310</v>
      </c>
      <c r="H533" s="272" t="s">
        <v>1311</v>
      </c>
    </row>
    <row r="534" spans="7:8" x14ac:dyDescent="0.35">
      <c r="G534" s="271" t="s">
        <v>1312</v>
      </c>
      <c r="H534" s="272" t="s">
        <v>1313</v>
      </c>
    </row>
    <row r="535" spans="7:8" x14ac:dyDescent="0.35">
      <c r="G535" s="271" t="s">
        <v>1314</v>
      </c>
      <c r="H535" s="272" t="s">
        <v>1315</v>
      </c>
    </row>
    <row r="536" spans="7:8" x14ac:dyDescent="0.35">
      <c r="G536" s="271" t="s">
        <v>1316</v>
      </c>
      <c r="H536" s="272" t="s">
        <v>1317</v>
      </c>
    </row>
    <row r="537" spans="7:8" x14ac:dyDescent="0.35">
      <c r="G537" s="271" t="s">
        <v>1318</v>
      </c>
      <c r="H537" s="272" t="s">
        <v>1319</v>
      </c>
    </row>
    <row r="538" spans="7:8" x14ac:dyDescent="0.35">
      <c r="G538" s="271" t="s">
        <v>1320</v>
      </c>
      <c r="H538" s="272" t="s">
        <v>1321</v>
      </c>
    </row>
    <row r="539" spans="7:8" x14ac:dyDescent="0.35">
      <c r="G539" s="271" t="s">
        <v>1322</v>
      </c>
      <c r="H539" s="272" t="s">
        <v>1323</v>
      </c>
    </row>
    <row r="540" spans="7:8" x14ac:dyDescent="0.35">
      <c r="G540" s="271" t="s">
        <v>1324</v>
      </c>
      <c r="H540" s="272" t="s">
        <v>1325</v>
      </c>
    </row>
    <row r="541" spans="7:8" x14ac:dyDescent="0.35">
      <c r="G541" s="271" t="s">
        <v>1326</v>
      </c>
      <c r="H541" s="272" t="s">
        <v>1327</v>
      </c>
    </row>
    <row r="542" spans="7:8" x14ac:dyDescent="0.35">
      <c r="G542" s="271" t="s">
        <v>1328</v>
      </c>
      <c r="H542" s="272" t="s">
        <v>1329</v>
      </c>
    </row>
    <row r="543" spans="7:8" x14ac:dyDescent="0.35">
      <c r="G543" s="271" t="s">
        <v>1330</v>
      </c>
      <c r="H543" s="272" t="s">
        <v>1331</v>
      </c>
    </row>
    <row r="544" spans="7:8" x14ac:dyDescent="0.35">
      <c r="G544" s="271" t="s">
        <v>1332</v>
      </c>
      <c r="H544" s="272" t="s">
        <v>1333</v>
      </c>
    </row>
    <row r="545" spans="7:8" x14ac:dyDescent="0.35">
      <c r="G545" s="271" t="s">
        <v>1334</v>
      </c>
      <c r="H545" s="272" t="s">
        <v>1335</v>
      </c>
    </row>
    <row r="546" spans="7:8" x14ac:dyDescent="0.35">
      <c r="G546" s="271" t="s">
        <v>1336</v>
      </c>
      <c r="H546" s="272" t="s">
        <v>1337</v>
      </c>
    </row>
    <row r="547" spans="7:8" x14ac:dyDescent="0.35">
      <c r="G547" s="271" t="s">
        <v>1338</v>
      </c>
      <c r="H547" s="272" t="s">
        <v>1339</v>
      </c>
    </row>
    <row r="548" spans="7:8" x14ac:dyDescent="0.35">
      <c r="G548" s="271" t="s">
        <v>1340</v>
      </c>
      <c r="H548" s="272" t="s">
        <v>1341</v>
      </c>
    </row>
    <row r="549" spans="7:8" x14ac:dyDescent="0.35">
      <c r="G549" s="271" t="s">
        <v>1342</v>
      </c>
      <c r="H549" s="272" t="s">
        <v>1343</v>
      </c>
    </row>
    <row r="550" spans="7:8" x14ac:dyDescent="0.35">
      <c r="G550" s="271" t="s">
        <v>1344</v>
      </c>
      <c r="H550" s="272" t="s">
        <v>1345</v>
      </c>
    </row>
    <row r="551" spans="7:8" x14ac:dyDescent="0.35">
      <c r="G551" s="271" t="s">
        <v>1346</v>
      </c>
      <c r="H551" s="272" t="s">
        <v>1347</v>
      </c>
    </row>
    <row r="552" spans="7:8" x14ac:dyDescent="0.35">
      <c r="G552" s="271" t="s">
        <v>1348</v>
      </c>
      <c r="H552" s="272" t="s">
        <v>1349</v>
      </c>
    </row>
    <row r="553" spans="7:8" x14ac:dyDescent="0.35">
      <c r="G553" s="271" t="s">
        <v>1350</v>
      </c>
      <c r="H553" s="272" t="s">
        <v>1351</v>
      </c>
    </row>
    <row r="554" spans="7:8" x14ac:dyDescent="0.35">
      <c r="G554" s="271" t="s">
        <v>1352</v>
      </c>
      <c r="H554" s="272" t="s">
        <v>1353</v>
      </c>
    </row>
    <row r="555" spans="7:8" x14ac:dyDescent="0.35">
      <c r="G555" s="271" t="s">
        <v>1354</v>
      </c>
      <c r="H555" s="272" t="s">
        <v>1355</v>
      </c>
    </row>
    <row r="556" spans="7:8" x14ac:dyDescent="0.35">
      <c r="G556" s="271" t="s">
        <v>1356</v>
      </c>
      <c r="H556" s="272" t="s">
        <v>1357</v>
      </c>
    </row>
    <row r="557" spans="7:8" x14ac:dyDescent="0.35">
      <c r="G557" s="271" t="s">
        <v>1358</v>
      </c>
      <c r="H557" s="272" t="s">
        <v>1359</v>
      </c>
    </row>
    <row r="558" spans="7:8" x14ac:dyDescent="0.35">
      <c r="G558" s="271" t="s">
        <v>1360</v>
      </c>
      <c r="H558" s="272" t="s">
        <v>1361</v>
      </c>
    </row>
    <row r="559" spans="7:8" x14ac:dyDescent="0.35">
      <c r="G559" s="271" t="s">
        <v>1362</v>
      </c>
      <c r="H559" s="272" t="s">
        <v>1363</v>
      </c>
    </row>
    <row r="560" spans="7:8" x14ac:dyDescent="0.35">
      <c r="G560" s="271" t="s">
        <v>1364</v>
      </c>
      <c r="H560" s="272" t="s">
        <v>1365</v>
      </c>
    </row>
    <row r="561" spans="7:8" x14ac:dyDescent="0.35">
      <c r="G561" s="271" t="s">
        <v>1366</v>
      </c>
      <c r="H561" s="272" t="s">
        <v>1367</v>
      </c>
    </row>
    <row r="562" spans="7:8" x14ac:dyDescent="0.35">
      <c r="G562" s="271" t="s">
        <v>1368</v>
      </c>
      <c r="H562" s="272" t="s">
        <v>1369</v>
      </c>
    </row>
    <row r="563" spans="7:8" x14ac:dyDescent="0.35">
      <c r="G563" s="271" t="s">
        <v>1370</v>
      </c>
      <c r="H563" s="272" t="s">
        <v>1371</v>
      </c>
    </row>
    <row r="564" spans="7:8" x14ac:dyDescent="0.35">
      <c r="G564" s="271" t="s">
        <v>1372</v>
      </c>
      <c r="H564" s="272" t="s">
        <v>1373</v>
      </c>
    </row>
    <row r="565" spans="7:8" x14ac:dyDescent="0.35">
      <c r="G565" s="271" t="s">
        <v>1374</v>
      </c>
      <c r="H565" s="272" t="s">
        <v>1375</v>
      </c>
    </row>
    <row r="566" spans="7:8" x14ac:dyDescent="0.35">
      <c r="G566" s="271" t="s">
        <v>1376</v>
      </c>
      <c r="H566" s="272" t="s">
        <v>1377</v>
      </c>
    </row>
    <row r="567" spans="7:8" x14ac:dyDescent="0.35">
      <c r="G567" s="271" t="s">
        <v>1378</v>
      </c>
      <c r="H567" s="272" t="s">
        <v>1379</v>
      </c>
    </row>
    <row r="568" spans="7:8" x14ac:dyDescent="0.35">
      <c r="G568" s="271" t="s">
        <v>1380</v>
      </c>
      <c r="H568" s="272" t="s">
        <v>1381</v>
      </c>
    </row>
    <row r="569" spans="7:8" x14ac:dyDescent="0.35">
      <c r="G569" s="271" t="s">
        <v>1382</v>
      </c>
      <c r="H569" s="272" t="s">
        <v>1383</v>
      </c>
    </row>
    <row r="570" spans="7:8" x14ac:dyDescent="0.35">
      <c r="G570" s="271" t="s">
        <v>1384</v>
      </c>
      <c r="H570" s="272" t="s">
        <v>1385</v>
      </c>
    </row>
    <row r="571" spans="7:8" x14ac:dyDescent="0.35">
      <c r="G571" s="271" t="s">
        <v>1386</v>
      </c>
      <c r="H571" s="272" t="s">
        <v>1387</v>
      </c>
    </row>
    <row r="572" spans="7:8" x14ac:dyDescent="0.35">
      <c r="G572" s="271" t="s">
        <v>1388</v>
      </c>
      <c r="H572" s="272" t="s">
        <v>1389</v>
      </c>
    </row>
    <row r="573" spans="7:8" x14ac:dyDescent="0.35">
      <c r="G573" s="271" t="s">
        <v>1390</v>
      </c>
      <c r="H573" s="272" t="s">
        <v>1391</v>
      </c>
    </row>
    <row r="574" spans="7:8" x14ac:dyDescent="0.35">
      <c r="G574" s="271" t="s">
        <v>1392</v>
      </c>
      <c r="H574" s="272" t="s">
        <v>1393</v>
      </c>
    </row>
    <row r="575" spans="7:8" x14ac:dyDescent="0.35">
      <c r="G575" s="271" t="s">
        <v>1394</v>
      </c>
      <c r="H575" s="272" t="s">
        <v>1395</v>
      </c>
    </row>
    <row r="576" spans="7:8" x14ac:dyDescent="0.35">
      <c r="G576" s="271" t="s">
        <v>1396</v>
      </c>
      <c r="H576" s="272" t="s">
        <v>1397</v>
      </c>
    </row>
    <row r="577" spans="7:8" x14ac:dyDescent="0.35">
      <c r="G577" s="271" t="s">
        <v>1398</v>
      </c>
      <c r="H577" s="272" t="s">
        <v>1399</v>
      </c>
    </row>
    <row r="578" spans="7:8" x14ac:dyDescent="0.35">
      <c r="G578" s="271" t="s">
        <v>1400</v>
      </c>
      <c r="H578" s="272" t="s">
        <v>1401</v>
      </c>
    </row>
    <row r="579" spans="7:8" x14ac:dyDescent="0.35">
      <c r="G579" s="271" t="s">
        <v>1402</v>
      </c>
      <c r="H579" s="272" t="s">
        <v>1403</v>
      </c>
    </row>
    <row r="580" spans="7:8" x14ac:dyDescent="0.35">
      <c r="G580" s="271" t="s">
        <v>1404</v>
      </c>
      <c r="H580" s="272" t="s">
        <v>1405</v>
      </c>
    </row>
    <row r="581" spans="7:8" x14ac:dyDescent="0.35">
      <c r="G581" s="271" t="s">
        <v>1406</v>
      </c>
      <c r="H581" s="272" t="s">
        <v>1407</v>
      </c>
    </row>
    <row r="582" spans="7:8" x14ac:dyDescent="0.35">
      <c r="G582" s="271" t="s">
        <v>1408</v>
      </c>
      <c r="H582" s="272" t="s">
        <v>1409</v>
      </c>
    </row>
    <row r="583" spans="7:8" x14ac:dyDescent="0.35">
      <c r="G583" s="271" t="s">
        <v>1410</v>
      </c>
      <c r="H583" s="272" t="s">
        <v>1411</v>
      </c>
    </row>
    <row r="584" spans="7:8" x14ac:dyDescent="0.35">
      <c r="G584" s="271" t="s">
        <v>1412</v>
      </c>
      <c r="H584" s="272" t="s">
        <v>1413</v>
      </c>
    </row>
    <row r="585" spans="7:8" x14ac:dyDescent="0.35">
      <c r="G585" s="271" t="s">
        <v>1414</v>
      </c>
      <c r="H585" s="272" t="s">
        <v>1415</v>
      </c>
    </row>
    <row r="586" spans="7:8" x14ac:dyDescent="0.35">
      <c r="G586" s="271" t="s">
        <v>1416</v>
      </c>
      <c r="H586" s="272" t="s">
        <v>1417</v>
      </c>
    </row>
    <row r="587" spans="7:8" x14ac:dyDescent="0.35">
      <c r="G587" s="271" t="s">
        <v>1418</v>
      </c>
      <c r="H587" s="272" t="s">
        <v>1419</v>
      </c>
    </row>
    <row r="588" spans="7:8" x14ac:dyDescent="0.35">
      <c r="G588" s="271" t="s">
        <v>1420</v>
      </c>
      <c r="H588" s="272" t="s">
        <v>1421</v>
      </c>
    </row>
    <row r="589" spans="7:8" x14ac:dyDescent="0.35">
      <c r="G589" s="271" t="s">
        <v>1422</v>
      </c>
      <c r="H589" s="272" t="s">
        <v>1423</v>
      </c>
    </row>
    <row r="590" spans="7:8" x14ac:dyDescent="0.35">
      <c r="G590" s="271" t="s">
        <v>1424</v>
      </c>
      <c r="H590" s="272" t="s">
        <v>1425</v>
      </c>
    </row>
    <row r="591" spans="7:8" x14ac:dyDescent="0.35">
      <c r="G591" s="271" t="s">
        <v>1426</v>
      </c>
      <c r="H591" s="272" t="s">
        <v>1427</v>
      </c>
    </row>
    <row r="592" spans="7:8" x14ac:dyDescent="0.35">
      <c r="G592" s="271" t="s">
        <v>1428</v>
      </c>
      <c r="H592" s="272" t="s">
        <v>1429</v>
      </c>
    </row>
    <row r="593" spans="7:8" x14ac:dyDescent="0.35">
      <c r="G593" s="271" t="s">
        <v>1430</v>
      </c>
      <c r="H593" s="272" t="s">
        <v>1431</v>
      </c>
    </row>
    <row r="594" spans="7:8" x14ac:dyDescent="0.35">
      <c r="G594" s="271" t="s">
        <v>1432</v>
      </c>
      <c r="H594" s="272" t="s">
        <v>1433</v>
      </c>
    </row>
    <row r="595" spans="7:8" x14ac:dyDescent="0.35">
      <c r="G595" s="271" t="s">
        <v>1434</v>
      </c>
      <c r="H595" s="272" t="s">
        <v>1435</v>
      </c>
    </row>
    <row r="596" spans="7:8" x14ac:dyDescent="0.35">
      <c r="G596" s="271" t="s">
        <v>1436</v>
      </c>
      <c r="H596" s="272" t="s">
        <v>1437</v>
      </c>
    </row>
    <row r="597" spans="7:8" x14ac:dyDescent="0.35">
      <c r="G597" s="271" t="s">
        <v>1438</v>
      </c>
      <c r="H597" s="272" t="s">
        <v>1439</v>
      </c>
    </row>
    <row r="598" spans="7:8" x14ac:dyDescent="0.35">
      <c r="G598" s="271" t="s">
        <v>1440</v>
      </c>
      <c r="H598" s="272" t="s">
        <v>1441</v>
      </c>
    </row>
    <row r="599" spans="7:8" x14ac:dyDescent="0.35">
      <c r="G599" s="271" t="s">
        <v>1442</v>
      </c>
      <c r="H599" s="272" t="s">
        <v>1443</v>
      </c>
    </row>
    <row r="600" spans="7:8" x14ac:dyDescent="0.35">
      <c r="G600" s="271" t="s">
        <v>1444</v>
      </c>
      <c r="H600" s="272" t="s">
        <v>1445</v>
      </c>
    </row>
    <row r="601" spans="7:8" x14ac:dyDescent="0.35">
      <c r="G601" s="271" t="s">
        <v>1446</v>
      </c>
      <c r="H601" s="272" t="s">
        <v>1447</v>
      </c>
    </row>
    <row r="602" spans="7:8" x14ac:dyDescent="0.35">
      <c r="G602" s="271" t="s">
        <v>1448</v>
      </c>
      <c r="H602" s="272" t="s">
        <v>1449</v>
      </c>
    </row>
    <row r="603" spans="7:8" x14ac:dyDescent="0.35">
      <c r="G603" s="271" t="s">
        <v>1450</v>
      </c>
      <c r="H603" s="272" t="s">
        <v>1451</v>
      </c>
    </row>
    <row r="604" spans="7:8" x14ac:dyDescent="0.35">
      <c r="G604" s="271" t="s">
        <v>1452</v>
      </c>
      <c r="H604" s="272" t="s">
        <v>1453</v>
      </c>
    </row>
    <row r="605" spans="7:8" x14ac:dyDescent="0.35">
      <c r="G605" s="271" t="s">
        <v>1454</v>
      </c>
      <c r="H605" s="272" t="s">
        <v>1455</v>
      </c>
    </row>
    <row r="606" spans="7:8" x14ac:dyDescent="0.35">
      <c r="G606" s="271" t="s">
        <v>1456</v>
      </c>
      <c r="H606" s="272" t="s">
        <v>1457</v>
      </c>
    </row>
    <row r="607" spans="7:8" x14ac:dyDescent="0.35">
      <c r="G607" s="271" t="s">
        <v>1458</v>
      </c>
      <c r="H607" s="272" t="s">
        <v>1459</v>
      </c>
    </row>
    <row r="608" spans="7:8" x14ac:dyDescent="0.35">
      <c r="G608" s="271" t="s">
        <v>1460</v>
      </c>
      <c r="H608" s="272" t="s">
        <v>1461</v>
      </c>
    </row>
    <row r="609" spans="7:8" x14ac:dyDescent="0.35">
      <c r="G609" s="271" t="s">
        <v>1462</v>
      </c>
      <c r="H609" s="272" t="s">
        <v>1463</v>
      </c>
    </row>
    <row r="610" spans="7:8" x14ac:dyDescent="0.35">
      <c r="G610" s="271" t="s">
        <v>1464</v>
      </c>
      <c r="H610" s="272" t="s">
        <v>1465</v>
      </c>
    </row>
    <row r="611" spans="7:8" x14ac:dyDescent="0.35">
      <c r="G611" s="271" t="s">
        <v>1466</v>
      </c>
      <c r="H611" s="272" t="s">
        <v>1467</v>
      </c>
    </row>
    <row r="612" spans="7:8" x14ac:dyDescent="0.35">
      <c r="G612" s="271" t="s">
        <v>1468</v>
      </c>
      <c r="H612" s="272" t="s">
        <v>1469</v>
      </c>
    </row>
    <row r="613" spans="7:8" x14ac:dyDescent="0.35">
      <c r="G613" s="271" t="s">
        <v>1470</v>
      </c>
      <c r="H613" s="272" t="s">
        <v>1471</v>
      </c>
    </row>
    <row r="614" spans="7:8" x14ac:dyDescent="0.35">
      <c r="G614" s="271" t="s">
        <v>1472</v>
      </c>
      <c r="H614" s="272" t="s">
        <v>1473</v>
      </c>
    </row>
    <row r="615" spans="7:8" x14ac:dyDescent="0.35">
      <c r="G615" s="271" t="s">
        <v>1474</v>
      </c>
      <c r="H615" s="272" t="s">
        <v>1475</v>
      </c>
    </row>
    <row r="616" spans="7:8" x14ac:dyDescent="0.35">
      <c r="G616" s="271" t="s">
        <v>1476</v>
      </c>
      <c r="H616" s="272" t="s">
        <v>1477</v>
      </c>
    </row>
    <row r="617" spans="7:8" x14ac:dyDescent="0.35">
      <c r="G617" s="271" t="s">
        <v>1478</v>
      </c>
      <c r="H617" s="272" t="s">
        <v>1479</v>
      </c>
    </row>
    <row r="618" spans="7:8" x14ac:dyDescent="0.35">
      <c r="G618" s="271" t="s">
        <v>1480</v>
      </c>
      <c r="H618" s="272" t="s">
        <v>1481</v>
      </c>
    </row>
    <row r="619" spans="7:8" x14ac:dyDescent="0.35">
      <c r="G619" s="271" t="s">
        <v>1482</v>
      </c>
      <c r="H619" s="272" t="s">
        <v>1483</v>
      </c>
    </row>
    <row r="620" spans="7:8" x14ac:dyDescent="0.35">
      <c r="G620" s="271" t="s">
        <v>1484</v>
      </c>
      <c r="H620" s="272" t="s">
        <v>1485</v>
      </c>
    </row>
    <row r="621" spans="7:8" x14ac:dyDescent="0.35">
      <c r="G621" s="271" t="s">
        <v>1486</v>
      </c>
      <c r="H621" s="272" t="s">
        <v>1487</v>
      </c>
    </row>
    <row r="622" spans="7:8" x14ac:dyDescent="0.35">
      <c r="G622" s="271" t="s">
        <v>1488</v>
      </c>
      <c r="H622" s="272" t="s">
        <v>1489</v>
      </c>
    </row>
    <row r="623" spans="7:8" x14ac:dyDescent="0.35">
      <c r="G623" s="271" t="s">
        <v>1490</v>
      </c>
      <c r="H623" s="272" t="s">
        <v>1491</v>
      </c>
    </row>
    <row r="624" spans="7:8" x14ac:dyDescent="0.35">
      <c r="G624" s="271" t="s">
        <v>1492</v>
      </c>
      <c r="H624" s="272" t="s">
        <v>1493</v>
      </c>
    </row>
    <row r="625" spans="7:8" x14ac:dyDescent="0.35">
      <c r="G625" s="271" t="s">
        <v>1494</v>
      </c>
      <c r="H625" s="272" t="s">
        <v>1495</v>
      </c>
    </row>
    <row r="626" spans="7:8" x14ac:dyDescent="0.35">
      <c r="G626" s="271" t="s">
        <v>1496</v>
      </c>
      <c r="H626" s="272" t="s">
        <v>1495</v>
      </c>
    </row>
    <row r="627" spans="7:8" x14ac:dyDescent="0.35">
      <c r="G627" s="271" t="s">
        <v>1497</v>
      </c>
      <c r="H627" s="272" t="s">
        <v>1498</v>
      </c>
    </row>
    <row r="628" spans="7:8" x14ac:dyDescent="0.35">
      <c r="G628" s="271" t="s">
        <v>1499</v>
      </c>
      <c r="H628" s="272" t="s">
        <v>1500</v>
      </c>
    </row>
    <row r="629" spans="7:8" x14ac:dyDescent="0.35">
      <c r="G629" s="271" t="s">
        <v>1501</v>
      </c>
      <c r="H629" s="272" t="s">
        <v>1502</v>
      </c>
    </row>
    <row r="630" spans="7:8" x14ac:dyDescent="0.35">
      <c r="G630" s="271" t="s">
        <v>1503</v>
      </c>
      <c r="H630" s="272" t="s">
        <v>1504</v>
      </c>
    </row>
    <row r="631" spans="7:8" x14ac:dyDescent="0.35">
      <c r="G631" s="271" t="s">
        <v>1505</v>
      </c>
      <c r="H631" s="272" t="s">
        <v>1506</v>
      </c>
    </row>
    <row r="632" spans="7:8" x14ac:dyDescent="0.35">
      <c r="G632" s="271" t="s">
        <v>1507</v>
      </c>
      <c r="H632" s="272" t="s">
        <v>1508</v>
      </c>
    </row>
    <row r="633" spans="7:8" x14ac:dyDescent="0.35">
      <c r="G633" s="271" t="s">
        <v>1509</v>
      </c>
      <c r="H633" s="272" t="s">
        <v>1510</v>
      </c>
    </row>
    <row r="634" spans="7:8" x14ac:dyDescent="0.35">
      <c r="G634" s="271" t="s">
        <v>1511</v>
      </c>
      <c r="H634" s="272" t="s">
        <v>1512</v>
      </c>
    </row>
    <row r="635" spans="7:8" x14ac:dyDescent="0.35">
      <c r="G635" s="271" t="s">
        <v>1513</v>
      </c>
      <c r="H635" s="272" t="s">
        <v>1514</v>
      </c>
    </row>
    <row r="636" spans="7:8" x14ac:dyDescent="0.35">
      <c r="G636" s="271" t="s">
        <v>1515</v>
      </c>
      <c r="H636" s="272" t="s">
        <v>1516</v>
      </c>
    </row>
    <row r="637" spans="7:8" x14ac:dyDescent="0.35">
      <c r="G637" s="271" t="s">
        <v>1517</v>
      </c>
      <c r="H637" s="272" t="s">
        <v>1518</v>
      </c>
    </row>
    <row r="638" spans="7:8" x14ac:dyDescent="0.35">
      <c r="G638" s="271" t="s">
        <v>1519</v>
      </c>
      <c r="H638" s="272" t="s">
        <v>1520</v>
      </c>
    </row>
    <row r="639" spans="7:8" x14ac:dyDescent="0.35">
      <c r="G639" s="271" t="s">
        <v>1521</v>
      </c>
      <c r="H639" s="272" t="s">
        <v>1522</v>
      </c>
    </row>
    <row r="640" spans="7:8" x14ac:dyDescent="0.35">
      <c r="G640" s="271" t="s">
        <v>1523</v>
      </c>
      <c r="H640" s="272" t="s">
        <v>1524</v>
      </c>
    </row>
    <row r="641" spans="7:8" x14ac:dyDescent="0.35">
      <c r="G641" s="271" t="s">
        <v>1525</v>
      </c>
      <c r="H641" s="272" t="s">
        <v>1526</v>
      </c>
    </row>
    <row r="642" spans="7:8" x14ac:dyDescent="0.35">
      <c r="G642" s="271" t="s">
        <v>1527</v>
      </c>
      <c r="H642" s="272" t="s">
        <v>1528</v>
      </c>
    </row>
    <row r="643" spans="7:8" x14ac:dyDescent="0.35">
      <c r="G643" s="271" t="s">
        <v>1529</v>
      </c>
      <c r="H643" s="272" t="s">
        <v>1530</v>
      </c>
    </row>
    <row r="644" spans="7:8" x14ac:dyDescent="0.35">
      <c r="G644" s="271" t="s">
        <v>1531</v>
      </c>
      <c r="H644" s="272" t="s">
        <v>1532</v>
      </c>
    </row>
    <row r="645" spans="7:8" x14ac:dyDescent="0.35">
      <c r="G645" s="271" t="s">
        <v>1533</v>
      </c>
      <c r="H645" s="272" t="s">
        <v>1534</v>
      </c>
    </row>
    <row r="646" spans="7:8" x14ac:dyDescent="0.35">
      <c r="G646" s="271" t="s">
        <v>1535</v>
      </c>
      <c r="H646" s="272" t="s">
        <v>1536</v>
      </c>
    </row>
    <row r="647" spans="7:8" x14ac:dyDescent="0.35">
      <c r="G647" s="271" t="s">
        <v>1537</v>
      </c>
      <c r="H647" s="272" t="s">
        <v>1538</v>
      </c>
    </row>
    <row r="648" spans="7:8" x14ac:dyDescent="0.35">
      <c r="G648" s="271" t="s">
        <v>1539</v>
      </c>
      <c r="H648" s="272" t="s">
        <v>1540</v>
      </c>
    </row>
    <row r="649" spans="7:8" x14ac:dyDescent="0.35">
      <c r="G649" s="271" t="s">
        <v>1541</v>
      </c>
      <c r="H649" s="272" t="s">
        <v>1542</v>
      </c>
    </row>
    <row r="650" spans="7:8" x14ac:dyDescent="0.35">
      <c r="G650" s="271" t="s">
        <v>1543</v>
      </c>
      <c r="H650" s="272" t="s">
        <v>1544</v>
      </c>
    </row>
    <row r="651" spans="7:8" x14ac:dyDescent="0.35">
      <c r="G651" s="271" t="s">
        <v>1545</v>
      </c>
      <c r="H651" s="272" t="s">
        <v>1546</v>
      </c>
    </row>
    <row r="652" spans="7:8" x14ac:dyDescent="0.35">
      <c r="G652" s="271" t="s">
        <v>1547</v>
      </c>
      <c r="H652" s="272" t="s">
        <v>1548</v>
      </c>
    </row>
    <row r="653" spans="7:8" x14ac:dyDescent="0.35">
      <c r="G653" s="271" t="s">
        <v>1549</v>
      </c>
      <c r="H653" s="272" t="s">
        <v>1550</v>
      </c>
    </row>
    <row r="654" spans="7:8" x14ac:dyDescent="0.35">
      <c r="G654" s="271" t="s">
        <v>1551</v>
      </c>
      <c r="H654" s="272" t="s">
        <v>1552</v>
      </c>
    </row>
    <row r="655" spans="7:8" x14ac:dyDescent="0.35">
      <c r="G655" s="271" t="s">
        <v>1553</v>
      </c>
      <c r="H655" s="272" t="s">
        <v>1554</v>
      </c>
    </row>
    <row r="656" spans="7:8" x14ac:dyDescent="0.35">
      <c r="G656" s="271" t="s">
        <v>1555</v>
      </c>
      <c r="H656" s="272" t="s">
        <v>1556</v>
      </c>
    </row>
    <row r="657" spans="7:8" x14ac:dyDescent="0.35">
      <c r="G657" s="271" t="s">
        <v>1557</v>
      </c>
      <c r="H657" s="272" t="s">
        <v>1558</v>
      </c>
    </row>
    <row r="658" spans="7:8" x14ac:dyDescent="0.35">
      <c r="G658" s="271" t="s">
        <v>1559</v>
      </c>
      <c r="H658" s="272" t="s">
        <v>1560</v>
      </c>
    </row>
    <row r="659" spans="7:8" x14ac:dyDescent="0.35">
      <c r="G659" s="271" t="s">
        <v>1561</v>
      </c>
      <c r="H659" s="272" t="s">
        <v>1562</v>
      </c>
    </row>
    <row r="660" spans="7:8" x14ac:dyDescent="0.35">
      <c r="G660" s="271" t="s">
        <v>1563</v>
      </c>
      <c r="H660" s="272" t="s">
        <v>1564</v>
      </c>
    </row>
    <row r="661" spans="7:8" x14ac:dyDescent="0.35">
      <c r="G661" s="271" t="s">
        <v>1565</v>
      </c>
      <c r="H661" s="272" t="s">
        <v>1566</v>
      </c>
    </row>
    <row r="662" spans="7:8" x14ac:dyDescent="0.35">
      <c r="G662" s="271" t="s">
        <v>1567</v>
      </c>
      <c r="H662" s="272" t="s">
        <v>1568</v>
      </c>
    </row>
    <row r="663" spans="7:8" x14ac:dyDescent="0.35">
      <c r="G663" s="271" t="s">
        <v>1569</v>
      </c>
      <c r="H663" s="272" t="s">
        <v>1570</v>
      </c>
    </row>
    <row r="664" spans="7:8" x14ac:dyDescent="0.35">
      <c r="G664" s="271" t="s">
        <v>1571</v>
      </c>
      <c r="H664" s="272" t="s">
        <v>1572</v>
      </c>
    </row>
    <row r="665" spans="7:8" x14ac:dyDescent="0.35">
      <c r="G665" s="271" t="s">
        <v>1573</v>
      </c>
      <c r="H665" s="272" t="s">
        <v>1574</v>
      </c>
    </row>
    <row r="666" spans="7:8" x14ac:dyDescent="0.35">
      <c r="G666" s="271" t="s">
        <v>1575</v>
      </c>
      <c r="H666" s="272" t="s">
        <v>1576</v>
      </c>
    </row>
    <row r="667" spans="7:8" x14ac:dyDescent="0.35">
      <c r="G667" s="271" t="s">
        <v>1577</v>
      </c>
      <c r="H667" s="272" t="s">
        <v>1578</v>
      </c>
    </row>
    <row r="668" spans="7:8" x14ac:dyDescent="0.35">
      <c r="G668" s="271" t="s">
        <v>1579</v>
      </c>
      <c r="H668" s="272" t="s">
        <v>1580</v>
      </c>
    </row>
    <row r="669" spans="7:8" x14ac:dyDescent="0.35">
      <c r="G669" s="271" t="s">
        <v>1581</v>
      </c>
      <c r="H669" s="272" t="s">
        <v>1582</v>
      </c>
    </row>
    <row r="670" spans="7:8" x14ac:dyDescent="0.35">
      <c r="G670" s="271" t="s">
        <v>1583</v>
      </c>
      <c r="H670" s="272" t="s">
        <v>1584</v>
      </c>
    </row>
    <row r="671" spans="7:8" x14ac:dyDescent="0.35">
      <c r="G671" s="271" t="s">
        <v>1585</v>
      </c>
      <c r="H671" s="272" t="s">
        <v>1586</v>
      </c>
    </row>
    <row r="672" spans="7:8" x14ac:dyDescent="0.35">
      <c r="G672" s="271" t="s">
        <v>1587</v>
      </c>
      <c r="H672" s="272" t="s">
        <v>1588</v>
      </c>
    </row>
    <row r="673" spans="7:8" x14ac:dyDescent="0.35">
      <c r="G673" s="271" t="s">
        <v>1589</v>
      </c>
      <c r="H673" s="272" t="s">
        <v>1590</v>
      </c>
    </row>
    <row r="674" spans="7:8" x14ac:dyDescent="0.35">
      <c r="G674" s="271" t="s">
        <v>1591</v>
      </c>
      <c r="H674" s="272" t="s">
        <v>1592</v>
      </c>
    </row>
    <row r="675" spans="7:8" x14ac:dyDescent="0.35">
      <c r="G675" s="271" t="s">
        <v>1593</v>
      </c>
      <c r="H675" s="272" t="s">
        <v>1594</v>
      </c>
    </row>
    <row r="676" spans="7:8" x14ac:dyDescent="0.35">
      <c r="G676" s="271" t="s">
        <v>1595</v>
      </c>
      <c r="H676" s="272" t="s">
        <v>1596</v>
      </c>
    </row>
    <row r="677" spans="7:8" x14ac:dyDescent="0.35">
      <c r="G677" s="271" t="s">
        <v>1597</v>
      </c>
      <c r="H677" s="272" t="s">
        <v>1598</v>
      </c>
    </row>
    <row r="678" spans="7:8" x14ac:dyDescent="0.35">
      <c r="G678" s="271" t="s">
        <v>1599</v>
      </c>
      <c r="H678" s="272" t="s">
        <v>1600</v>
      </c>
    </row>
    <row r="679" spans="7:8" x14ac:dyDescent="0.35">
      <c r="G679" s="271" t="s">
        <v>1601</v>
      </c>
      <c r="H679" s="272" t="s">
        <v>1602</v>
      </c>
    </row>
    <row r="680" spans="7:8" x14ac:dyDescent="0.35">
      <c r="G680" s="271" t="s">
        <v>1603</v>
      </c>
      <c r="H680" s="272" t="s">
        <v>1604</v>
      </c>
    </row>
    <row r="681" spans="7:8" x14ac:dyDescent="0.35">
      <c r="G681" s="271" t="s">
        <v>1605</v>
      </c>
      <c r="H681" s="272" t="s">
        <v>1606</v>
      </c>
    </row>
    <row r="682" spans="7:8" x14ac:dyDescent="0.35">
      <c r="G682" s="271" t="s">
        <v>1607</v>
      </c>
      <c r="H682" s="272" t="s">
        <v>1608</v>
      </c>
    </row>
    <row r="683" spans="7:8" x14ac:dyDescent="0.35">
      <c r="G683" s="271" t="s">
        <v>1609</v>
      </c>
      <c r="H683" s="272" t="s">
        <v>1610</v>
      </c>
    </row>
    <row r="684" spans="7:8" x14ac:dyDescent="0.35">
      <c r="G684" s="271" t="s">
        <v>1611</v>
      </c>
      <c r="H684" s="272" t="s">
        <v>1612</v>
      </c>
    </row>
    <row r="685" spans="7:8" x14ac:dyDescent="0.35">
      <c r="G685" s="271" t="s">
        <v>1613</v>
      </c>
      <c r="H685" s="272" t="s">
        <v>1614</v>
      </c>
    </row>
    <row r="686" spans="7:8" x14ac:dyDescent="0.35">
      <c r="G686" s="271" t="s">
        <v>1615</v>
      </c>
      <c r="H686" s="272" t="s">
        <v>1616</v>
      </c>
    </row>
    <row r="687" spans="7:8" x14ac:dyDescent="0.35">
      <c r="G687" s="271" t="s">
        <v>1617</v>
      </c>
      <c r="H687" s="272" t="s">
        <v>1618</v>
      </c>
    </row>
    <row r="688" spans="7:8" x14ac:dyDescent="0.35">
      <c r="G688" s="271" t="s">
        <v>1619</v>
      </c>
      <c r="H688" s="272" t="s">
        <v>1620</v>
      </c>
    </row>
    <row r="689" spans="7:8" x14ac:dyDescent="0.35">
      <c r="G689" s="271" t="s">
        <v>1621</v>
      </c>
      <c r="H689" s="272" t="s">
        <v>1622</v>
      </c>
    </row>
    <row r="690" spans="7:8" x14ac:dyDescent="0.35">
      <c r="G690" s="271" t="s">
        <v>1623</v>
      </c>
      <c r="H690" s="272" t="s">
        <v>1624</v>
      </c>
    </row>
    <row r="691" spans="7:8" x14ac:dyDescent="0.35">
      <c r="G691" s="271" t="s">
        <v>1625</v>
      </c>
      <c r="H691" s="272" t="s">
        <v>1626</v>
      </c>
    </row>
    <row r="692" spans="7:8" x14ac:dyDescent="0.35">
      <c r="G692" s="271" t="s">
        <v>1627</v>
      </c>
      <c r="H692" s="272" t="s">
        <v>1628</v>
      </c>
    </row>
    <row r="693" spans="7:8" x14ac:dyDescent="0.35">
      <c r="G693" s="271" t="s">
        <v>1629</v>
      </c>
      <c r="H693" s="272" t="s">
        <v>1630</v>
      </c>
    </row>
    <row r="694" spans="7:8" x14ac:dyDescent="0.35">
      <c r="G694" s="271" t="s">
        <v>1631</v>
      </c>
      <c r="H694" s="272" t="s">
        <v>1632</v>
      </c>
    </row>
    <row r="695" spans="7:8" x14ac:dyDescent="0.35">
      <c r="G695" s="271" t="s">
        <v>1633</v>
      </c>
      <c r="H695" s="272" t="s">
        <v>1634</v>
      </c>
    </row>
    <row r="696" spans="7:8" x14ac:dyDescent="0.35">
      <c r="G696" s="271" t="s">
        <v>1635</v>
      </c>
      <c r="H696" s="272" t="s">
        <v>1636</v>
      </c>
    </row>
    <row r="697" spans="7:8" x14ac:dyDescent="0.35">
      <c r="G697" s="271" t="s">
        <v>1637</v>
      </c>
      <c r="H697" s="272" t="s">
        <v>1638</v>
      </c>
    </row>
    <row r="698" spans="7:8" x14ac:dyDescent="0.35">
      <c r="G698" s="271" t="s">
        <v>1639</v>
      </c>
      <c r="H698" s="272" t="s">
        <v>1640</v>
      </c>
    </row>
    <row r="699" spans="7:8" x14ac:dyDescent="0.35">
      <c r="G699" s="271" t="s">
        <v>1641</v>
      </c>
      <c r="H699" s="272" t="s">
        <v>1642</v>
      </c>
    </row>
    <row r="700" spans="7:8" x14ac:dyDescent="0.35">
      <c r="G700" s="271" t="s">
        <v>1643</v>
      </c>
      <c r="H700" s="272" t="s">
        <v>1644</v>
      </c>
    </row>
    <row r="701" spans="7:8" x14ac:dyDescent="0.35">
      <c r="G701" s="271" t="s">
        <v>1645</v>
      </c>
      <c r="H701" s="272" t="s">
        <v>1646</v>
      </c>
    </row>
    <row r="702" spans="7:8" x14ac:dyDescent="0.35">
      <c r="G702" s="271" t="s">
        <v>1647</v>
      </c>
      <c r="H702" s="272" t="s">
        <v>1648</v>
      </c>
    </row>
    <row r="703" spans="7:8" x14ac:dyDescent="0.35">
      <c r="G703" s="271" t="s">
        <v>1649</v>
      </c>
      <c r="H703" s="272" t="s">
        <v>1650</v>
      </c>
    </row>
    <row r="704" spans="7:8" x14ac:dyDescent="0.35">
      <c r="G704" s="271" t="s">
        <v>1651</v>
      </c>
      <c r="H704" s="272" t="s">
        <v>1652</v>
      </c>
    </row>
    <row r="705" spans="7:8" x14ac:dyDescent="0.35">
      <c r="G705" s="271" t="s">
        <v>1653</v>
      </c>
      <c r="H705" s="272" t="s">
        <v>1654</v>
      </c>
    </row>
    <row r="706" spans="7:8" x14ac:dyDescent="0.35">
      <c r="G706" s="271" t="s">
        <v>1655</v>
      </c>
      <c r="H706" s="272" t="s">
        <v>1656</v>
      </c>
    </row>
    <row r="707" spans="7:8" x14ac:dyDescent="0.35">
      <c r="G707" s="271" t="s">
        <v>1657</v>
      </c>
      <c r="H707" s="272" t="s">
        <v>1658</v>
      </c>
    </row>
    <row r="708" spans="7:8" x14ac:dyDescent="0.35">
      <c r="G708" s="271" t="s">
        <v>1659</v>
      </c>
      <c r="H708" s="272" t="s">
        <v>1660</v>
      </c>
    </row>
    <row r="709" spans="7:8" x14ac:dyDescent="0.35">
      <c r="G709" s="271" t="s">
        <v>1661</v>
      </c>
      <c r="H709" s="272" t="s">
        <v>1662</v>
      </c>
    </row>
    <row r="710" spans="7:8" x14ac:dyDescent="0.35">
      <c r="G710" s="271" t="s">
        <v>1663</v>
      </c>
      <c r="H710" s="272" t="s">
        <v>1664</v>
      </c>
    </row>
    <row r="711" spans="7:8" x14ac:dyDescent="0.35">
      <c r="G711" s="271" t="s">
        <v>1665</v>
      </c>
      <c r="H711" s="272" t="s">
        <v>1666</v>
      </c>
    </row>
    <row r="712" spans="7:8" x14ac:dyDescent="0.35">
      <c r="G712" s="271" t="s">
        <v>1667</v>
      </c>
      <c r="H712" s="272" t="s">
        <v>1668</v>
      </c>
    </row>
    <row r="713" spans="7:8" x14ac:dyDescent="0.35">
      <c r="G713" s="271" t="s">
        <v>1669</v>
      </c>
      <c r="H713" s="272" t="s">
        <v>1670</v>
      </c>
    </row>
    <row r="714" spans="7:8" x14ac:dyDescent="0.35">
      <c r="G714" s="271" t="s">
        <v>1671</v>
      </c>
      <c r="H714" s="272" t="s">
        <v>1672</v>
      </c>
    </row>
    <row r="715" spans="7:8" x14ac:dyDescent="0.35">
      <c r="G715" s="271" t="s">
        <v>1673</v>
      </c>
      <c r="H715" s="272" t="s">
        <v>1674</v>
      </c>
    </row>
    <row r="716" spans="7:8" x14ac:dyDescent="0.35">
      <c r="G716" s="271" t="s">
        <v>1675</v>
      </c>
      <c r="H716" s="272" t="s">
        <v>1676</v>
      </c>
    </row>
    <row r="717" spans="7:8" x14ac:dyDescent="0.35">
      <c r="G717" s="271" t="s">
        <v>1677</v>
      </c>
      <c r="H717" s="272" t="s">
        <v>1678</v>
      </c>
    </row>
    <row r="718" spans="7:8" x14ac:dyDescent="0.35">
      <c r="G718" s="271" t="s">
        <v>1679</v>
      </c>
      <c r="H718" s="272" t="s">
        <v>1680</v>
      </c>
    </row>
    <row r="719" spans="7:8" x14ac:dyDescent="0.35">
      <c r="G719" s="271" t="s">
        <v>1681</v>
      </c>
      <c r="H719" s="272" t="s">
        <v>1682</v>
      </c>
    </row>
    <row r="720" spans="7:8" x14ac:dyDescent="0.35">
      <c r="G720" s="271" t="s">
        <v>1683</v>
      </c>
      <c r="H720" s="272" t="s">
        <v>1684</v>
      </c>
    </row>
    <row r="721" spans="7:8" x14ac:dyDescent="0.35">
      <c r="G721" s="271" t="s">
        <v>1685</v>
      </c>
      <c r="H721" s="272" t="s">
        <v>1686</v>
      </c>
    </row>
    <row r="722" spans="7:8" x14ac:dyDescent="0.35">
      <c r="G722" s="271" t="s">
        <v>1687</v>
      </c>
      <c r="H722" s="272" t="s">
        <v>1688</v>
      </c>
    </row>
    <row r="723" spans="7:8" x14ac:dyDescent="0.35">
      <c r="G723" s="271" t="s">
        <v>1689</v>
      </c>
      <c r="H723" s="272" t="s">
        <v>1690</v>
      </c>
    </row>
    <row r="724" spans="7:8" x14ac:dyDescent="0.35">
      <c r="G724" s="271" t="s">
        <v>1691</v>
      </c>
      <c r="H724" s="272" t="s">
        <v>1692</v>
      </c>
    </row>
    <row r="725" spans="7:8" x14ac:dyDescent="0.35">
      <c r="G725" s="271" t="s">
        <v>1693</v>
      </c>
      <c r="H725" s="272" t="s">
        <v>1694</v>
      </c>
    </row>
    <row r="726" spans="7:8" x14ac:dyDescent="0.35">
      <c r="G726" s="271" t="s">
        <v>1695</v>
      </c>
      <c r="H726" s="272" t="s">
        <v>1696</v>
      </c>
    </row>
    <row r="727" spans="7:8" x14ac:dyDescent="0.35">
      <c r="G727" s="271" t="s">
        <v>1697</v>
      </c>
      <c r="H727" s="272" t="s">
        <v>1698</v>
      </c>
    </row>
    <row r="728" spans="7:8" x14ac:dyDescent="0.35">
      <c r="G728" s="271" t="s">
        <v>1699</v>
      </c>
      <c r="H728" s="272" t="s">
        <v>1700</v>
      </c>
    </row>
    <row r="729" spans="7:8" x14ac:dyDescent="0.35">
      <c r="G729" s="271" t="s">
        <v>1701</v>
      </c>
      <c r="H729" s="272" t="s">
        <v>1702</v>
      </c>
    </row>
    <row r="730" spans="7:8" x14ac:dyDescent="0.35">
      <c r="G730" s="271" t="s">
        <v>1703</v>
      </c>
      <c r="H730" s="272" t="s">
        <v>1704</v>
      </c>
    </row>
    <row r="731" spans="7:8" x14ac:dyDescent="0.35">
      <c r="G731" s="271" t="s">
        <v>1705</v>
      </c>
      <c r="H731" s="272" t="s">
        <v>1706</v>
      </c>
    </row>
    <row r="732" spans="7:8" x14ac:dyDescent="0.35">
      <c r="G732" s="271" t="s">
        <v>1707</v>
      </c>
      <c r="H732" s="272" t="s">
        <v>1708</v>
      </c>
    </row>
    <row r="733" spans="7:8" ht="13" thickBot="1" x14ac:dyDescent="0.4">
      <c r="G733" s="276" t="s">
        <v>1709</v>
      </c>
      <c r="H733" s="277" t="s">
        <v>1710</v>
      </c>
    </row>
  </sheetData>
  <mergeCells count="3">
    <mergeCell ref="C1:D1"/>
    <mergeCell ref="C2:D2"/>
    <mergeCell ref="P1:Q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F2F5-4BC9-4077-9EDB-644A246784C7}">
  <sheetPr>
    <tabColor rgb="FF002060"/>
  </sheetPr>
  <dimension ref="A1:AR56"/>
  <sheetViews>
    <sheetView showGridLines="0" tabSelected="1" topLeftCell="A17" zoomScale="80" zoomScaleNormal="80" workbookViewId="0">
      <selection activeCell="M19" sqref="M19"/>
    </sheetView>
  </sheetViews>
  <sheetFormatPr baseColWidth="10" defaultColWidth="11.453125" defaultRowHeight="14.5" x14ac:dyDescent="0.35"/>
  <cols>
    <col min="1" max="1" width="10.36328125" style="188" customWidth="1"/>
    <col min="2" max="2" width="21.453125" style="188" customWidth="1"/>
    <col min="3" max="3" width="29.90625" style="188" customWidth="1"/>
    <col min="4" max="4" width="24.6328125" style="188" customWidth="1"/>
    <col min="5" max="6" width="11.453125" style="188" customWidth="1"/>
    <col min="7" max="16384" width="11.453125" style="188"/>
  </cols>
  <sheetData>
    <row r="1" spans="1:44" s="37" customFormat="1" ht="184.5" customHeight="1" x14ac:dyDescent="0.35"/>
    <row r="2" spans="1:44" s="37" customFormat="1" ht="32.5" x14ac:dyDescent="0.35">
      <c r="A2" s="17"/>
      <c r="B2" s="519" t="s">
        <v>1986</v>
      </c>
      <c r="C2" s="519"/>
      <c r="D2" s="519"/>
      <c r="E2" s="519"/>
      <c r="F2" s="519"/>
      <c r="G2" s="519"/>
      <c r="H2" s="519"/>
      <c r="I2" s="519"/>
      <c r="J2" s="519"/>
      <c r="K2" s="519"/>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row>
    <row r="3" spans="1:44" s="182" customFormat="1" ht="15.5" x14ac:dyDescent="0.35">
      <c r="A3" s="181"/>
      <c r="B3" s="181"/>
      <c r="C3" s="181"/>
      <c r="D3" s="181"/>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row>
    <row r="4" spans="1:44" s="182" customFormat="1" ht="16" thickBot="1" x14ac:dyDescent="0.4">
      <c r="A4" s="181"/>
      <c r="B4" s="181"/>
      <c r="C4" s="181"/>
      <c r="D4" s="181"/>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row>
    <row r="5" spans="1:44" s="182" customFormat="1" ht="15" customHeight="1" x14ac:dyDescent="0.35">
      <c r="A5" s="181"/>
      <c r="B5" s="527" t="s">
        <v>1714</v>
      </c>
      <c r="C5" s="522" t="s">
        <v>1715</v>
      </c>
      <c r="D5" s="523"/>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row>
    <row r="6" spans="1:44" s="182" customFormat="1" ht="16" thickBot="1" x14ac:dyDescent="0.4">
      <c r="A6" s="181"/>
      <c r="B6" s="528"/>
      <c r="C6" s="520" t="s">
        <v>1911</v>
      </c>
      <c r="D6" s="521"/>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row>
    <row r="7" spans="1:44" s="182" customFormat="1" ht="15.5" x14ac:dyDescent="0.35">
      <c r="A7" s="181"/>
      <c r="B7" s="181"/>
      <c r="C7" s="181"/>
      <c r="D7" s="181"/>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row>
    <row r="8" spans="1:44" x14ac:dyDescent="0.35">
      <c r="A8" s="182"/>
      <c r="B8" s="182"/>
      <c r="C8" s="182"/>
      <c r="D8" s="182"/>
      <c r="E8" s="182"/>
      <c r="F8" s="182"/>
      <c r="G8" s="182"/>
      <c r="H8" s="182"/>
      <c r="I8" s="182"/>
      <c r="J8" s="182"/>
      <c r="K8" s="182"/>
      <c r="L8" s="182"/>
    </row>
    <row r="9" spans="1:44" ht="14.4" customHeight="1" x14ac:dyDescent="0.35">
      <c r="A9" s="182"/>
      <c r="B9" s="524" t="s">
        <v>1972</v>
      </c>
      <c r="C9" s="524"/>
      <c r="D9" s="524"/>
      <c r="E9" s="524"/>
      <c r="F9" s="524"/>
      <c r="G9" s="524"/>
      <c r="H9" s="524"/>
      <c r="I9" s="524"/>
      <c r="J9" s="524"/>
      <c r="K9" s="524"/>
      <c r="L9" s="182"/>
    </row>
    <row r="10" spans="1:44" x14ac:dyDescent="0.35">
      <c r="A10" s="182"/>
      <c r="B10" s="524"/>
      <c r="C10" s="524"/>
      <c r="D10" s="524"/>
      <c r="E10" s="524"/>
      <c r="F10" s="524"/>
      <c r="G10" s="524"/>
      <c r="H10" s="524"/>
      <c r="I10" s="524"/>
      <c r="J10" s="524"/>
      <c r="K10" s="524"/>
      <c r="L10" s="182"/>
    </row>
    <row r="11" spans="1:44" x14ac:dyDescent="0.35">
      <c r="A11" s="182"/>
      <c r="B11" s="524"/>
      <c r="C11" s="524"/>
      <c r="D11" s="524"/>
      <c r="E11" s="524"/>
      <c r="F11" s="524"/>
      <c r="G11" s="524"/>
      <c r="H11" s="524"/>
      <c r="I11" s="524"/>
      <c r="J11" s="524"/>
      <c r="K11" s="524"/>
      <c r="L11" s="182"/>
    </row>
    <row r="12" spans="1:44" x14ac:dyDescent="0.35">
      <c r="A12" s="182"/>
      <c r="B12" s="524"/>
      <c r="C12" s="524"/>
      <c r="D12" s="524"/>
      <c r="E12" s="524"/>
      <c r="F12" s="524"/>
      <c r="G12" s="524"/>
      <c r="H12" s="524"/>
      <c r="I12" s="524"/>
      <c r="J12" s="524"/>
      <c r="K12" s="524"/>
      <c r="L12" s="182"/>
    </row>
    <row r="13" spans="1:44" x14ac:dyDescent="0.35">
      <c r="A13" s="182"/>
      <c r="B13" s="524"/>
      <c r="C13" s="524"/>
      <c r="D13" s="524"/>
      <c r="E13" s="524"/>
      <c r="F13" s="524"/>
      <c r="G13" s="524"/>
      <c r="H13" s="524"/>
      <c r="I13" s="524"/>
      <c r="J13" s="524"/>
      <c r="K13" s="524"/>
      <c r="L13" s="182"/>
    </row>
    <row r="14" spans="1:44" x14ac:dyDescent="0.35">
      <c r="A14" s="182"/>
      <c r="B14" s="524"/>
      <c r="C14" s="524"/>
      <c r="D14" s="524"/>
      <c r="E14" s="524"/>
      <c r="F14" s="524"/>
      <c r="G14" s="524"/>
      <c r="H14" s="524"/>
      <c r="I14" s="524"/>
      <c r="J14" s="524"/>
      <c r="K14" s="524"/>
      <c r="L14" s="182"/>
    </row>
    <row r="15" spans="1:44" x14ac:dyDescent="0.35">
      <c r="A15" s="182"/>
      <c r="B15" s="524"/>
      <c r="C15" s="524"/>
      <c r="D15" s="524"/>
      <c r="E15" s="524"/>
      <c r="F15" s="524"/>
      <c r="G15" s="524"/>
      <c r="H15" s="524"/>
      <c r="I15" s="524"/>
      <c r="J15" s="524"/>
      <c r="K15" s="524"/>
      <c r="L15" s="182"/>
    </row>
    <row r="16" spans="1:44" x14ac:dyDescent="0.35">
      <c r="A16" s="182"/>
      <c r="B16" s="524"/>
      <c r="C16" s="524"/>
      <c r="D16" s="524"/>
      <c r="E16" s="524"/>
      <c r="F16" s="524"/>
      <c r="G16" s="524"/>
      <c r="H16" s="524"/>
      <c r="I16" s="524"/>
      <c r="J16" s="524"/>
      <c r="K16" s="524"/>
      <c r="L16" s="182"/>
    </row>
    <row r="17" spans="1:12" x14ac:dyDescent="0.35">
      <c r="A17" s="182"/>
      <c r="B17" s="524"/>
      <c r="C17" s="524"/>
      <c r="D17" s="524"/>
      <c r="E17" s="524"/>
      <c r="F17" s="524"/>
      <c r="G17" s="524"/>
      <c r="H17" s="524"/>
      <c r="I17" s="524"/>
      <c r="J17" s="524"/>
      <c r="K17" s="524"/>
      <c r="L17" s="182"/>
    </row>
    <row r="18" spans="1:12" ht="14.4" customHeight="1" x14ac:dyDescent="0.35">
      <c r="A18" s="182"/>
      <c r="B18" s="525" t="s">
        <v>1958</v>
      </c>
      <c r="C18" s="525"/>
      <c r="D18" s="525"/>
      <c r="E18" s="525"/>
      <c r="F18" s="525"/>
      <c r="G18" s="525"/>
      <c r="H18" s="525"/>
      <c r="I18" s="525"/>
      <c r="J18" s="525"/>
      <c r="K18" s="525"/>
      <c r="L18" s="182"/>
    </row>
    <row r="19" spans="1:12" x14ac:dyDescent="0.35">
      <c r="A19" s="182"/>
      <c r="B19" s="525"/>
      <c r="C19" s="525"/>
      <c r="D19" s="525"/>
      <c r="E19" s="525"/>
      <c r="F19" s="525"/>
      <c r="G19" s="525"/>
      <c r="H19" s="525"/>
      <c r="I19" s="525"/>
      <c r="J19" s="525"/>
      <c r="K19" s="525"/>
      <c r="L19" s="182"/>
    </row>
    <row r="20" spans="1:12" ht="14.4" customHeight="1" x14ac:dyDescent="0.35">
      <c r="A20" s="182"/>
      <c r="B20" s="526" t="s">
        <v>1973</v>
      </c>
      <c r="C20" s="526"/>
      <c r="D20" s="526"/>
      <c r="E20" s="526"/>
      <c r="F20" s="526"/>
      <c r="G20" s="526"/>
      <c r="H20" s="526"/>
      <c r="I20" s="526"/>
      <c r="J20" s="526"/>
      <c r="K20" s="526"/>
      <c r="L20" s="182"/>
    </row>
    <row r="21" spans="1:12" ht="14.4" customHeight="1" x14ac:dyDescent="0.35">
      <c r="A21" s="182"/>
      <c r="B21" s="526"/>
      <c r="C21" s="526"/>
      <c r="D21" s="526"/>
      <c r="E21" s="526"/>
      <c r="F21" s="526"/>
      <c r="G21" s="526"/>
      <c r="H21" s="526"/>
      <c r="I21" s="526"/>
      <c r="J21" s="526"/>
      <c r="K21" s="526"/>
      <c r="L21" s="182"/>
    </row>
    <row r="22" spans="1:12" x14ac:dyDescent="0.35">
      <c r="A22" s="182"/>
      <c r="B22" s="526"/>
      <c r="C22" s="526"/>
      <c r="D22" s="526"/>
      <c r="E22" s="526"/>
      <c r="F22" s="526"/>
      <c r="G22" s="526"/>
      <c r="H22" s="526"/>
      <c r="I22" s="526"/>
      <c r="J22" s="526"/>
      <c r="K22" s="526"/>
      <c r="L22" s="182"/>
    </row>
    <row r="23" spans="1:12" x14ac:dyDescent="0.35">
      <c r="A23" s="182"/>
      <c r="B23" s="526"/>
      <c r="C23" s="526"/>
      <c r="D23" s="526"/>
      <c r="E23" s="526"/>
      <c r="F23" s="526"/>
      <c r="G23" s="526"/>
      <c r="H23" s="526"/>
      <c r="I23" s="526"/>
      <c r="J23" s="526"/>
      <c r="K23" s="526"/>
      <c r="L23" s="182"/>
    </row>
    <row r="24" spans="1:12" x14ac:dyDescent="0.35">
      <c r="A24" s="182"/>
      <c r="B24" s="526"/>
      <c r="C24" s="526"/>
      <c r="D24" s="526"/>
      <c r="E24" s="526"/>
      <c r="F24" s="526"/>
      <c r="G24" s="526"/>
      <c r="H24" s="526"/>
      <c r="I24" s="526"/>
      <c r="J24" s="526"/>
      <c r="K24" s="526"/>
      <c r="L24" s="182"/>
    </row>
    <row r="25" spans="1:12" x14ac:dyDescent="0.35">
      <c r="A25" s="182"/>
      <c r="B25" s="526"/>
      <c r="C25" s="526"/>
      <c r="D25" s="526"/>
      <c r="E25" s="526"/>
      <c r="F25" s="526"/>
      <c r="G25" s="526"/>
      <c r="H25" s="526"/>
      <c r="I25" s="526"/>
      <c r="J25" s="526"/>
      <c r="K25" s="526"/>
      <c r="L25" s="182"/>
    </row>
    <row r="26" spans="1:12" x14ac:dyDescent="0.35">
      <c r="A26" s="182"/>
      <c r="B26" s="526"/>
      <c r="C26" s="526"/>
      <c r="D26" s="526"/>
      <c r="E26" s="526"/>
      <c r="F26" s="526"/>
      <c r="G26" s="526"/>
      <c r="H26" s="526"/>
      <c r="I26" s="526"/>
      <c r="J26" s="526"/>
      <c r="K26" s="526"/>
      <c r="L26" s="182"/>
    </row>
    <row r="27" spans="1:12" x14ac:dyDescent="0.35">
      <c r="A27" s="182"/>
      <c r="B27" s="526"/>
      <c r="C27" s="526"/>
      <c r="D27" s="526"/>
      <c r="E27" s="526"/>
      <c r="F27" s="526"/>
      <c r="G27" s="526"/>
      <c r="H27" s="526"/>
      <c r="I27" s="526"/>
      <c r="J27" s="526"/>
      <c r="K27" s="526"/>
      <c r="L27" s="182"/>
    </row>
    <row r="28" spans="1:12" x14ac:dyDescent="0.35">
      <c r="A28" s="182"/>
      <c r="B28" s="526"/>
      <c r="C28" s="526"/>
      <c r="D28" s="526"/>
      <c r="E28" s="526"/>
      <c r="F28" s="526"/>
      <c r="G28" s="526"/>
      <c r="H28" s="526"/>
      <c r="I28" s="526"/>
      <c r="J28" s="526"/>
      <c r="K28" s="526"/>
      <c r="L28" s="182"/>
    </row>
    <row r="29" spans="1:12" x14ac:dyDescent="0.35">
      <c r="A29" s="182"/>
      <c r="B29" s="526"/>
      <c r="C29" s="526"/>
      <c r="D29" s="526"/>
      <c r="E29" s="526"/>
      <c r="F29" s="526"/>
      <c r="G29" s="526"/>
      <c r="H29" s="526"/>
      <c r="I29" s="526"/>
      <c r="J29" s="526"/>
      <c r="K29" s="526"/>
      <c r="L29" s="182"/>
    </row>
    <row r="30" spans="1:12" x14ac:dyDescent="0.35">
      <c r="A30" s="182"/>
      <c r="B30" s="526"/>
      <c r="C30" s="526"/>
      <c r="D30" s="526"/>
      <c r="E30" s="526"/>
      <c r="F30" s="526"/>
      <c r="G30" s="526"/>
      <c r="H30" s="526"/>
      <c r="I30" s="526"/>
      <c r="J30" s="526"/>
      <c r="K30" s="526"/>
      <c r="L30" s="182"/>
    </row>
    <row r="31" spans="1:12" ht="15" thickBot="1" x14ac:dyDescent="0.4">
      <c r="A31" s="182"/>
      <c r="B31" s="182"/>
      <c r="C31" s="182"/>
      <c r="D31" s="182"/>
      <c r="E31" s="182"/>
      <c r="F31" s="182"/>
      <c r="G31" s="182"/>
      <c r="H31" s="182"/>
      <c r="I31" s="182"/>
      <c r="J31" s="182"/>
      <c r="K31" s="182"/>
      <c r="L31" s="182"/>
    </row>
    <row r="32" spans="1:12" ht="15.5" x14ac:dyDescent="0.35">
      <c r="A32" s="182"/>
      <c r="B32" s="529" t="s">
        <v>1956</v>
      </c>
      <c r="C32" s="530"/>
      <c r="D32" s="531"/>
      <c r="E32" s="531"/>
      <c r="F32" s="531"/>
      <c r="G32" s="532"/>
      <c r="H32" s="182"/>
      <c r="I32" s="182"/>
      <c r="J32" s="182"/>
      <c r="K32" s="182"/>
      <c r="L32" s="182"/>
    </row>
    <row r="33" spans="1:12" ht="16" thickBot="1" x14ac:dyDescent="0.4">
      <c r="A33" s="182"/>
      <c r="B33" s="535" t="s">
        <v>1957</v>
      </c>
      <c r="C33" s="536"/>
      <c r="D33" s="533"/>
      <c r="E33" s="533"/>
      <c r="F33" s="533"/>
      <c r="G33" s="534"/>
      <c r="H33" s="182"/>
      <c r="I33" s="182"/>
      <c r="J33" s="182"/>
      <c r="K33" s="182"/>
      <c r="L33" s="182"/>
    </row>
    <row r="34" spans="1:12" ht="15" thickBot="1" x14ac:dyDescent="0.4"/>
    <row r="35" spans="1:12" ht="43.75" customHeight="1" x14ac:dyDescent="0.35">
      <c r="A35" s="182"/>
      <c r="B35" s="579" t="s">
        <v>1959</v>
      </c>
      <c r="C35" s="541"/>
      <c r="D35" s="551" t="s">
        <v>1960</v>
      </c>
      <c r="E35" s="552"/>
      <c r="F35" s="552"/>
      <c r="G35" s="551" t="s">
        <v>1961</v>
      </c>
      <c r="H35" s="552"/>
      <c r="I35" s="562"/>
      <c r="J35" s="541" t="s">
        <v>1962</v>
      </c>
      <c r="K35" s="542"/>
      <c r="L35" s="182"/>
    </row>
    <row r="36" spans="1:12" ht="17.399999999999999" customHeight="1" x14ac:dyDescent="0.35">
      <c r="A36" s="182"/>
      <c r="B36" s="580"/>
      <c r="C36" s="543"/>
      <c r="D36" s="553"/>
      <c r="E36" s="554"/>
      <c r="F36" s="554"/>
      <c r="G36" s="553"/>
      <c r="H36" s="554"/>
      <c r="I36" s="563"/>
      <c r="J36" s="543"/>
      <c r="K36" s="544"/>
      <c r="L36" s="182"/>
    </row>
    <row r="37" spans="1:12" ht="27.65" customHeight="1" x14ac:dyDescent="0.35">
      <c r="A37" s="182"/>
      <c r="B37" s="580"/>
      <c r="C37" s="543"/>
      <c r="D37" s="555"/>
      <c r="E37" s="556"/>
      <c r="F37" s="556"/>
      <c r="G37" s="555"/>
      <c r="H37" s="556"/>
      <c r="I37" s="564"/>
      <c r="J37" s="543"/>
      <c r="K37" s="544"/>
      <c r="L37" s="182"/>
    </row>
    <row r="38" spans="1:12" ht="12" customHeight="1" x14ac:dyDescent="0.35">
      <c r="A38" s="182"/>
      <c r="B38" s="581"/>
      <c r="C38" s="582" t="s">
        <v>1965</v>
      </c>
      <c r="D38" s="545" t="s">
        <v>1970</v>
      </c>
      <c r="E38" s="546"/>
      <c r="F38" s="546"/>
      <c r="G38" s="565"/>
      <c r="H38" s="566"/>
      <c r="I38" s="566"/>
      <c r="J38" s="537" t="s">
        <v>1966</v>
      </c>
      <c r="K38" s="538"/>
      <c r="L38" s="182"/>
    </row>
    <row r="39" spans="1:12" ht="12" customHeight="1" x14ac:dyDescent="0.35">
      <c r="A39" s="182"/>
      <c r="B39" s="581"/>
      <c r="C39" s="582"/>
      <c r="D39" s="547"/>
      <c r="E39" s="548"/>
      <c r="F39" s="548"/>
      <c r="G39" s="567"/>
      <c r="H39" s="568"/>
      <c r="I39" s="568"/>
      <c r="J39" s="537"/>
      <c r="K39" s="538"/>
      <c r="L39" s="182"/>
    </row>
    <row r="40" spans="1:12" ht="12" customHeight="1" x14ac:dyDescent="0.35">
      <c r="A40" s="182"/>
      <c r="B40" s="581"/>
      <c r="C40" s="582"/>
      <c r="D40" s="547"/>
      <c r="E40" s="548"/>
      <c r="F40" s="548"/>
      <c r="G40" s="567"/>
      <c r="H40" s="568"/>
      <c r="I40" s="568"/>
      <c r="J40" s="537"/>
      <c r="K40" s="538"/>
      <c r="L40" s="182"/>
    </row>
    <row r="41" spans="1:12" ht="12" customHeight="1" x14ac:dyDescent="0.35">
      <c r="A41" s="182"/>
      <c r="B41" s="581"/>
      <c r="C41" s="582"/>
      <c r="D41" s="547"/>
      <c r="E41" s="548"/>
      <c r="F41" s="548"/>
      <c r="G41" s="567"/>
      <c r="H41" s="568"/>
      <c r="I41" s="568"/>
      <c r="J41" s="537"/>
      <c r="K41" s="538"/>
      <c r="L41" s="182"/>
    </row>
    <row r="42" spans="1:12" ht="12" customHeight="1" x14ac:dyDescent="0.35">
      <c r="A42" s="182"/>
      <c r="B42" s="581"/>
      <c r="C42" s="582"/>
      <c r="D42" s="547"/>
      <c r="E42" s="548"/>
      <c r="F42" s="548"/>
      <c r="G42" s="567"/>
      <c r="H42" s="568"/>
      <c r="I42" s="568"/>
      <c r="J42" s="537"/>
      <c r="K42" s="538"/>
      <c r="L42" s="182"/>
    </row>
    <row r="43" spans="1:12" ht="12" customHeight="1" x14ac:dyDescent="0.35">
      <c r="A43" s="182"/>
      <c r="B43" s="581"/>
      <c r="C43" s="582"/>
      <c r="D43" s="547"/>
      <c r="E43" s="548"/>
      <c r="F43" s="548"/>
      <c r="G43" s="567"/>
      <c r="H43" s="568"/>
      <c r="I43" s="568"/>
      <c r="J43" s="537"/>
      <c r="K43" s="538"/>
      <c r="L43" s="182"/>
    </row>
    <row r="44" spans="1:12" ht="12" customHeight="1" x14ac:dyDescent="0.35">
      <c r="A44" s="182"/>
      <c r="B44" s="581"/>
      <c r="C44" s="582"/>
      <c r="D44" s="547"/>
      <c r="E44" s="548"/>
      <c r="F44" s="548"/>
      <c r="G44" s="567"/>
      <c r="H44" s="568"/>
      <c r="I44" s="568"/>
      <c r="J44" s="537"/>
      <c r="K44" s="538"/>
      <c r="L44" s="182"/>
    </row>
    <row r="45" spans="1:12" ht="12" customHeight="1" x14ac:dyDescent="0.35">
      <c r="A45" s="182"/>
      <c r="B45" s="581"/>
      <c r="C45" s="582"/>
      <c r="D45" s="547"/>
      <c r="E45" s="548"/>
      <c r="F45" s="548"/>
      <c r="G45" s="567"/>
      <c r="H45" s="568"/>
      <c r="I45" s="568"/>
      <c r="J45" s="537"/>
      <c r="K45" s="538"/>
      <c r="L45" s="182"/>
    </row>
    <row r="46" spans="1:12" ht="12" customHeight="1" x14ac:dyDescent="0.35">
      <c r="A46" s="182"/>
      <c r="B46" s="581"/>
      <c r="C46" s="582"/>
      <c r="D46" s="547"/>
      <c r="E46" s="548"/>
      <c r="F46" s="548"/>
      <c r="G46" s="567"/>
      <c r="H46" s="568"/>
      <c r="I46" s="568"/>
      <c r="J46" s="537"/>
      <c r="K46" s="538"/>
      <c r="L46" s="182"/>
    </row>
    <row r="47" spans="1:12" ht="12" customHeight="1" x14ac:dyDescent="0.35">
      <c r="A47" s="182"/>
      <c r="B47" s="581"/>
      <c r="C47" s="582"/>
      <c r="D47" s="547"/>
      <c r="E47" s="548"/>
      <c r="F47" s="548"/>
      <c r="G47" s="567"/>
      <c r="H47" s="568"/>
      <c r="I47" s="568"/>
      <c r="J47" s="537"/>
      <c r="K47" s="538"/>
      <c r="L47" s="182"/>
    </row>
    <row r="48" spans="1:12" ht="12" customHeight="1" x14ac:dyDescent="0.35">
      <c r="A48" s="182"/>
      <c r="B48" s="581"/>
      <c r="C48" s="582"/>
      <c r="D48" s="547"/>
      <c r="E48" s="548"/>
      <c r="F48" s="548"/>
      <c r="G48" s="567"/>
      <c r="H48" s="568"/>
      <c r="I48" s="568"/>
      <c r="J48" s="537"/>
      <c r="K48" s="538"/>
      <c r="L48" s="182"/>
    </row>
    <row r="49" spans="1:12" ht="12" customHeight="1" x14ac:dyDescent="0.35">
      <c r="A49" s="182"/>
      <c r="B49" s="581"/>
      <c r="C49" s="582"/>
      <c r="D49" s="549"/>
      <c r="E49" s="550"/>
      <c r="F49" s="550"/>
      <c r="G49" s="569"/>
      <c r="H49" s="570"/>
      <c r="I49" s="570"/>
      <c r="J49" s="537"/>
      <c r="K49" s="538"/>
      <c r="L49" s="182"/>
    </row>
    <row r="50" spans="1:12" ht="12" customHeight="1" x14ac:dyDescent="0.35">
      <c r="A50" s="182"/>
      <c r="B50" s="573"/>
      <c r="C50" s="576" t="s">
        <v>1967</v>
      </c>
      <c r="D50" s="545" t="s">
        <v>1969</v>
      </c>
      <c r="E50" s="546"/>
      <c r="F50" s="557"/>
      <c r="G50" s="565"/>
      <c r="H50" s="566"/>
      <c r="I50" s="566"/>
      <c r="J50" s="537" t="s">
        <v>1968</v>
      </c>
      <c r="K50" s="538"/>
      <c r="L50" s="182"/>
    </row>
    <row r="51" spans="1:12" ht="12" customHeight="1" x14ac:dyDescent="0.35">
      <c r="A51" s="182"/>
      <c r="B51" s="574"/>
      <c r="C51" s="577"/>
      <c r="D51" s="547"/>
      <c r="E51" s="548"/>
      <c r="F51" s="558"/>
      <c r="G51" s="567"/>
      <c r="H51" s="568"/>
      <c r="I51" s="568"/>
      <c r="J51" s="537"/>
      <c r="K51" s="538"/>
      <c r="L51" s="182"/>
    </row>
    <row r="52" spans="1:12" ht="12" customHeight="1" x14ac:dyDescent="0.35">
      <c r="A52" s="182"/>
      <c r="B52" s="574"/>
      <c r="C52" s="577"/>
      <c r="D52" s="547"/>
      <c r="E52" s="548"/>
      <c r="F52" s="558"/>
      <c r="G52" s="567"/>
      <c r="H52" s="568"/>
      <c r="I52" s="568"/>
      <c r="J52" s="537"/>
      <c r="K52" s="538"/>
      <c r="L52" s="182"/>
    </row>
    <row r="53" spans="1:12" ht="12" customHeight="1" x14ac:dyDescent="0.35">
      <c r="A53" s="182"/>
      <c r="B53" s="574"/>
      <c r="C53" s="577"/>
      <c r="D53" s="547"/>
      <c r="E53" s="548"/>
      <c r="F53" s="558"/>
      <c r="G53" s="567"/>
      <c r="H53" s="568"/>
      <c r="I53" s="568"/>
      <c r="J53" s="537"/>
      <c r="K53" s="538"/>
      <c r="L53" s="182"/>
    </row>
    <row r="54" spans="1:12" ht="12" customHeight="1" x14ac:dyDescent="0.35">
      <c r="A54" s="182"/>
      <c r="B54" s="574"/>
      <c r="C54" s="577"/>
      <c r="D54" s="547"/>
      <c r="E54" s="548"/>
      <c r="F54" s="558"/>
      <c r="G54" s="567"/>
      <c r="H54" s="568"/>
      <c r="I54" s="568"/>
      <c r="J54" s="537"/>
      <c r="K54" s="538"/>
      <c r="L54" s="182"/>
    </row>
    <row r="55" spans="1:12" ht="12" customHeight="1" x14ac:dyDescent="0.35">
      <c r="A55" s="182"/>
      <c r="B55" s="574"/>
      <c r="C55" s="577"/>
      <c r="D55" s="547"/>
      <c r="E55" s="548"/>
      <c r="F55" s="558"/>
      <c r="G55" s="567"/>
      <c r="H55" s="568"/>
      <c r="I55" s="568"/>
      <c r="J55" s="537"/>
      <c r="K55" s="538"/>
      <c r="L55" s="182"/>
    </row>
    <row r="56" spans="1:12" ht="12" customHeight="1" thickBot="1" x14ac:dyDescent="0.4">
      <c r="A56" s="182"/>
      <c r="B56" s="575"/>
      <c r="C56" s="578"/>
      <c r="D56" s="559"/>
      <c r="E56" s="560"/>
      <c r="F56" s="561"/>
      <c r="G56" s="571"/>
      <c r="H56" s="572"/>
      <c r="I56" s="572"/>
      <c r="J56" s="539"/>
      <c r="K56" s="540"/>
      <c r="L56" s="182"/>
    </row>
  </sheetData>
  <mergeCells count="25">
    <mergeCell ref="B50:B56"/>
    <mergeCell ref="C50:C56"/>
    <mergeCell ref="B35:C37"/>
    <mergeCell ref="B38:B49"/>
    <mergeCell ref="C38:C49"/>
    <mergeCell ref="J50:K56"/>
    <mergeCell ref="J35:K37"/>
    <mergeCell ref="J38:K49"/>
    <mergeCell ref="D38:F49"/>
    <mergeCell ref="D35:F37"/>
    <mergeCell ref="D50:F56"/>
    <mergeCell ref="G35:I37"/>
    <mergeCell ref="G38:I49"/>
    <mergeCell ref="G50:I56"/>
    <mergeCell ref="B20:K30"/>
    <mergeCell ref="B5:B6"/>
    <mergeCell ref="B32:C32"/>
    <mergeCell ref="D32:G32"/>
    <mergeCell ref="D33:G33"/>
    <mergeCell ref="B33:C33"/>
    <mergeCell ref="B2:K2"/>
    <mergeCell ref="C6:D6"/>
    <mergeCell ref="C5:D5"/>
    <mergeCell ref="B9:K17"/>
    <mergeCell ref="B18:K19"/>
  </mergeCells>
  <hyperlinks>
    <hyperlink ref="B18" r:id="rId1" xr:uid="{9EB8B053-C280-4428-9FEA-A4AC7044BEBB}"/>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7DAB556-75AC-44CD-B128-8456C15E7EC9}">
          <x14:formula1>
            <xm:f>'Data 1'!$A$24:$A$26</xm:f>
          </x14:formula1>
          <xm:sqref>G38:I56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7F00-C127-48FA-AADF-F567D697A5C2}">
  <sheetPr>
    <tabColor rgb="FF002060"/>
  </sheetPr>
  <dimension ref="B1:M38"/>
  <sheetViews>
    <sheetView showGridLines="0" topLeftCell="A28" zoomScale="70" zoomScaleNormal="70" workbookViewId="0">
      <selection activeCell="D36" sqref="D36:E36"/>
    </sheetView>
  </sheetViews>
  <sheetFormatPr baseColWidth="10" defaultColWidth="11.453125" defaultRowHeight="14.5" x14ac:dyDescent="0.35"/>
  <cols>
    <col min="1" max="2" width="3.6328125" customWidth="1"/>
    <col min="3" max="3" width="60.6328125" style="45" customWidth="1"/>
    <col min="4" max="5" width="40.6328125" style="34" customWidth="1"/>
    <col min="6" max="6" width="3.6328125" customWidth="1"/>
    <col min="7" max="7" width="11.54296875" customWidth="1"/>
  </cols>
  <sheetData>
    <row r="1" spans="2:13" ht="15" thickBot="1" x14ac:dyDescent="0.4">
      <c r="B1" s="47"/>
      <c r="C1" s="48"/>
      <c r="D1" s="49"/>
      <c r="E1" s="49"/>
      <c r="F1" s="50"/>
    </row>
    <row r="2" spans="2:13" x14ac:dyDescent="0.35">
      <c r="B2" s="71"/>
      <c r="C2" s="72"/>
      <c r="D2" s="73"/>
      <c r="E2" s="74"/>
      <c r="F2" s="75"/>
    </row>
    <row r="3" spans="2:13" x14ac:dyDescent="0.35">
      <c r="B3" s="76"/>
      <c r="E3" s="51"/>
      <c r="F3" s="77"/>
    </row>
    <row r="4" spans="2:13" ht="15.65" customHeight="1" x14ac:dyDescent="0.35">
      <c r="B4" s="76"/>
      <c r="E4" s="51"/>
      <c r="F4" s="77"/>
    </row>
    <row r="5" spans="2:13" ht="15.65" customHeight="1" x14ac:dyDescent="0.35">
      <c r="B5" s="76"/>
      <c r="E5" s="51"/>
      <c r="F5" s="77"/>
    </row>
    <row r="6" spans="2:13" x14ac:dyDescent="0.35">
      <c r="B6" s="76"/>
      <c r="E6" s="51"/>
      <c r="F6" s="77"/>
    </row>
    <row r="7" spans="2:13" x14ac:dyDescent="0.35">
      <c r="B7" s="76"/>
      <c r="E7" s="51"/>
      <c r="F7" s="77"/>
    </row>
    <row r="8" spans="2:13" ht="30" customHeight="1" x14ac:dyDescent="0.35">
      <c r="B8" s="76"/>
      <c r="E8" s="51"/>
      <c r="F8" s="77"/>
    </row>
    <row r="9" spans="2:13" ht="35" customHeight="1" x14ac:dyDescent="0.35">
      <c r="B9" s="76"/>
      <c r="C9" s="333" t="s">
        <v>1711</v>
      </c>
      <c r="D9" s="333"/>
      <c r="E9" s="334"/>
      <c r="F9" s="77"/>
    </row>
    <row r="10" spans="2:13" ht="14.75" customHeight="1" x14ac:dyDescent="0.35">
      <c r="B10" s="76"/>
      <c r="E10" s="51"/>
      <c r="F10" s="77"/>
    </row>
    <row r="11" spans="2:13" ht="35" customHeight="1" thickBot="1" x14ac:dyDescent="0.4">
      <c r="B11" s="76"/>
      <c r="C11" s="339" t="s">
        <v>1712</v>
      </c>
      <c r="D11" s="340"/>
      <c r="E11" s="341"/>
      <c r="F11" s="77"/>
    </row>
    <row r="12" spans="2:13" ht="30" customHeight="1" x14ac:dyDescent="0.35">
      <c r="B12" s="76"/>
      <c r="C12" s="46" t="s">
        <v>1713</v>
      </c>
      <c r="D12" s="332"/>
      <c r="E12" s="332"/>
      <c r="F12" s="77"/>
      <c r="H12" s="326" t="s">
        <v>1714</v>
      </c>
      <c r="I12" s="330" t="s">
        <v>1715</v>
      </c>
      <c r="J12" s="330"/>
      <c r="K12" s="330"/>
      <c r="L12" s="330"/>
      <c r="M12" s="331"/>
    </row>
    <row r="13" spans="2:13" ht="30" customHeight="1" thickBot="1" x14ac:dyDescent="0.4">
      <c r="B13" s="76"/>
      <c r="C13" s="342" t="s">
        <v>1974</v>
      </c>
      <c r="D13" s="52" t="s">
        <v>1716</v>
      </c>
      <c r="E13" s="155"/>
      <c r="F13" s="77"/>
      <c r="H13" s="327"/>
      <c r="I13" s="328" t="s">
        <v>1717</v>
      </c>
      <c r="J13" s="328"/>
      <c r="K13" s="328"/>
      <c r="L13" s="328"/>
      <c r="M13" s="329"/>
    </row>
    <row r="14" spans="2:13" ht="30" customHeight="1" x14ac:dyDescent="0.35">
      <c r="B14" s="76"/>
      <c r="C14" s="343"/>
      <c r="D14" s="46" t="s">
        <v>1718</v>
      </c>
      <c r="E14" s="155"/>
      <c r="F14" s="77"/>
    </row>
    <row r="15" spans="2:13" ht="30" customHeight="1" x14ac:dyDescent="0.35">
      <c r="B15" s="76"/>
      <c r="C15" s="343"/>
      <c r="D15" s="46" t="s">
        <v>1719</v>
      </c>
      <c r="E15" s="155"/>
      <c r="F15" s="77"/>
    </row>
    <row r="16" spans="2:13" ht="67" customHeight="1" x14ac:dyDescent="0.35">
      <c r="B16" s="76"/>
      <c r="C16" s="46" t="s">
        <v>1720</v>
      </c>
      <c r="D16" s="332"/>
      <c r="E16" s="332"/>
      <c r="F16" s="77"/>
    </row>
    <row r="17" spans="2:6" ht="14.75" customHeight="1" x14ac:dyDescent="0.35">
      <c r="B17" s="76"/>
      <c r="E17" s="51"/>
      <c r="F17" s="77"/>
    </row>
    <row r="18" spans="2:6" ht="35" customHeight="1" x14ac:dyDescent="0.35">
      <c r="B18" s="76"/>
      <c r="C18" s="142"/>
      <c r="D18" s="143" t="s">
        <v>1721</v>
      </c>
      <c r="E18" s="144" t="s">
        <v>1722</v>
      </c>
      <c r="F18" s="77"/>
    </row>
    <row r="19" spans="2:6" ht="30" customHeight="1" x14ac:dyDescent="0.35">
      <c r="B19" s="76"/>
      <c r="C19" s="46" t="s">
        <v>1723</v>
      </c>
      <c r="D19" s="347"/>
      <c r="E19" s="336"/>
      <c r="F19" s="77"/>
    </row>
    <row r="20" spans="2:6" ht="30" customHeight="1" x14ac:dyDescent="0.35">
      <c r="B20" s="76"/>
      <c r="C20" s="46" t="s">
        <v>1724</v>
      </c>
      <c r="D20" s="157"/>
      <c r="E20" s="158"/>
      <c r="F20" s="77"/>
    </row>
    <row r="21" spans="2:6" ht="30" customHeight="1" x14ac:dyDescent="0.35">
      <c r="B21" s="76"/>
      <c r="C21" s="46" t="s">
        <v>1725</v>
      </c>
      <c r="D21" s="159"/>
      <c r="E21" s="158"/>
      <c r="F21" s="77"/>
    </row>
    <row r="22" spans="2:6" ht="30" customHeight="1" x14ac:dyDescent="0.35">
      <c r="B22" s="76"/>
      <c r="C22" s="46" t="s">
        <v>1726</v>
      </c>
      <c r="D22" s="160"/>
      <c r="E22" s="161"/>
      <c r="F22" s="77"/>
    </row>
    <row r="23" spans="2:6" ht="30" customHeight="1" x14ac:dyDescent="0.35">
      <c r="B23" s="76"/>
      <c r="C23" s="46" t="s">
        <v>1727</v>
      </c>
      <c r="D23" s="157"/>
      <c r="E23" s="162"/>
      <c r="F23" s="77"/>
    </row>
    <row r="24" spans="2:6" ht="30" customHeight="1" x14ac:dyDescent="0.35">
      <c r="B24" s="76"/>
      <c r="C24" s="46" t="s">
        <v>4</v>
      </c>
      <c r="D24" s="163"/>
      <c r="E24" s="158"/>
      <c r="F24" s="77"/>
    </row>
    <row r="25" spans="2:6" ht="30" customHeight="1" x14ac:dyDescent="0.35">
      <c r="B25" s="76"/>
      <c r="C25" s="46" t="s">
        <v>2</v>
      </c>
      <c r="D25" s="163"/>
      <c r="E25" s="162"/>
      <c r="F25" s="77"/>
    </row>
    <row r="26" spans="2:6" ht="30" customHeight="1" x14ac:dyDescent="0.35">
      <c r="B26" s="76"/>
      <c r="C26" s="46" t="s">
        <v>1728</v>
      </c>
      <c r="D26" s="163"/>
      <c r="E26" s="165" t="str">
        <f>IFERROR(VLOOKUP(E25,'Data 1'!G2:H733,2,FALSE),"")</f>
        <v/>
      </c>
      <c r="F26" s="77"/>
    </row>
    <row r="27" spans="2:6" x14ac:dyDescent="0.35">
      <c r="B27" s="76"/>
      <c r="E27" s="51"/>
      <c r="F27" s="77"/>
    </row>
    <row r="28" spans="2:6" ht="35" customHeight="1" x14ac:dyDescent="0.35">
      <c r="B28" s="76"/>
      <c r="C28" s="344" t="s">
        <v>1729</v>
      </c>
      <c r="D28" s="345"/>
      <c r="E28" s="346"/>
      <c r="F28" s="77"/>
    </row>
    <row r="29" spans="2:6" ht="30" customHeight="1" x14ac:dyDescent="0.35">
      <c r="B29" s="76"/>
      <c r="C29" s="342" t="s">
        <v>1730</v>
      </c>
      <c r="D29" s="46" t="s">
        <v>1731</v>
      </c>
      <c r="E29" s="164"/>
      <c r="F29" s="77"/>
    </row>
    <row r="30" spans="2:6" ht="30" customHeight="1" x14ac:dyDescent="0.35">
      <c r="B30" s="76"/>
      <c r="C30" s="343"/>
      <c r="D30" s="46" t="s">
        <v>1732</v>
      </c>
      <c r="E30" s="156"/>
      <c r="F30" s="77"/>
    </row>
    <row r="31" spans="2:6" ht="30" customHeight="1" x14ac:dyDescent="0.35">
      <c r="B31" s="76"/>
      <c r="C31" s="348"/>
      <c r="D31" s="46" t="s">
        <v>1733</v>
      </c>
      <c r="E31" s="156"/>
      <c r="F31" s="77"/>
    </row>
    <row r="32" spans="2:6" ht="30" customHeight="1" x14ac:dyDescent="0.35">
      <c r="B32" s="76"/>
      <c r="C32" s="46" t="s">
        <v>1734</v>
      </c>
      <c r="D32" s="335"/>
      <c r="E32" s="336"/>
      <c r="F32" s="77"/>
    </row>
    <row r="33" spans="2:6" ht="30" customHeight="1" x14ac:dyDescent="0.35">
      <c r="B33" s="76"/>
      <c r="C33" s="46" t="s">
        <v>1735</v>
      </c>
      <c r="D33" s="335"/>
      <c r="E33" s="336"/>
      <c r="F33" s="77"/>
    </row>
    <row r="34" spans="2:6" ht="30" customHeight="1" x14ac:dyDescent="0.35">
      <c r="B34" s="76"/>
      <c r="C34" s="46" t="s">
        <v>1736</v>
      </c>
      <c r="D34" s="335"/>
      <c r="E34" s="336"/>
      <c r="F34" s="77"/>
    </row>
    <row r="35" spans="2:6" ht="30" customHeight="1" x14ac:dyDescent="0.35">
      <c r="B35" s="76"/>
      <c r="C35" s="46" t="s">
        <v>1737</v>
      </c>
      <c r="D35" s="337"/>
      <c r="E35" s="338"/>
      <c r="F35" s="77"/>
    </row>
    <row r="36" spans="2:6" ht="30" customHeight="1" x14ac:dyDescent="0.35">
      <c r="B36" s="76"/>
      <c r="C36" s="46" t="s">
        <v>1738</v>
      </c>
      <c r="D36" s="337"/>
      <c r="E36" s="338"/>
      <c r="F36" s="77"/>
    </row>
    <row r="37" spans="2:6" ht="30" customHeight="1" x14ac:dyDescent="0.35">
      <c r="B37" s="76"/>
      <c r="C37" s="46" t="s">
        <v>1739</v>
      </c>
      <c r="D37" s="335"/>
      <c r="E37" s="336"/>
      <c r="F37" s="77"/>
    </row>
    <row r="38" spans="2:6" ht="15" customHeight="1" thickBot="1" x14ac:dyDescent="0.4">
      <c r="B38" s="78"/>
      <c r="C38" s="79"/>
      <c r="D38" s="80"/>
      <c r="E38" s="81"/>
      <c r="F38" s="82"/>
    </row>
  </sheetData>
  <dataConsolidate/>
  <mergeCells count="17">
    <mergeCell ref="D37:E37"/>
    <mergeCell ref="D36:E36"/>
    <mergeCell ref="D34:E34"/>
    <mergeCell ref="C11:E11"/>
    <mergeCell ref="C13:C15"/>
    <mergeCell ref="D33:E33"/>
    <mergeCell ref="D35:E35"/>
    <mergeCell ref="D32:E32"/>
    <mergeCell ref="C28:E28"/>
    <mergeCell ref="D19:E19"/>
    <mergeCell ref="D12:E12"/>
    <mergeCell ref="C29:C31"/>
    <mergeCell ref="H12:H13"/>
    <mergeCell ref="I13:M13"/>
    <mergeCell ref="I12:M12"/>
    <mergeCell ref="D16:E16"/>
    <mergeCell ref="C9:E9"/>
  </mergeCells>
  <conditionalFormatting sqref="D18 D20:D26">
    <cfRule type="expression" dxfId="25" priority="5">
      <formula>$D$19="OUI"</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A0FBC42-59C1-4F4A-A78E-085836F3F4EF}">
          <x14:formula1>
            <xm:f>'Data 1'!$L$2:$L$19</xm:f>
          </x14:formula1>
          <xm:sqref>E29</xm:sqref>
        </x14:dataValidation>
        <x14:dataValidation type="list" allowBlank="1" showInputMessage="1" showErrorMessage="1" xr:uid="{BF85E6E6-C335-4CF3-A92E-D3B5309A4D32}">
          <x14:formula1>
            <xm:f>'Data 1'!$N$2:$N$102</xm:f>
          </x14:formula1>
          <xm:sqref>E30</xm:sqref>
        </x14:dataValidation>
        <x14:dataValidation type="list" allowBlank="1" showInputMessage="1" showErrorMessage="1" xr:uid="{379BC849-9E11-4E43-8A6E-64FD46C6E790}">
          <x14:formula1>
            <xm:f>'Data 1'!$A$6:$A$8</xm:f>
          </x14:formula1>
          <xm:sqref>D23:E23</xm:sqref>
        </x14:dataValidation>
        <x14:dataValidation type="list" allowBlank="1" showInputMessage="1" showErrorMessage="1" xr:uid="{CA63B4D4-EE67-408C-8444-19697E3AF608}">
          <x14:formula1>
            <xm:f>'Data 1'!$A$2:$A$3</xm:f>
          </x14:formula1>
          <xm:sqref>D19:E19 E13:E15 D33:D36</xm:sqref>
        </x14:dataValidation>
        <x14:dataValidation type="list" allowBlank="1" showInputMessage="1" showErrorMessage="1" xr:uid="{BC54FC12-1453-4F13-8353-E138C2461C45}">
          <x14:formula1>
            <xm:f>'Data 1'!$G$2:$G$733</xm:f>
          </x14:formula1>
          <xm:sqref>E25</xm:sqref>
        </x14:dataValidation>
        <x14:dataValidation type="list" allowBlank="1" showInputMessage="1" showErrorMessage="1" xr:uid="{9DC18669-1EE6-4533-A63F-FC15EDC8A5EA}">
          <x14:formula1>
            <xm:f>'Data 1'!$J$2:$J$21</xm:f>
          </x14:formula1>
          <xm:sqref>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79227-1356-4EA1-8E8D-22847F3804D6}">
  <sheetPr>
    <tabColor theme="0"/>
    <pageSetUpPr fitToPage="1"/>
  </sheetPr>
  <dimension ref="A1:AC119"/>
  <sheetViews>
    <sheetView showGridLines="0" topLeftCell="A20" zoomScale="63" zoomScaleNormal="70" workbookViewId="0">
      <selection activeCell="D20" sqref="D20:E28"/>
    </sheetView>
  </sheetViews>
  <sheetFormatPr baseColWidth="10" defaultColWidth="11.453125" defaultRowHeight="14.5" x14ac:dyDescent="0.35"/>
  <cols>
    <col min="1" max="1" width="7.6328125" style="1" customWidth="1"/>
    <col min="2" max="2" width="42.6328125" style="1" customWidth="1"/>
    <col min="3" max="3" width="22.36328125" style="1" customWidth="1"/>
    <col min="4" max="7" width="30.6328125" style="1" customWidth="1"/>
    <col min="8" max="16384" width="11.453125" style="1"/>
  </cols>
  <sheetData>
    <row r="1" spans="1:29" ht="170" customHeight="1" x14ac:dyDescent="0.35">
      <c r="A1" s="179"/>
      <c r="H1" s="179"/>
      <c r="I1" s="179"/>
      <c r="J1" s="179"/>
      <c r="K1" s="179"/>
      <c r="L1" s="179"/>
      <c r="M1" s="179"/>
      <c r="N1" s="179"/>
      <c r="O1" s="179"/>
      <c r="P1" s="179"/>
      <c r="Q1" s="179"/>
      <c r="R1" s="179"/>
      <c r="S1" s="179"/>
      <c r="T1" s="179"/>
      <c r="U1" s="179"/>
      <c r="V1" s="179"/>
      <c r="W1" s="179"/>
      <c r="X1" s="179"/>
      <c r="Y1" s="179"/>
      <c r="Z1" s="179"/>
      <c r="AA1" s="179"/>
      <c r="AB1" s="179"/>
      <c r="AC1" s="179"/>
    </row>
    <row r="2" spans="1:29" x14ac:dyDescent="0.35">
      <c r="A2" s="179"/>
      <c r="H2" s="179"/>
      <c r="I2" s="179"/>
      <c r="J2" s="179"/>
      <c r="K2" s="179"/>
      <c r="L2" s="179"/>
      <c r="M2" s="179"/>
      <c r="N2" s="179"/>
      <c r="O2" s="179"/>
      <c r="P2" s="179"/>
      <c r="Q2" s="179"/>
      <c r="R2" s="179"/>
      <c r="S2" s="179"/>
      <c r="T2" s="179"/>
      <c r="U2" s="179"/>
      <c r="V2" s="179"/>
      <c r="W2" s="179"/>
      <c r="X2" s="179"/>
      <c r="Y2" s="179"/>
      <c r="Z2" s="179"/>
      <c r="AA2" s="179"/>
      <c r="AB2" s="179"/>
      <c r="AC2" s="179"/>
    </row>
    <row r="3" spans="1:29" ht="23" x14ac:dyDescent="0.35">
      <c r="A3" s="179"/>
      <c r="B3" s="333" t="s">
        <v>1740</v>
      </c>
      <c r="C3" s="333"/>
      <c r="D3" s="333"/>
      <c r="E3" s="333"/>
      <c r="F3" s="333"/>
      <c r="G3" s="333"/>
      <c r="I3" s="179"/>
      <c r="J3" s="179"/>
      <c r="K3" s="179"/>
      <c r="L3" s="179"/>
      <c r="M3" s="179"/>
      <c r="N3" s="179"/>
      <c r="O3" s="179"/>
      <c r="P3" s="179"/>
      <c r="Q3" s="179"/>
      <c r="R3" s="179"/>
      <c r="S3" s="179"/>
      <c r="T3" s="179"/>
      <c r="U3" s="179"/>
      <c r="V3" s="179"/>
      <c r="W3" s="179"/>
      <c r="X3" s="179"/>
      <c r="Y3" s="179"/>
      <c r="Z3" s="179"/>
      <c r="AA3" s="179"/>
      <c r="AB3" s="179"/>
      <c r="AC3" s="179"/>
    </row>
    <row r="4" spans="1:29" s="11" customFormat="1" ht="18" customHeight="1" thickBot="1" x14ac:dyDescent="0.4">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row>
    <row r="5" spans="1:29" s="11" customFormat="1" ht="15.5" x14ac:dyDescent="0.35">
      <c r="A5" s="179"/>
      <c r="B5" s="352" t="s">
        <v>1714</v>
      </c>
      <c r="C5" s="363" t="s">
        <v>1715</v>
      </c>
      <c r="D5" s="364"/>
      <c r="E5" s="365"/>
      <c r="F5" s="179"/>
      <c r="G5" s="179"/>
      <c r="H5" s="179"/>
      <c r="I5" s="179"/>
      <c r="J5" s="179"/>
      <c r="K5" s="179"/>
      <c r="L5" s="179"/>
      <c r="M5" s="179"/>
      <c r="N5" s="179"/>
      <c r="O5" s="179"/>
      <c r="P5" s="179"/>
      <c r="Q5" s="179"/>
      <c r="R5" s="179"/>
      <c r="S5" s="179"/>
      <c r="T5" s="179"/>
      <c r="U5" s="179"/>
      <c r="V5" s="179"/>
      <c r="W5" s="179"/>
      <c r="X5" s="179"/>
      <c r="Y5" s="179"/>
      <c r="Z5" s="179"/>
      <c r="AA5" s="179"/>
      <c r="AB5" s="179"/>
      <c r="AC5" s="179"/>
    </row>
    <row r="6" spans="1:29" s="11" customFormat="1" ht="16" thickBot="1" x14ac:dyDescent="0.4">
      <c r="A6" s="179"/>
      <c r="B6" s="353"/>
      <c r="C6" s="360" t="s">
        <v>1717</v>
      </c>
      <c r="D6" s="361"/>
      <c r="E6" s="362"/>
      <c r="F6" s="179"/>
      <c r="G6" s="179"/>
      <c r="H6" s="179"/>
      <c r="I6" s="179"/>
      <c r="J6" s="179"/>
      <c r="K6" s="179"/>
      <c r="L6" s="179"/>
      <c r="M6" s="179"/>
      <c r="N6" s="179"/>
      <c r="O6" s="179"/>
      <c r="P6" s="179"/>
      <c r="Q6" s="179"/>
      <c r="R6" s="179"/>
      <c r="S6" s="179"/>
      <c r="T6" s="179"/>
      <c r="U6" s="179"/>
      <c r="V6" s="179"/>
      <c r="W6" s="179"/>
      <c r="X6" s="179"/>
      <c r="Y6" s="179"/>
      <c r="Z6" s="179"/>
      <c r="AA6" s="179"/>
      <c r="AB6" s="179"/>
      <c r="AC6" s="179"/>
    </row>
    <row r="7" spans="1:29" s="11" customFormat="1" ht="18" customHeight="1" x14ac:dyDescent="0.35">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29" ht="41.25" customHeight="1" x14ac:dyDescent="0.35">
      <c r="A8" s="179"/>
      <c r="B8" s="349" t="s">
        <v>1741</v>
      </c>
      <c r="C8" s="349"/>
      <c r="D8" s="349"/>
      <c r="E8" s="349"/>
      <c r="F8" s="349"/>
      <c r="G8" s="349"/>
      <c r="H8" s="179"/>
      <c r="I8" s="179"/>
      <c r="J8" s="179"/>
      <c r="K8" s="179"/>
      <c r="L8" s="179"/>
      <c r="M8" s="179"/>
      <c r="N8" s="179"/>
      <c r="O8" s="179"/>
      <c r="P8" s="179"/>
      <c r="Q8" s="179"/>
      <c r="R8" s="179"/>
      <c r="S8" s="179"/>
      <c r="T8" s="179"/>
      <c r="U8" s="179"/>
      <c r="V8" s="179"/>
      <c r="W8" s="179"/>
      <c r="X8" s="179"/>
      <c r="Y8" s="179"/>
      <c r="Z8" s="179"/>
      <c r="AA8" s="179"/>
      <c r="AB8" s="179"/>
      <c r="AC8" s="179"/>
    </row>
    <row r="9" spans="1:29" ht="18" customHeight="1" x14ac:dyDescent="0.35">
      <c r="A9" s="179"/>
      <c r="B9" s="350" t="s">
        <v>1742</v>
      </c>
      <c r="C9" s="350"/>
      <c r="D9" s="350"/>
      <c r="E9" s="350"/>
      <c r="F9" s="350"/>
      <c r="G9" s="350"/>
      <c r="H9" s="179"/>
      <c r="I9" s="179"/>
      <c r="J9" s="179"/>
      <c r="K9" s="179"/>
      <c r="L9" s="179"/>
      <c r="M9" s="179"/>
      <c r="N9" s="179"/>
      <c r="O9" s="179"/>
      <c r="P9" s="179"/>
      <c r="Q9" s="179"/>
      <c r="R9" s="179"/>
      <c r="S9" s="179"/>
      <c r="T9" s="179"/>
      <c r="U9" s="179"/>
      <c r="V9" s="179"/>
      <c r="W9" s="179"/>
      <c r="X9" s="179"/>
      <c r="Y9" s="179"/>
      <c r="Z9" s="179"/>
      <c r="AA9" s="179"/>
      <c r="AB9" s="179"/>
      <c r="AC9" s="179"/>
    </row>
    <row r="10" spans="1:29" ht="6.75" customHeight="1" x14ac:dyDescent="0.35">
      <c r="A10" s="179"/>
      <c r="B10" s="350"/>
      <c r="C10" s="350"/>
      <c r="D10" s="350"/>
      <c r="E10" s="350"/>
      <c r="F10" s="350"/>
      <c r="G10" s="350"/>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ht="96.75" customHeight="1" x14ac:dyDescent="0.35">
      <c r="A11" s="179"/>
      <c r="B11" s="349" t="s">
        <v>1743</v>
      </c>
      <c r="C11" s="349"/>
      <c r="D11" s="349"/>
      <c r="E11" s="349"/>
      <c r="F11" s="349"/>
      <c r="G11" s="349"/>
      <c r="H11" s="179"/>
      <c r="I11" s="179"/>
      <c r="J11" s="179"/>
      <c r="K11" s="179"/>
      <c r="L11" s="179"/>
      <c r="M11" s="179"/>
      <c r="N11" s="179"/>
      <c r="O11" s="179"/>
      <c r="P11" s="179"/>
      <c r="Q11" s="179"/>
      <c r="R11" s="179"/>
      <c r="S11" s="179"/>
      <c r="T11" s="179"/>
      <c r="U11" s="179"/>
      <c r="V11" s="179"/>
      <c r="W11" s="179"/>
      <c r="X11" s="179"/>
      <c r="Y11" s="179"/>
      <c r="Z11" s="179"/>
      <c r="AA11" s="179"/>
      <c r="AB11" s="179"/>
      <c r="AC11" s="179"/>
    </row>
    <row r="12" spans="1:29" ht="86.25" customHeight="1" x14ac:dyDescent="0.35">
      <c r="A12" s="179"/>
      <c r="B12" s="349" t="s">
        <v>1744</v>
      </c>
      <c r="C12" s="349"/>
      <c r="D12" s="349"/>
      <c r="E12" s="349"/>
      <c r="F12" s="349"/>
      <c r="G12" s="349"/>
      <c r="H12" s="179"/>
      <c r="I12" s="179"/>
      <c r="J12" s="179"/>
      <c r="K12" s="179"/>
      <c r="L12" s="179"/>
      <c r="M12" s="179"/>
      <c r="N12" s="179"/>
      <c r="O12" s="179"/>
      <c r="P12" s="179"/>
      <c r="Q12" s="179"/>
      <c r="R12" s="179"/>
      <c r="S12" s="179"/>
      <c r="T12" s="179"/>
      <c r="U12" s="179"/>
      <c r="V12" s="179"/>
      <c r="W12" s="179"/>
      <c r="X12" s="179"/>
      <c r="Y12" s="179"/>
      <c r="Z12" s="179"/>
      <c r="AA12" s="179"/>
      <c r="AB12" s="179"/>
      <c r="AC12" s="179"/>
    </row>
    <row r="13" spans="1:29" ht="51" customHeight="1" x14ac:dyDescent="0.35">
      <c r="A13" s="179"/>
      <c r="B13" s="349" t="s">
        <v>1745</v>
      </c>
      <c r="C13" s="349"/>
      <c r="D13" s="349"/>
      <c r="E13" s="349"/>
      <c r="F13" s="349"/>
      <c r="G13" s="349"/>
      <c r="H13" s="179"/>
      <c r="I13" s="179"/>
      <c r="J13" s="179"/>
      <c r="K13" s="179"/>
      <c r="L13" s="179"/>
      <c r="M13" s="179"/>
      <c r="N13" s="179"/>
      <c r="O13" s="179"/>
      <c r="P13" s="179"/>
      <c r="Q13" s="179"/>
      <c r="R13" s="179"/>
      <c r="S13" s="179"/>
      <c r="T13" s="179"/>
      <c r="U13" s="179"/>
      <c r="V13" s="179"/>
      <c r="W13" s="179"/>
      <c r="X13" s="179"/>
      <c r="Y13" s="179"/>
      <c r="Z13" s="179"/>
      <c r="AA13" s="179"/>
      <c r="AB13" s="179"/>
      <c r="AC13" s="179"/>
    </row>
    <row r="14" spans="1:29" ht="42.5" customHeight="1" x14ac:dyDescent="0.35">
      <c r="A14" s="179"/>
      <c r="B14" s="349" t="s">
        <v>1746</v>
      </c>
      <c r="C14" s="349"/>
      <c r="D14" s="349"/>
      <c r="E14" s="349"/>
      <c r="F14" s="349"/>
      <c r="G14" s="349"/>
      <c r="H14" s="179"/>
      <c r="I14" s="179"/>
      <c r="J14" s="179"/>
      <c r="K14" s="179"/>
      <c r="L14" s="179"/>
      <c r="M14" s="179"/>
      <c r="N14" s="179"/>
      <c r="O14" s="179"/>
      <c r="P14" s="179"/>
      <c r="Q14" s="179"/>
      <c r="R14" s="179"/>
      <c r="S14" s="179"/>
      <c r="T14" s="179"/>
      <c r="U14" s="179"/>
      <c r="V14" s="179"/>
      <c r="W14" s="179"/>
      <c r="X14" s="179"/>
      <c r="Y14" s="179"/>
      <c r="Z14" s="179"/>
      <c r="AA14" s="179"/>
      <c r="AB14" s="179"/>
      <c r="AC14" s="179"/>
    </row>
    <row r="15" spans="1:29" ht="60" customHeight="1" x14ac:dyDescent="0.35">
      <c r="A15" s="179"/>
      <c r="B15" s="349" t="s">
        <v>1747</v>
      </c>
      <c r="C15" s="349"/>
      <c r="D15" s="349"/>
      <c r="E15" s="349"/>
      <c r="F15" s="349"/>
      <c r="G15" s="349"/>
      <c r="H15" s="179"/>
      <c r="I15" s="179"/>
      <c r="J15" s="179"/>
      <c r="K15" s="179"/>
      <c r="L15" s="179"/>
      <c r="M15" s="179"/>
      <c r="N15" s="179"/>
      <c r="O15" s="179"/>
      <c r="P15" s="179"/>
      <c r="Q15" s="179"/>
      <c r="R15" s="179"/>
      <c r="S15" s="179"/>
      <c r="T15" s="179"/>
      <c r="U15" s="179"/>
      <c r="V15" s="179"/>
      <c r="W15" s="179"/>
      <c r="X15" s="179"/>
      <c r="Y15" s="179"/>
      <c r="Z15" s="179"/>
      <c r="AA15" s="179"/>
      <c r="AB15" s="179"/>
      <c r="AC15" s="179"/>
    </row>
    <row r="16" spans="1:29" x14ac:dyDescent="0.35">
      <c r="A16" s="179"/>
      <c r="B16" s="358"/>
      <c r="C16" s="358"/>
      <c r="D16" s="358"/>
      <c r="E16" s="358"/>
      <c r="F16" s="358"/>
      <c r="H16" s="179"/>
      <c r="I16" s="179"/>
      <c r="J16" s="179"/>
      <c r="K16" s="179"/>
      <c r="L16" s="179"/>
      <c r="M16" s="179"/>
      <c r="N16" s="179"/>
      <c r="O16" s="179"/>
      <c r="P16" s="179"/>
      <c r="Q16" s="179"/>
      <c r="R16" s="179"/>
      <c r="S16" s="179"/>
      <c r="T16" s="179"/>
      <c r="U16" s="179"/>
      <c r="V16" s="179"/>
      <c r="W16" s="179"/>
      <c r="X16" s="179"/>
      <c r="Y16" s="179"/>
      <c r="Z16" s="179"/>
      <c r="AA16" s="179"/>
      <c r="AB16" s="179"/>
      <c r="AC16" s="179"/>
    </row>
    <row r="17" spans="1:29" ht="26.25" customHeight="1" x14ac:dyDescent="0.35">
      <c r="A17" s="179"/>
      <c r="B17" s="359" t="s">
        <v>1748</v>
      </c>
      <c r="C17" s="359"/>
      <c r="D17" s="359"/>
      <c r="E17" s="359"/>
      <c r="F17" s="359"/>
      <c r="G17" s="35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35">
      <c r="A18" s="179"/>
      <c r="B18" s="85"/>
      <c r="C18" s="85"/>
      <c r="D18" s="85"/>
      <c r="E18" s="85"/>
      <c r="F18" s="85"/>
      <c r="G18" s="5"/>
      <c r="H18" s="179"/>
      <c r="I18" s="179"/>
      <c r="J18" s="179"/>
      <c r="K18" s="179"/>
      <c r="L18" s="179"/>
      <c r="M18" s="179"/>
      <c r="N18" s="179"/>
      <c r="O18" s="179"/>
      <c r="P18" s="179"/>
      <c r="Q18" s="179"/>
      <c r="R18" s="179"/>
      <c r="S18" s="179"/>
      <c r="T18" s="179"/>
      <c r="U18" s="179"/>
      <c r="V18" s="179"/>
      <c r="W18" s="179"/>
      <c r="X18" s="179"/>
      <c r="Y18" s="179"/>
      <c r="Z18" s="179"/>
      <c r="AA18" s="179"/>
      <c r="AB18" s="179"/>
      <c r="AC18" s="179"/>
    </row>
    <row r="19" spans="1:29" s="2" customFormat="1" ht="30" customHeight="1" x14ac:dyDescent="0.35">
      <c r="A19" s="179"/>
      <c r="B19" s="107" t="s">
        <v>1749</v>
      </c>
      <c r="C19" s="107" t="s">
        <v>1750</v>
      </c>
      <c r="D19" s="107" t="s">
        <v>1751</v>
      </c>
      <c r="E19" s="107" t="s">
        <v>1752</v>
      </c>
      <c r="F19" s="107" t="s">
        <v>1753</v>
      </c>
      <c r="G19" s="107" t="s">
        <v>1754</v>
      </c>
      <c r="H19" s="179"/>
      <c r="I19" s="179"/>
      <c r="J19" s="179"/>
      <c r="K19" s="179"/>
      <c r="L19" s="179"/>
      <c r="M19" s="179"/>
      <c r="N19" s="179"/>
      <c r="O19" s="179"/>
      <c r="P19" s="179"/>
      <c r="Q19" s="179"/>
      <c r="R19" s="179"/>
      <c r="S19" s="179"/>
      <c r="T19" s="179"/>
      <c r="U19" s="179"/>
      <c r="V19" s="179"/>
      <c r="W19" s="179"/>
      <c r="X19" s="179"/>
      <c r="Y19" s="179"/>
      <c r="Z19" s="179"/>
      <c r="AA19" s="179"/>
      <c r="AB19" s="179"/>
      <c r="AC19" s="179"/>
    </row>
    <row r="20" spans="1:29" ht="18" customHeight="1" x14ac:dyDescent="0.35">
      <c r="A20" s="179"/>
      <c r="B20" s="86" t="s">
        <v>1755</v>
      </c>
      <c r="C20" s="87" t="s">
        <v>1756</v>
      </c>
      <c r="D20" s="88"/>
      <c r="E20" s="88"/>
      <c r="F20" s="88"/>
      <c r="G20" s="88"/>
      <c r="H20" s="179"/>
      <c r="I20" s="179"/>
      <c r="J20" s="179"/>
      <c r="K20" s="179"/>
      <c r="L20" s="179"/>
      <c r="M20" s="179"/>
      <c r="N20" s="179"/>
      <c r="O20" s="179"/>
      <c r="P20" s="179"/>
      <c r="Q20" s="179"/>
      <c r="R20" s="179"/>
      <c r="S20" s="179"/>
      <c r="T20" s="179"/>
      <c r="U20" s="179"/>
      <c r="V20" s="179"/>
      <c r="W20" s="179"/>
      <c r="X20" s="179"/>
      <c r="Y20" s="179"/>
      <c r="Z20" s="179"/>
      <c r="AA20" s="179"/>
      <c r="AB20" s="179"/>
      <c r="AC20" s="179"/>
    </row>
    <row r="21" spans="1:29" ht="18" customHeight="1" x14ac:dyDescent="0.35">
      <c r="A21" s="179"/>
      <c r="B21" s="86" t="s">
        <v>1757</v>
      </c>
      <c r="C21" s="87" t="s">
        <v>1758</v>
      </c>
      <c r="D21" s="88"/>
      <c r="E21" s="88"/>
      <c r="F21" s="88"/>
      <c r="G21" s="88"/>
      <c r="H21" s="179"/>
      <c r="I21" s="179"/>
      <c r="J21" s="179"/>
      <c r="K21" s="179"/>
      <c r="L21" s="179"/>
      <c r="M21" s="179"/>
      <c r="N21" s="179"/>
      <c r="O21" s="179"/>
      <c r="P21" s="179"/>
      <c r="Q21" s="179"/>
      <c r="R21" s="179"/>
      <c r="S21" s="179"/>
      <c r="T21" s="179"/>
      <c r="U21" s="179"/>
      <c r="V21" s="179"/>
      <c r="W21" s="179"/>
      <c r="X21" s="179"/>
      <c r="Y21" s="179"/>
      <c r="Z21" s="179"/>
      <c r="AA21" s="179"/>
      <c r="AB21" s="179"/>
      <c r="AC21" s="179"/>
    </row>
    <row r="22" spans="1:29" ht="18" customHeight="1" x14ac:dyDescent="0.35">
      <c r="A22" s="179"/>
      <c r="B22" s="86" t="s">
        <v>1759</v>
      </c>
      <c r="C22" s="87" t="s">
        <v>1760</v>
      </c>
      <c r="D22" s="88"/>
      <c r="E22" s="88"/>
      <c r="F22" s="88"/>
      <c r="G22" s="88"/>
      <c r="H22" s="179"/>
      <c r="I22" s="179"/>
      <c r="J22" s="179"/>
      <c r="K22" s="179"/>
      <c r="L22" s="179"/>
      <c r="M22" s="179"/>
      <c r="N22" s="179"/>
      <c r="O22" s="179"/>
      <c r="P22" s="179"/>
      <c r="Q22" s="179"/>
      <c r="R22" s="179"/>
      <c r="S22" s="179"/>
      <c r="T22" s="179"/>
      <c r="U22" s="179"/>
      <c r="V22" s="179"/>
      <c r="W22" s="179"/>
      <c r="X22" s="179"/>
      <c r="Y22" s="179"/>
      <c r="Z22" s="179"/>
      <c r="AA22" s="179"/>
      <c r="AB22" s="179"/>
      <c r="AC22" s="179"/>
    </row>
    <row r="23" spans="1:29" ht="18" customHeight="1" x14ac:dyDescent="0.35">
      <c r="A23" s="179"/>
      <c r="B23" s="86" t="s">
        <v>1761</v>
      </c>
      <c r="C23" s="87" t="s">
        <v>1762</v>
      </c>
      <c r="D23" s="88"/>
      <c r="E23" s="88"/>
      <c r="F23" s="88"/>
      <c r="G23" s="88"/>
      <c r="H23" s="179"/>
      <c r="I23" s="179"/>
      <c r="J23" s="179"/>
      <c r="K23" s="179"/>
      <c r="L23" s="179"/>
      <c r="M23" s="179"/>
      <c r="N23" s="179"/>
      <c r="O23" s="179"/>
      <c r="P23" s="179"/>
      <c r="Q23" s="179"/>
      <c r="R23" s="179"/>
      <c r="S23" s="179"/>
      <c r="T23" s="179"/>
      <c r="U23" s="179"/>
      <c r="V23" s="179"/>
      <c r="W23" s="179"/>
      <c r="X23" s="179"/>
      <c r="Y23" s="179"/>
      <c r="Z23" s="179"/>
      <c r="AA23" s="179"/>
      <c r="AB23" s="179"/>
      <c r="AC23" s="179"/>
    </row>
    <row r="24" spans="1:29" ht="18" customHeight="1" x14ac:dyDescent="0.35">
      <c r="A24" s="179"/>
      <c r="B24" s="86" t="s">
        <v>1763</v>
      </c>
      <c r="C24" s="87" t="s">
        <v>1764</v>
      </c>
      <c r="D24" s="88"/>
      <c r="E24" s="88"/>
      <c r="F24" s="88"/>
      <c r="G24" s="88"/>
      <c r="H24" s="179"/>
      <c r="I24" s="179"/>
      <c r="J24" s="179"/>
      <c r="K24" s="179"/>
      <c r="L24" s="179"/>
      <c r="M24" s="179"/>
      <c r="N24" s="179"/>
      <c r="O24" s="179"/>
      <c r="P24" s="179"/>
      <c r="Q24" s="179"/>
      <c r="R24" s="179"/>
      <c r="S24" s="179"/>
      <c r="T24" s="179"/>
      <c r="U24" s="179"/>
      <c r="V24" s="179"/>
      <c r="W24" s="179"/>
      <c r="X24" s="179"/>
      <c r="Y24" s="179"/>
      <c r="Z24" s="179"/>
      <c r="AA24" s="179"/>
      <c r="AB24" s="179"/>
      <c r="AC24" s="179"/>
    </row>
    <row r="25" spans="1:29" ht="18" customHeight="1" x14ac:dyDescent="0.35">
      <c r="A25" s="179"/>
      <c r="B25" s="86" t="s">
        <v>1765</v>
      </c>
      <c r="C25" s="87" t="s">
        <v>1766</v>
      </c>
      <c r="D25" s="88"/>
      <c r="E25" s="88"/>
      <c r="F25" s="88"/>
      <c r="G25" s="88"/>
      <c r="H25" s="179"/>
      <c r="I25" s="179"/>
      <c r="J25" s="179"/>
      <c r="K25" s="179"/>
      <c r="L25" s="179"/>
      <c r="M25" s="179"/>
      <c r="N25" s="179"/>
      <c r="O25" s="179"/>
      <c r="P25" s="179"/>
      <c r="Q25" s="179"/>
      <c r="R25" s="179"/>
      <c r="S25" s="179"/>
      <c r="T25" s="179"/>
      <c r="U25" s="179"/>
      <c r="V25" s="179"/>
      <c r="W25" s="179"/>
      <c r="X25" s="179"/>
      <c r="Y25" s="179"/>
      <c r="Z25" s="179"/>
      <c r="AA25" s="179"/>
      <c r="AB25" s="179"/>
      <c r="AC25" s="179"/>
    </row>
    <row r="26" spans="1:29" ht="18" customHeight="1" x14ac:dyDescent="0.35">
      <c r="A26" s="179"/>
      <c r="B26" s="86" t="s">
        <v>1767</v>
      </c>
      <c r="C26" s="87" t="s">
        <v>1768</v>
      </c>
      <c r="D26" s="88"/>
      <c r="E26" s="88"/>
      <c r="F26" s="88"/>
      <c r="G26" s="88"/>
      <c r="H26" s="179"/>
      <c r="I26" s="179"/>
      <c r="J26" s="179"/>
      <c r="K26" s="179"/>
      <c r="L26" s="179"/>
      <c r="M26" s="179"/>
      <c r="N26" s="179"/>
      <c r="O26" s="179"/>
      <c r="P26" s="179"/>
      <c r="Q26" s="179"/>
      <c r="R26" s="179"/>
      <c r="S26" s="179"/>
      <c r="T26" s="179"/>
      <c r="U26" s="179"/>
      <c r="V26" s="179"/>
      <c r="W26" s="179"/>
      <c r="X26" s="179"/>
      <c r="Y26" s="179"/>
      <c r="Z26" s="179"/>
      <c r="AA26" s="179"/>
      <c r="AB26" s="179"/>
      <c r="AC26" s="179"/>
    </row>
    <row r="27" spans="1:29" ht="18" customHeight="1" x14ac:dyDescent="0.35">
      <c r="A27" s="179"/>
      <c r="B27" s="86" t="s">
        <v>1769</v>
      </c>
      <c r="C27" s="87" t="s">
        <v>1770</v>
      </c>
      <c r="D27" s="88"/>
      <c r="E27" s="88"/>
      <c r="F27" s="88"/>
      <c r="G27" s="88"/>
      <c r="H27" s="179"/>
      <c r="I27" s="179"/>
      <c r="J27" s="179"/>
      <c r="K27" s="179"/>
      <c r="L27" s="179"/>
      <c r="M27" s="179"/>
      <c r="N27" s="179"/>
      <c r="O27" s="179"/>
      <c r="P27" s="179"/>
      <c r="Q27" s="179"/>
      <c r="R27" s="179"/>
      <c r="S27" s="179"/>
      <c r="T27" s="179"/>
      <c r="U27" s="179"/>
      <c r="V27" s="179"/>
      <c r="W27" s="179"/>
      <c r="X27" s="179"/>
      <c r="Y27" s="179"/>
      <c r="Z27" s="179"/>
      <c r="AA27" s="179"/>
      <c r="AB27" s="179"/>
      <c r="AC27" s="179"/>
    </row>
    <row r="28" spans="1:29" ht="18" customHeight="1" x14ac:dyDescent="0.35">
      <c r="A28" s="179"/>
      <c r="B28" s="86" t="s">
        <v>1771</v>
      </c>
      <c r="C28" s="87" t="s">
        <v>1772</v>
      </c>
      <c r="D28" s="88"/>
      <c r="E28" s="88"/>
      <c r="F28" s="88"/>
      <c r="G28" s="88"/>
      <c r="H28" s="179"/>
      <c r="I28" s="179"/>
      <c r="J28" s="179"/>
      <c r="K28" s="179"/>
      <c r="L28" s="179"/>
      <c r="M28" s="179"/>
      <c r="N28" s="179"/>
      <c r="O28" s="179"/>
      <c r="P28" s="179"/>
      <c r="Q28" s="179"/>
      <c r="R28" s="179"/>
      <c r="S28" s="179"/>
      <c r="T28" s="179"/>
      <c r="U28" s="179"/>
      <c r="V28" s="179"/>
      <c r="W28" s="179"/>
      <c r="X28" s="179"/>
      <c r="Y28" s="179"/>
      <c r="Z28" s="179"/>
      <c r="AA28" s="179"/>
      <c r="AB28" s="179"/>
      <c r="AC28" s="179"/>
    </row>
    <row r="29" spans="1:29" ht="18" customHeight="1" x14ac:dyDescent="0.35">
      <c r="A29" s="179"/>
      <c r="B29" s="86" t="s">
        <v>1773</v>
      </c>
      <c r="C29" s="87" t="s">
        <v>1774</v>
      </c>
      <c r="D29" s="88"/>
      <c r="E29" s="88"/>
      <c r="F29" s="88"/>
      <c r="G29" s="88"/>
      <c r="H29" s="179"/>
      <c r="I29" s="179"/>
      <c r="J29" s="179"/>
      <c r="K29" s="179"/>
      <c r="L29" s="179"/>
      <c r="M29" s="179"/>
      <c r="N29" s="179"/>
      <c r="O29" s="179"/>
      <c r="P29" s="179"/>
      <c r="Q29" s="179"/>
      <c r="R29" s="179"/>
      <c r="S29" s="179"/>
      <c r="T29" s="179"/>
      <c r="U29" s="179"/>
      <c r="V29" s="179"/>
      <c r="W29" s="179"/>
      <c r="X29" s="179"/>
      <c r="Y29" s="179"/>
      <c r="Z29" s="179"/>
      <c r="AA29" s="179"/>
      <c r="AB29" s="179"/>
      <c r="AC29" s="179"/>
    </row>
    <row r="30" spans="1:29" ht="18" customHeight="1" x14ac:dyDescent="0.35">
      <c r="A30" s="179"/>
      <c r="B30" s="86" t="s">
        <v>1775</v>
      </c>
      <c r="C30" s="87" t="s">
        <v>1776</v>
      </c>
      <c r="D30" s="88"/>
      <c r="E30" s="88"/>
      <c r="F30" s="88"/>
      <c r="G30" s="88"/>
      <c r="H30" s="179"/>
      <c r="I30" s="179"/>
      <c r="J30" s="179"/>
      <c r="K30" s="179"/>
      <c r="L30" s="179"/>
      <c r="M30" s="179"/>
      <c r="N30" s="179"/>
      <c r="O30" s="179"/>
      <c r="P30" s="179"/>
      <c r="Q30" s="179"/>
      <c r="R30" s="179"/>
      <c r="S30" s="179"/>
      <c r="T30" s="179"/>
      <c r="U30" s="179"/>
      <c r="V30" s="179"/>
      <c r="W30" s="179"/>
      <c r="X30" s="179"/>
      <c r="Y30" s="179"/>
      <c r="Z30" s="179"/>
      <c r="AA30" s="179"/>
      <c r="AB30" s="179"/>
      <c r="AC30" s="179"/>
    </row>
    <row r="31" spans="1:29" ht="18" customHeight="1" x14ac:dyDescent="0.35">
      <c r="A31" s="179"/>
      <c r="B31" s="89" t="s">
        <v>1777</v>
      </c>
      <c r="C31" s="90" t="s">
        <v>1778</v>
      </c>
      <c r="D31" s="93">
        <f>SUM(D20:D30)</f>
        <v>0</v>
      </c>
      <c r="E31" s="93">
        <f>SUM(E20:E30)</f>
        <v>0</v>
      </c>
      <c r="F31" s="93">
        <f>SUM(F20:F30)</f>
        <v>0</v>
      </c>
      <c r="G31" s="93">
        <f>SUM(G20:G30)</f>
        <v>0</v>
      </c>
      <c r="H31" s="179"/>
      <c r="I31" s="179"/>
      <c r="J31" s="179"/>
      <c r="K31" s="179"/>
      <c r="L31" s="179"/>
      <c r="M31" s="179"/>
      <c r="N31" s="179"/>
      <c r="O31" s="179"/>
      <c r="P31" s="179"/>
      <c r="Q31" s="179"/>
      <c r="R31" s="179"/>
      <c r="S31" s="179"/>
      <c r="T31" s="179"/>
      <c r="U31" s="179"/>
      <c r="V31" s="179"/>
      <c r="W31" s="179"/>
      <c r="X31" s="179"/>
      <c r="Y31" s="179"/>
      <c r="Z31" s="179"/>
      <c r="AA31" s="179"/>
      <c r="AB31" s="179"/>
      <c r="AC31" s="179"/>
    </row>
    <row r="32" spans="1:29" ht="18" customHeight="1" x14ac:dyDescent="0.35">
      <c r="A32" s="179"/>
      <c r="B32" s="31" t="s">
        <v>1779</v>
      </c>
      <c r="C32" s="96" t="s">
        <v>1780</v>
      </c>
      <c r="D32" s="88"/>
      <c r="E32" s="88"/>
      <c r="F32" s="88"/>
      <c r="G32" s="88"/>
      <c r="H32" s="179"/>
      <c r="I32" s="179"/>
      <c r="J32" s="179"/>
      <c r="K32" s="179"/>
      <c r="L32" s="179"/>
      <c r="M32" s="179"/>
      <c r="N32" s="179"/>
      <c r="O32" s="179"/>
      <c r="P32" s="179"/>
      <c r="Q32" s="179"/>
      <c r="R32" s="179"/>
      <c r="S32" s="179"/>
      <c r="T32" s="179"/>
      <c r="U32" s="179"/>
      <c r="V32" s="179"/>
      <c r="W32" s="179"/>
      <c r="X32" s="179"/>
      <c r="Y32" s="179"/>
      <c r="Z32" s="179"/>
      <c r="AA32" s="179"/>
      <c r="AB32" s="179"/>
      <c r="AC32" s="179"/>
    </row>
    <row r="33" spans="1:29" ht="18" customHeight="1" x14ac:dyDescent="0.35">
      <c r="A33" s="179"/>
      <c r="B33" s="31" t="s">
        <v>1781</v>
      </c>
      <c r="C33" s="96" t="s">
        <v>1782</v>
      </c>
      <c r="D33" s="88"/>
      <c r="E33" s="88"/>
      <c r="F33" s="88"/>
      <c r="G33" s="88"/>
      <c r="H33" s="179"/>
      <c r="I33" s="179"/>
      <c r="J33" s="179"/>
      <c r="K33" s="179"/>
      <c r="L33" s="179"/>
      <c r="M33" s="179"/>
      <c r="N33" s="179"/>
      <c r="O33" s="179"/>
      <c r="P33" s="179"/>
      <c r="Q33" s="179"/>
      <c r="R33" s="179"/>
      <c r="S33" s="179"/>
      <c r="T33" s="179"/>
      <c r="U33" s="179"/>
      <c r="V33" s="179"/>
      <c r="W33" s="179"/>
      <c r="X33" s="179"/>
      <c r="Y33" s="179"/>
      <c r="Z33" s="179"/>
      <c r="AA33" s="179"/>
      <c r="AB33" s="179"/>
      <c r="AC33" s="179"/>
    </row>
    <row r="34" spans="1:29" ht="18" customHeight="1" x14ac:dyDescent="0.35">
      <c r="A34" s="179"/>
      <c r="B34" s="89" t="s">
        <v>1783</v>
      </c>
      <c r="C34" s="90" t="s">
        <v>1784</v>
      </c>
      <c r="D34" s="93">
        <f>SUM(D32:D33)</f>
        <v>0</v>
      </c>
      <c r="E34" s="93">
        <f>SUM(E32:E33)</f>
        <v>0</v>
      </c>
      <c r="F34" s="93">
        <f>SUM(F32:F33)</f>
        <v>0</v>
      </c>
      <c r="G34" s="93">
        <f>SUM(G32:G33)</f>
        <v>0</v>
      </c>
      <c r="H34" s="179"/>
      <c r="I34" s="179"/>
      <c r="J34" s="179"/>
      <c r="K34" s="179"/>
      <c r="L34" s="179"/>
      <c r="M34" s="179"/>
      <c r="N34" s="179"/>
      <c r="O34" s="179"/>
      <c r="P34" s="179"/>
      <c r="Q34" s="179"/>
      <c r="R34" s="179"/>
      <c r="S34" s="179"/>
      <c r="T34" s="179"/>
      <c r="U34" s="179"/>
      <c r="V34" s="179"/>
      <c r="W34" s="179"/>
      <c r="X34" s="179"/>
      <c r="Y34" s="179"/>
      <c r="Z34" s="179"/>
      <c r="AA34" s="179"/>
      <c r="AB34" s="179"/>
      <c r="AC34" s="179"/>
    </row>
    <row r="35" spans="1:29" ht="18" customHeight="1" x14ac:dyDescent="0.35">
      <c r="A35" s="179"/>
      <c r="B35" s="91" t="s">
        <v>1785</v>
      </c>
      <c r="C35" s="92" t="s">
        <v>1786</v>
      </c>
      <c r="D35" s="94">
        <f>IFERROR(IF((D31+D34)&lt;0,"FP négatifs",(ABS(D31+D34))/(D20+D21)),0)</f>
        <v>0</v>
      </c>
      <c r="E35" s="94">
        <f>IFERROR(IF((E31+E34)&lt;0,"FP négatifs",(ABS(E31+E34))/(E20+E21)),0)</f>
        <v>0</v>
      </c>
      <c r="F35" s="94">
        <f>IFERROR(IF((F31+F34)&lt;0,"FP négatifs",(ABS(F31+F34))/(F20+F21)),0)</f>
        <v>0</v>
      </c>
      <c r="G35" s="94">
        <f>IFERROR(IF((G31+G34)&lt;0,"FP négatifs",(ABS(G31+G34))/(G20+G21)),0)</f>
        <v>0</v>
      </c>
      <c r="H35" s="179"/>
      <c r="I35" s="179"/>
      <c r="J35" s="179"/>
      <c r="K35" s="179"/>
      <c r="L35" s="179"/>
      <c r="M35" s="179"/>
      <c r="N35" s="179"/>
      <c r="O35" s="179"/>
      <c r="P35" s="179"/>
      <c r="Q35" s="179"/>
      <c r="R35" s="179"/>
      <c r="S35" s="179"/>
      <c r="T35" s="179"/>
      <c r="U35" s="179"/>
      <c r="V35" s="179"/>
      <c r="W35" s="179"/>
      <c r="X35" s="179"/>
      <c r="Y35" s="179"/>
      <c r="Z35" s="179"/>
      <c r="AA35" s="179"/>
      <c r="AB35" s="179"/>
      <c r="AC35" s="179"/>
    </row>
    <row r="36" spans="1:29" ht="18" customHeight="1" x14ac:dyDescent="0.35">
      <c r="A36" s="179"/>
      <c r="B36" s="31" t="s">
        <v>1787</v>
      </c>
      <c r="C36" s="96" t="s">
        <v>1788</v>
      </c>
      <c r="D36" s="88"/>
      <c r="E36" s="88"/>
      <c r="F36" s="88"/>
      <c r="G36" s="88"/>
      <c r="H36" s="179"/>
      <c r="I36" s="179"/>
      <c r="J36" s="179"/>
      <c r="K36" s="179"/>
      <c r="L36" s="179"/>
      <c r="M36" s="179"/>
      <c r="N36" s="179"/>
      <c r="O36" s="179"/>
      <c r="P36" s="179"/>
      <c r="Q36" s="179"/>
      <c r="R36" s="179"/>
      <c r="S36" s="179"/>
      <c r="T36" s="179"/>
      <c r="U36" s="179"/>
      <c r="V36" s="179"/>
      <c r="W36" s="179"/>
      <c r="X36" s="179"/>
      <c r="Y36" s="179"/>
      <c r="Z36" s="179"/>
      <c r="AA36" s="179"/>
      <c r="AB36" s="179"/>
      <c r="AC36" s="179"/>
    </row>
    <row r="37" spans="1:29" ht="18" customHeight="1" x14ac:dyDescent="0.35">
      <c r="A37" s="179"/>
      <c r="B37" s="31" t="s">
        <v>1789</v>
      </c>
      <c r="C37" s="96" t="s">
        <v>1790</v>
      </c>
      <c r="D37" s="88"/>
      <c r="E37" s="88"/>
      <c r="F37" s="88"/>
      <c r="G37" s="88"/>
      <c r="H37" s="179"/>
      <c r="I37" s="179"/>
      <c r="J37" s="179"/>
      <c r="K37" s="179"/>
      <c r="L37" s="179"/>
      <c r="M37" s="179"/>
      <c r="N37" s="179"/>
      <c r="O37" s="179"/>
      <c r="P37" s="179"/>
      <c r="Q37" s="179"/>
      <c r="R37" s="179"/>
      <c r="S37" s="179"/>
      <c r="T37" s="179"/>
      <c r="U37" s="179"/>
      <c r="V37" s="179"/>
      <c r="W37" s="179"/>
      <c r="X37" s="179"/>
      <c r="Y37" s="179"/>
      <c r="Z37" s="179"/>
      <c r="AA37" s="179"/>
      <c r="AB37" s="179"/>
      <c r="AC37" s="179"/>
    </row>
    <row r="38" spans="1:29" ht="56" x14ac:dyDescent="0.35">
      <c r="A38" s="179"/>
      <c r="B38" s="31" t="s">
        <v>1791</v>
      </c>
      <c r="C38" s="96" t="s">
        <v>1792</v>
      </c>
      <c r="D38" s="88"/>
      <c r="E38" s="88"/>
      <c r="F38" s="88"/>
      <c r="G38" s="88"/>
      <c r="H38" s="179"/>
      <c r="I38" s="179"/>
      <c r="J38" s="179"/>
      <c r="K38" s="179"/>
      <c r="L38" s="179"/>
      <c r="M38" s="179"/>
      <c r="N38" s="179"/>
      <c r="O38" s="179"/>
      <c r="P38" s="179"/>
      <c r="Q38" s="179"/>
      <c r="R38" s="179"/>
      <c r="S38" s="179"/>
      <c r="T38" s="179"/>
      <c r="U38" s="179"/>
      <c r="V38" s="179"/>
      <c r="W38" s="179"/>
      <c r="X38" s="179"/>
      <c r="Y38" s="179"/>
      <c r="Z38" s="179"/>
      <c r="AA38" s="179"/>
      <c r="AB38" s="179"/>
      <c r="AC38" s="179"/>
    </row>
    <row r="39" spans="1:29" x14ac:dyDescent="0.35">
      <c r="A39" s="179"/>
      <c r="B39" s="91" t="s">
        <v>1793</v>
      </c>
      <c r="C39" s="92" t="s">
        <v>1794</v>
      </c>
      <c r="D39" s="95">
        <f>IFERROR(IF(D36/D31&lt;0,"CP négatifs",(D36/D31)),0)</f>
        <v>0</v>
      </c>
      <c r="E39" s="95">
        <f>IFERROR(IF(E36/E31&lt;0,"CP négatifs",(E36/E31)),0)</f>
        <v>0</v>
      </c>
      <c r="F39" s="95">
        <f>IFERROR(IF(F36/F31&lt;0,"CP négatifs",(F36/F31)),0)</f>
        <v>0</v>
      </c>
      <c r="G39" s="95">
        <f>IFERROR(IF(G36/G31&lt;0,"CP négatifs",(G36/G31)),0)</f>
        <v>0</v>
      </c>
      <c r="H39" s="179"/>
      <c r="I39" s="179"/>
      <c r="J39" s="179"/>
      <c r="K39" s="179"/>
      <c r="L39" s="179"/>
      <c r="M39" s="179"/>
      <c r="N39" s="179"/>
      <c r="O39" s="179"/>
      <c r="P39" s="179"/>
      <c r="Q39" s="179"/>
      <c r="R39" s="179"/>
      <c r="S39" s="179"/>
      <c r="T39" s="179"/>
      <c r="U39" s="179"/>
      <c r="V39" s="179"/>
      <c r="W39" s="179"/>
      <c r="X39" s="179"/>
      <c r="Y39" s="179"/>
      <c r="Z39" s="179"/>
      <c r="AA39" s="179"/>
      <c r="AB39" s="179"/>
      <c r="AC39" s="179"/>
    </row>
    <row r="40" spans="1:29" x14ac:dyDescent="0.35">
      <c r="A40" s="179"/>
      <c r="B40" s="91" t="s">
        <v>1795</v>
      </c>
      <c r="C40" s="92" t="s">
        <v>1794</v>
      </c>
      <c r="D40" s="94">
        <f>IFERROR(IF((D37/D38)&lt;0,"EBE négatif",D37/D38),0)</f>
        <v>0</v>
      </c>
      <c r="E40" s="94">
        <f>IFERROR(IF((E37/E38)&lt;0,"EBE négatif",E37/E38),0)</f>
        <v>0</v>
      </c>
      <c r="F40" s="94">
        <f>IFERROR(IF((F37/F38)&lt;0,"EBE négatif",F37/F38),0)</f>
        <v>0</v>
      </c>
      <c r="G40" s="94">
        <f>IFERROR(IF((G37/G38)&lt;0,"EBE négatif",G37/G38),0)</f>
        <v>0</v>
      </c>
      <c r="H40" s="179"/>
      <c r="I40" s="179"/>
      <c r="J40" s="179"/>
      <c r="K40" s="179"/>
      <c r="L40" s="179"/>
      <c r="M40" s="179"/>
      <c r="N40" s="179"/>
      <c r="O40" s="179"/>
      <c r="P40" s="179"/>
      <c r="Q40" s="179"/>
      <c r="R40" s="179"/>
      <c r="S40" s="179"/>
      <c r="T40" s="179"/>
      <c r="U40" s="179"/>
      <c r="V40" s="179"/>
      <c r="W40" s="179"/>
      <c r="X40" s="179"/>
      <c r="Y40" s="179"/>
      <c r="Z40" s="179"/>
      <c r="AA40" s="179"/>
      <c r="AB40" s="179"/>
      <c r="AC40" s="179"/>
    </row>
    <row r="41" spans="1:29" ht="14" customHeight="1" thickBot="1" x14ac:dyDescent="0.4">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row>
    <row r="42" spans="1:29" ht="20" customHeight="1" x14ac:dyDescent="0.35">
      <c r="A42" s="179"/>
      <c r="B42" s="356" t="s">
        <v>1796</v>
      </c>
      <c r="C42" s="357"/>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row>
    <row r="43" spans="1:29" ht="18" customHeight="1" thickBot="1" x14ac:dyDescent="0.4">
      <c r="A43" s="179"/>
      <c r="B43" s="354" t="str">
        <f>IF(OR(D35="FP négatifs",D35&lt;50%),"Entreprise en difficulté",IF(AND(OR(D39="CP négatifs",D39&gt;7.5),OR(E39="CP négatifs",E39&gt;7.5),OR(D40="EBE négatif",D40&gt;100%),OR(E40="EBE négatif",E40&gt;100%)),"Entreprise en difficulté","L'entreprise n'est pas en difficulté"))</f>
        <v>Entreprise en difficulté</v>
      </c>
      <c r="C43" s="355"/>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row>
    <row r="44" spans="1:29" x14ac:dyDescent="0.35">
      <c r="A44" s="179"/>
      <c r="B44" s="5"/>
      <c r="C44" s="5"/>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row>
    <row r="45" spans="1:29" ht="106.5" customHeight="1" x14ac:dyDescent="0.35">
      <c r="A45" s="179"/>
      <c r="B45" s="351"/>
      <c r="C45" s="351"/>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row>
    <row r="46" spans="1:29" x14ac:dyDescent="0.35">
      <c r="A46" s="179"/>
      <c r="B46" s="5"/>
      <c r="C46" s="5"/>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row>
    <row r="47" spans="1:29" x14ac:dyDescent="0.35">
      <c r="A47" s="179"/>
      <c r="B47" s="5"/>
      <c r="C47" s="5"/>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row>
    <row r="48" spans="1:29" x14ac:dyDescent="0.35">
      <c r="A48" s="179"/>
      <c r="B48" s="5"/>
      <c r="C48" s="5"/>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row>
    <row r="49" spans="1:29" x14ac:dyDescent="0.35">
      <c r="A49" s="5"/>
      <c r="B49" s="5"/>
      <c r="C49" s="5"/>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row>
    <row r="50" spans="1:29" x14ac:dyDescent="0.35">
      <c r="A50" s="5"/>
      <c r="B50" s="5"/>
      <c r="C50" s="5"/>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row>
    <row r="51" spans="1:29" x14ac:dyDescent="0.35">
      <c r="A51" s="5"/>
      <c r="B51" s="5"/>
      <c r="C51" s="5"/>
      <c r="D51" s="179"/>
      <c r="E51" s="179"/>
      <c r="F51" s="179"/>
      <c r="G51" s="179"/>
      <c r="H51" s="179"/>
      <c r="I51" s="179"/>
      <c r="J51" s="179"/>
      <c r="K51" s="179"/>
      <c r="L51" s="179"/>
      <c r="M51" s="179"/>
      <c r="N51" s="179"/>
      <c r="O51" s="179"/>
      <c r="P51" s="179"/>
      <c r="Q51" s="179"/>
      <c r="R51" s="179"/>
      <c r="S51" s="179"/>
      <c r="T51" s="179"/>
    </row>
    <row r="52" spans="1:29" x14ac:dyDescent="0.35">
      <c r="A52" s="5"/>
      <c r="B52" s="5"/>
      <c r="C52" s="5"/>
      <c r="D52" s="179"/>
      <c r="E52" s="179"/>
      <c r="F52" s="179"/>
      <c r="G52" s="179"/>
      <c r="H52" s="179"/>
      <c r="I52" s="179"/>
      <c r="J52" s="179"/>
      <c r="K52" s="179"/>
      <c r="L52" s="179"/>
      <c r="M52" s="179"/>
      <c r="N52" s="179"/>
      <c r="O52" s="179"/>
      <c r="P52" s="179"/>
      <c r="Q52" s="179"/>
      <c r="R52" s="179"/>
      <c r="S52" s="179"/>
      <c r="T52" s="179"/>
    </row>
    <row r="53" spans="1:29" x14ac:dyDescent="0.35">
      <c r="A53" s="5"/>
      <c r="B53" s="5"/>
      <c r="C53" s="5"/>
      <c r="D53" s="179"/>
      <c r="E53" s="179"/>
      <c r="F53" s="179"/>
      <c r="G53" s="179"/>
      <c r="H53" s="179"/>
      <c r="I53" s="179"/>
      <c r="J53" s="179"/>
      <c r="K53" s="179"/>
      <c r="L53" s="179"/>
      <c r="M53" s="179"/>
      <c r="N53" s="179"/>
      <c r="O53" s="179"/>
      <c r="P53" s="179"/>
      <c r="Q53" s="179"/>
      <c r="R53" s="179"/>
      <c r="S53" s="179"/>
      <c r="T53" s="179"/>
    </row>
    <row r="54" spans="1:29" x14ac:dyDescent="0.35">
      <c r="A54" s="5"/>
      <c r="B54" s="5"/>
      <c r="C54" s="5"/>
      <c r="D54" s="179"/>
      <c r="E54" s="179"/>
      <c r="F54" s="179"/>
      <c r="G54" s="179"/>
      <c r="H54" s="179"/>
      <c r="I54" s="179"/>
      <c r="J54" s="179"/>
      <c r="K54" s="179"/>
      <c r="L54" s="179"/>
      <c r="M54" s="179"/>
      <c r="N54" s="179"/>
      <c r="O54" s="179"/>
      <c r="P54" s="179"/>
      <c r="Q54" s="179"/>
      <c r="R54" s="179"/>
      <c r="S54" s="179"/>
      <c r="T54" s="179"/>
    </row>
    <row r="55" spans="1:29" x14ac:dyDescent="0.35">
      <c r="D55" s="179"/>
      <c r="E55" s="179"/>
      <c r="F55" s="179"/>
      <c r="G55" s="179"/>
      <c r="H55" s="179"/>
      <c r="I55" s="179"/>
      <c r="J55" s="179"/>
      <c r="K55" s="179"/>
      <c r="L55" s="179"/>
      <c r="M55" s="179"/>
      <c r="N55" s="179"/>
      <c r="O55" s="179"/>
      <c r="P55" s="179"/>
      <c r="Q55" s="179"/>
      <c r="R55" s="179"/>
      <c r="S55" s="179"/>
      <c r="T55" s="179"/>
    </row>
    <row r="56" spans="1:29" x14ac:dyDescent="0.35">
      <c r="D56" s="179"/>
      <c r="E56" s="179"/>
      <c r="F56" s="179"/>
      <c r="G56" s="179"/>
      <c r="H56" s="179"/>
      <c r="I56" s="179"/>
      <c r="J56" s="179"/>
      <c r="K56" s="179"/>
      <c r="L56" s="179"/>
      <c r="M56" s="179"/>
      <c r="N56" s="179"/>
      <c r="O56" s="179"/>
      <c r="P56" s="179"/>
      <c r="Q56" s="179"/>
      <c r="R56" s="179"/>
      <c r="S56" s="179"/>
      <c r="T56" s="179"/>
    </row>
    <row r="57" spans="1:29" x14ac:dyDescent="0.35">
      <c r="D57" s="179"/>
      <c r="E57" s="179"/>
      <c r="F57" s="179"/>
      <c r="G57" s="179"/>
      <c r="H57" s="179"/>
      <c r="I57" s="179"/>
      <c r="J57" s="179"/>
      <c r="K57" s="179"/>
      <c r="L57" s="179"/>
      <c r="M57" s="179"/>
      <c r="N57" s="179"/>
      <c r="O57" s="179"/>
      <c r="P57" s="179"/>
      <c r="Q57" s="179"/>
      <c r="R57" s="179"/>
      <c r="S57" s="179"/>
      <c r="T57" s="179"/>
    </row>
    <row r="58" spans="1:29" x14ac:dyDescent="0.35">
      <c r="D58" s="179"/>
      <c r="E58" s="179"/>
      <c r="F58" s="179"/>
      <c r="G58" s="179"/>
      <c r="H58" s="179"/>
      <c r="I58" s="179"/>
      <c r="J58" s="179"/>
      <c r="K58" s="179"/>
      <c r="L58" s="179"/>
      <c r="M58" s="179"/>
      <c r="N58" s="179"/>
      <c r="O58" s="179"/>
      <c r="P58" s="179"/>
      <c r="Q58" s="179"/>
      <c r="R58" s="179"/>
      <c r="S58" s="179"/>
      <c r="T58" s="179"/>
    </row>
    <row r="59" spans="1:29" x14ac:dyDescent="0.35">
      <c r="D59" s="179"/>
      <c r="E59" s="179"/>
      <c r="F59" s="179"/>
      <c r="G59" s="179"/>
      <c r="H59" s="179"/>
      <c r="I59" s="179"/>
      <c r="J59" s="179"/>
      <c r="K59" s="179"/>
      <c r="L59" s="179"/>
      <c r="M59" s="179"/>
      <c r="N59" s="179"/>
      <c r="O59" s="179"/>
      <c r="P59" s="179"/>
      <c r="Q59" s="179"/>
      <c r="R59" s="179"/>
      <c r="S59" s="179"/>
      <c r="T59" s="179"/>
    </row>
    <row r="60" spans="1:29" x14ac:dyDescent="0.35">
      <c r="D60" s="179"/>
      <c r="E60" s="179"/>
      <c r="F60" s="179"/>
      <c r="G60" s="179"/>
      <c r="H60" s="179"/>
      <c r="I60" s="179"/>
      <c r="J60" s="179"/>
      <c r="K60" s="179"/>
      <c r="L60" s="179"/>
      <c r="M60" s="179"/>
      <c r="N60" s="179"/>
      <c r="O60" s="179"/>
      <c r="P60" s="179"/>
      <c r="Q60" s="179"/>
      <c r="R60" s="179"/>
      <c r="S60" s="179"/>
      <c r="T60" s="179"/>
    </row>
    <row r="61" spans="1:29" x14ac:dyDescent="0.35">
      <c r="D61" s="179"/>
      <c r="E61" s="179"/>
      <c r="F61" s="179"/>
      <c r="G61" s="179"/>
      <c r="H61" s="179"/>
      <c r="I61" s="179"/>
      <c r="J61" s="179"/>
      <c r="K61" s="179"/>
      <c r="L61" s="179"/>
      <c r="M61" s="179"/>
      <c r="N61" s="179"/>
      <c r="O61" s="179"/>
      <c r="P61" s="179"/>
      <c r="Q61" s="179"/>
      <c r="R61" s="179"/>
      <c r="S61" s="179"/>
      <c r="T61" s="179"/>
    </row>
    <row r="62" spans="1:29" x14ac:dyDescent="0.35">
      <c r="D62" s="179"/>
      <c r="E62" s="179"/>
      <c r="F62" s="179"/>
      <c r="G62" s="179"/>
      <c r="H62" s="179"/>
      <c r="I62" s="179"/>
      <c r="J62" s="179"/>
      <c r="K62" s="179"/>
      <c r="L62" s="179"/>
      <c r="M62" s="179"/>
      <c r="N62" s="179"/>
      <c r="O62" s="179"/>
      <c r="P62" s="179"/>
      <c r="Q62" s="179"/>
      <c r="R62" s="179"/>
      <c r="S62" s="179"/>
      <c r="T62" s="179"/>
    </row>
    <row r="63" spans="1:29" x14ac:dyDescent="0.35">
      <c r="D63" s="179"/>
      <c r="E63" s="179"/>
      <c r="F63" s="179"/>
      <c r="G63" s="179"/>
      <c r="H63" s="179"/>
      <c r="I63" s="179"/>
      <c r="J63" s="179"/>
      <c r="K63" s="179"/>
      <c r="L63" s="179"/>
      <c r="M63" s="179"/>
      <c r="N63" s="179"/>
      <c r="O63" s="179"/>
      <c r="P63" s="179"/>
      <c r="Q63" s="179"/>
      <c r="R63" s="179"/>
      <c r="S63" s="179"/>
      <c r="T63" s="179"/>
    </row>
    <row r="64" spans="1:29" x14ac:dyDescent="0.35">
      <c r="D64" s="179"/>
      <c r="E64" s="179"/>
      <c r="F64" s="179"/>
      <c r="G64" s="179"/>
      <c r="H64" s="179"/>
      <c r="I64" s="179"/>
      <c r="J64" s="179"/>
      <c r="K64" s="179"/>
      <c r="L64" s="179"/>
      <c r="M64" s="179"/>
      <c r="N64" s="179"/>
      <c r="O64" s="179"/>
      <c r="P64" s="179"/>
      <c r="Q64" s="179"/>
      <c r="R64" s="179"/>
      <c r="S64" s="179"/>
      <c r="T64" s="179"/>
    </row>
    <row r="65" spans="4:20" x14ac:dyDescent="0.35">
      <c r="D65" s="179"/>
      <c r="E65" s="179"/>
      <c r="F65" s="179"/>
      <c r="G65" s="179"/>
      <c r="H65" s="179"/>
      <c r="I65" s="179"/>
      <c r="J65" s="179"/>
      <c r="K65" s="179"/>
      <c r="L65" s="179"/>
      <c r="M65" s="179"/>
      <c r="N65" s="179"/>
      <c r="O65" s="179"/>
      <c r="P65" s="179"/>
      <c r="Q65" s="179"/>
      <c r="R65" s="179"/>
      <c r="S65" s="179"/>
      <c r="T65" s="179"/>
    </row>
    <row r="66" spans="4:20" x14ac:dyDescent="0.35">
      <c r="D66" s="179"/>
      <c r="E66" s="179"/>
      <c r="F66" s="179"/>
      <c r="G66" s="179"/>
      <c r="H66" s="179"/>
      <c r="I66" s="179"/>
      <c r="J66" s="179"/>
      <c r="K66" s="179"/>
      <c r="L66" s="179"/>
      <c r="M66" s="179"/>
      <c r="N66" s="179"/>
      <c r="O66" s="179"/>
      <c r="P66" s="179"/>
      <c r="Q66" s="179"/>
      <c r="R66" s="179"/>
      <c r="S66" s="179"/>
      <c r="T66" s="179"/>
    </row>
    <row r="67" spans="4:20" x14ac:dyDescent="0.35">
      <c r="D67" s="179"/>
      <c r="E67" s="179"/>
      <c r="F67" s="179"/>
      <c r="G67" s="179"/>
      <c r="H67" s="179"/>
      <c r="I67" s="179"/>
      <c r="J67" s="179"/>
      <c r="K67" s="179"/>
      <c r="L67" s="179"/>
      <c r="M67" s="179"/>
      <c r="N67" s="179"/>
      <c r="O67" s="179"/>
      <c r="P67" s="179"/>
      <c r="Q67" s="179"/>
      <c r="R67" s="179"/>
      <c r="S67" s="179"/>
      <c r="T67" s="179"/>
    </row>
    <row r="68" spans="4:20" x14ac:dyDescent="0.35">
      <c r="D68" s="179"/>
      <c r="E68" s="179"/>
      <c r="F68" s="179"/>
      <c r="G68" s="179"/>
      <c r="H68" s="179"/>
      <c r="I68" s="179"/>
      <c r="J68" s="179"/>
      <c r="K68" s="179"/>
      <c r="L68" s="179"/>
      <c r="M68" s="179"/>
      <c r="N68" s="179"/>
      <c r="O68" s="179"/>
      <c r="P68" s="179"/>
      <c r="Q68" s="179"/>
      <c r="R68" s="179"/>
      <c r="S68" s="179"/>
      <c r="T68" s="179"/>
    </row>
    <row r="69" spans="4:20" x14ac:dyDescent="0.35">
      <c r="D69" s="179"/>
      <c r="E69" s="179"/>
      <c r="F69" s="179"/>
      <c r="G69" s="179"/>
      <c r="H69" s="179"/>
      <c r="I69" s="179"/>
      <c r="J69" s="179"/>
      <c r="K69" s="179"/>
      <c r="L69" s="179"/>
      <c r="M69" s="179"/>
      <c r="N69" s="179"/>
      <c r="O69" s="179"/>
      <c r="P69" s="179"/>
      <c r="Q69" s="179"/>
      <c r="R69" s="179"/>
      <c r="S69" s="179"/>
      <c r="T69" s="179"/>
    </row>
    <row r="70" spans="4:20" x14ac:dyDescent="0.35">
      <c r="D70" s="179"/>
      <c r="E70" s="179"/>
      <c r="F70" s="179"/>
      <c r="G70" s="179"/>
      <c r="H70" s="179"/>
      <c r="I70" s="179"/>
      <c r="J70" s="179"/>
      <c r="K70" s="179"/>
      <c r="L70" s="179"/>
      <c r="M70" s="179"/>
      <c r="N70" s="179"/>
      <c r="O70" s="179"/>
      <c r="P70" s="179"/>
      <c r="Q70" s="179"/>
      <c r="R70" s="179"/>
      <c r="S70" s="179"/>
      <c r="T70" s="179"/>
    </row>
    <row r="71" spans="4:20" x14ac:dyDescent="0.35">
      <c r="D71" s="179"/>
      <c r="E71" s="179"/>
      <c r="F71" s="179"/>
      <c r="G71" s="179"/>
      <c r="H71" s="179"/>
      <c r="I71" s="179"/>
      <c r="J71" s="179"/>
      <c r="K71" s="179"/>
      <c r="L71" s="179"/>
      <c r="M71" s="179"/>
      <c r="N71" s="179"/>
      <c r="O71" s="179"/>
      <c r="P71" s="179"/>
      <c r="Q71" s="179"/>
      <c r="R71" s="179"/>
      <c r="S71" s="179"/>
      <c r="T71" s="179"/>
    </row>
    <row r="72" spans="4:20" x14ac:dyDescent="0.35">
      <c r="D72" s="179"/>
      <c r="E72" s="179"/>
      <c r="F72" s="179"/>
      <c r="G72" s="179"/>
      <c r="H72" s="179"/>
      <c r="I72" s="179"/>
      <c r="J72" s="179"/>
      <c r="K72" s="179"/>
      <c r="L72" s="179"/>
      <c r="M72" s="179"/>
      <c r="N72" s="179"/>
      <c r="O72" s="179"/>
      <c r="P72" s="179"/>
      <c r="Q72" s="179"/>
      <c r="R72" s="179"/>
      <c r="S72" s="179"/>
      <c r="T72" s="179"/>
    </row>
    <row r="73" spans="4:20" x14ac:dyDescent="0.35">
      <c r="D73" s="179"/>
      <c r="E73" s="179"/>
      <c r="F73" s="179"/>
      <c r="G73" s="179"/>
      <c r="H73" s="179"/>
      <c r="I73" s="179"/>
      <c r="J73" s="179"/>
      <c r="K73" s="179"/>
      <c r="L73" s="179"/>
      <c r="M73" s="179"/>
      <c r="N73" s="179"/>
      <c r="O73" s="179"/>
      <c r="P73" s="179"/>
      <c r="Q73" s="179"/>
      <c r="R73" s="179"/>
      <c r="S73" s="179"/>
      <c r="T73" s="179"/>
    </row>
    <row r="74" spans="4:20" x14ac:dyDescent="0.35">
      <c r="D74" s="179"/>
      <c r="E74" s="179"/>
      <c r="F74" s="179"/>
      <c r="G74" s="179"/>
      <c r="H74" s="179"/>
      <c r="I74" s="179"/>
      <c r="J74" s="179"/>
      <c r="K74" s="179"/>
      <c r="L74" s="179"/>
      <c r="M74" s="179"/>
      <c r="N74" s="179"/>
      <c r="O74" s="179"/>
      <c r="P74" s="179"/>
      <c r="Q74" s="179"/>
      <c r="R74" s="179"/>
      <c r="S74" s="179"/>
      <c r="T74" s="179"/>
    </row>
    <row r="75" spans="4:20" x14ac:dyDescent="0.35">
      <c r="D75" s="179"/>
      <c r="E75" s="179"/>
      <c r="F75" s="179"/>
      <c r="G75" s="179"/>
      <c r="H75" s="179"/>
      <c r="I75" s="179"/>
      <c r="J75" s="179"/>
      <c r="K75" s="179"/>
      <c r="L75" s="179"/>
      <c r="M75" s="179"/>
      <c r="N75" s="179"/>
      <c r="O75" s="179"/>
      <c r="P75" s="179"/>
      <c r="Q75" s="179"/>
      <c r="R75" s="179"/>
      <c r="S75" s="179"/>
      <c r="T75" s="179"/>
    </row>
    <row r="76" spans="4:20" x14ac:dyDescent="0.35">
      <c r="D76" s="179"/>
      <c r="E76" s="179"/>
      <c r="F76" s="179"/>
      <c r="G76" s="179"/>
      <c r="H76" s="179"/>
      <c r="I76" s="179"/>
      <c r="J76" s="179"/>
      <c r="K76" s="179"/>
      <c r="L76" s="179"/>
      <c r="M76" s="179"/>
      <c r="N76" s="179"/>
      <c r="O76" s="179"/>
      <c r="P76" s="179"/>
      <c r="Q76" s="179"/>
      <c r="R76" s="179"/>
      <c r="S76" s="179"/>
      <c r="T76" s="179"/>
    </row>
    <row r="77" spans="4:20" x14ac:dyDescent="0.35">
      <c r="D77" s="179"/>
      <c r="E77" s="179"/>
      <c r="F77" s="179"/>
      <c r="G77" s="179"/>
      <c r="H77" s="179"/>
      <c r="I77" s="179"/>
      <c r="J77" s="179"/>
      <c r="K77" s="179"/>
      <c r="L77" s="179"/>
      <c r="M77" s="179"/>
      <c r="N77" s="179"/>
      <c r="O77" s="179"/>
      <c r="P77" s="179"/>
      <c r="Q77" s="179"/>
      <c r="R77" s="179"/>
      <c r="S77" s="179"/>
      <c r="T77" s="179"/>
    </row>
    <row r="78" spans="4:20" x14ac:dyDescent="0.35">
      <c r="D78" s="179"/>
      <c r="E78" s="179"/>
      <c r="F78" s="179"/>
      <c r="G78" s="179"/>
      <c r="H78" s="179"/>
      <c r="I78" s="179"/>
      <c r="J78" s="179"/>
      <c r="K78" s="179"/>
      <c r="L78" s="179"/>
      <c r="M78" s="179"/>
      <c r="N78" s="179"/>
      <c r="O78" s="179"/>
      <c r="P78" s="179"/>
      <c r="Q78" s="179"/>
      <c r="R78" s="179"/>
      <c r="S78" s="179"/>
      <c r="T78" s="179"/>
    </row>
    <row r="79" spans="4:20" x14ac:dyDescent="0.35">
      <c r="D79" s="179"/>
      <c r="E79" s="179"/>
      <c r="F79" s="179"/>
      <c r="G79" s="179"/>
      <c r="H79" s="179"/>
      <c r="I79" s="179"/>
      <c r="J79" s="179"/>
      <c r="K79" s="179"/>
      <c r="L79" s="179"/>
      <c r="M79" s="179"/>
      <c r="N79" s="179"/>
      <c r="O79" s="179"/>
      <c r="P79" s="179"/>
      <c r="Q79" s="179"/>
      <c r="R79" s="179"/>
      <c r="S79" s="179"/>
      <c r="T79" s="179"/>
    </row>
    <row r="80" spans="4:20" x14ac:dyDescent="0.35">
      <c r="D80" s="179"/>
      <c r="E80" s="179"/>
      <c r="F80" s="179"/>
      <c r="G80" s="179"/>
      <c r="H80" s="179"/>
      <c r="I80" s="179"/>
      <c r="J80" s="179"/>
      <c r="K80" s="179"/>
      <c r="L80" s="179"/>
      <c r="M80" s="179"/>
      <c r="N80" s="179"/>
      <c r="O80" s="179"/>
      <c r="P80" s="179"/>
      <c r="Q80" s="179"/>
      <c r="R80" s="179"/>
      <c r="S80" s="179"/>
      <c r="T80" s="179"/>
    </row>
    <row r="81" spans="4:20" x14ac:dyDescent="0.35">
      <c r="D81" s="179"/>
      <c r="E81" s="179"/>
      <c r="F81" s="179"/>
      <c r="G81" s="179"/>
      <c r="H81" s="179"/>
      <c r="I81" s="179"/>
      <c r="J81" s="179"/>
      <c r="K81" s="179"/>
      <c r="L81" s="179"/>
      <c r="M81" s="179"/>
      <c r="N81" s="179"/>
      <c r="O81" s="179"/>
      <c r="P81" s="179"/>
      <c r="Q81" s="179"/>
      <c r="R81" s="179"/>
      <c r="S81" s="179"/>
      <c r="T81" s="179"/>
    </row>
    <row r="82" spans="4:20" x14ac:dyDescent="0.35">
      <c r="D82" s="179"/>
      <c r="E82" s="179"/>
      <c r="F82" s="179"/>
      <c r="G82" s="179"/>
      <c r="H82" s="179"/>
      <c r="I82" s="179"/>
      <c r="J82" s="179"/>
      <c r="K82" s="179"/>
      <c r="L82" s="179"/>
      <c r="M82" s="179"/>
      <c r="N82" s="179"/>
      <c r="O82" s="179"/>
      <c r="P82" s="179"/>
      <c r="Q82" s="179"/>
      <c r="R82" s="179"/>
      <c r="S82" s="179"/>
      <c r="T82" s="179"/>
    </row>
    <row r="83" spans="4:20" x14ac:dyDescent="0.35">
      <c r="D83" s="179"/>
      <c r="E83" s="179"/>
      <c r="F83" s="179"/>
      <c r="G83" s="179"/>
      <c r="H83" s="179"/>
      <c r="I83" s="179"/>
      <c r="J83" s="179"/>
      <c r="K83" s="179"/>
      <c r="L83" s="179"/>
      <c r="M83" s="179"/>
      <c r="N83" s="179"/>
      <c r="O83" s="179"/>
      <c r="P83" s="179"/>
      <c r="Q83" s="179"/>
      <c r="R83" s="179"/>
      <c r="S83" s="179"/>
      <c r="T83" s="179"/>
    </row>
    <row r="84" spans="4:20" x14ac:dyDescent="0.35">
      <c r="D84" s="179"/>
      <c r="E84" s="179"/>
      <c r="F84" s="179"/>
      <c r="G84" s="179"/>
      <c r="H84" s="179"/>
      <c r="I84" s="179"/>
      <c r="J84" s="179"/>
      <c r="K84" s="179"/>
      <c r="L84" s="179"/>
      <c r="M84" s="179"/>
      <c r="N84" s="179"/>
      <c r="O84" s="179"/>
      <c r="P84" s="179"/>
      <c r="Q84" s="179"/>
      <c r="R84" s="179"/>
      <c r="S84" s="179"/>
      <c r="T84" s="179"/>
    </row>
    <row r="85" spans="4:20" x14ac:dyDescent="0.35">
      <c r="D85" s="179"/>
      <c r="E85" s="179"/>
      <c r="F85" s="179"/>
      <c r="G85" s="179"/>
      <c r="H85" s="179"/>
      <c r="I85" s="179"/>
      <c r="J85" s="179"/>
      <c r="K85" s="179"/>
      <c r="L85" s="179"/>
      <c r="M85" s="179"/>
      <c r="N85" s="179"/>
      <c r="O85" s="179"/>
      <c r="P85" s="179"/>
      <c r="Q85" s="179"/>
      <c r="R85" s="179"/>
      <c r="S85" s="179"/>
      <c r="T85" s="179"/>
    </row>
    <row r="86" spans="4:20" x14ac:dyDescent="0.35">
      <c r="D86" s="179"/>
      <c r="E86" s="179"/>
      <c r="F86" s="179"/>
      <c r="G86" s="179"/>
      <c r="H86" s="179"/>
      <c r="I86" s="179"/>
      <c r="J86" s="179"/>
      <c r="K86" s="179"/>
      <c r="L86" s="179"/>
      <c r="M86" s="179"/>
      <c r="N86" s="179"/>
      <c r="O86" s="179"/>
      <c r="P86" s="179"/>
      <c r="Q86" s="179"/>
      <c r="R86" s="179"/>
      <c r="S86" s="179"/>
      <c r="T86" s="179"/>
    </row>
    <row r="87" spans="4:20" x14ac:dyDescent="0.35">
      <c r="D87" s="179"/>
      <c r="E87" s="179"/>
      <c r="F87" s="179"/>
      <c r="G87" s="179"/>
      <c r="H87" s="179"/>
      <c r="I87" s="179"/>
      <c r="J87" s="179"/>
      <c r="K87" s="179"/>
      <c r="L87" s="179"/>
      <c r="M87" s="179"/>
      <c r="N87" s="179"/>
      <c r="O87" s="179"/>
      <c r="P87" s="179"/>
      <c r="Q87" s="179"/>
      <c r="R87" s="179"/>
      <c r="S87" s="179"/>
      <c r="T87" s="179"/>
    </row>
    <row r="88" spans="4:20" x14ac:dyDescent="0.35">
      <c r="D88" s="179"/>
      <c r="E88" s="179"/>
      <c r="F88" s="179"/>
      <c r="G88" s="179"/>
      <c r="H88" s="179"/>
      <c r="I88" s="179"/>
      <c r="J88" s="179"/>
      <c r="K88" s="179"/>
      <c r="L88" s="179"/>
      <c r="M88" s="179"/>
      <c r="N88" s="179"/>
      <c r="O88" s="179"/>
      <c r="P88" s="179"/>
      <c r="Q88" s="179"/>
      <c r="R88" s="179"/>
      <c r="S88" s="179"/>
      <c r="T88" s="179"/>
    </row>
    <row r="89" spans="4:20" x14ac:dyDescent="0.35">
      <c r="D89" s="179"/>
      <c r="E89" s="179"/>
      <c r="F89" s="179"/>
      <c r="G89" s="179"/>
      <c r="H89" s="179"/>
      <c r="I89" s="179"/>
      <c r="J89" s="179"/>
      <c r="K89" s="179"/>
      <c r="L89" s="179"/>
      <c r="M89" s="179"/>
      <c r="N89" s="179"/>
      <c r="O89" s="179"/>
      <c r="P89" s="179"/>
      <c r="Q89" s="179"/>
      <c r="R89" s="179"/>
      <c r="S89" s="179"/>
      <c r="T89" s="179"/>
    </row>
    <row r="90" spans="4:20" x14ac:dyDescent="0.35">
      <c r="D90" s="179"/>
      <c r="E90" s="179"/>
      <c r="F90" s="179"/>
      <c r="G90" s="179"/>
      <c r="H90" s="179"/>
      <c r="I90" s="179"/>
      <c r="J90" s="179"/>
      <c r="K90" s="179"/>
      <c r="L90" s="179"/>
      <c r="M90" s="179"/>
      <c r="N90" s="179"/>
      <c r="O90" s="179"/>
      <c r="P90" s="179"/>
      <c r="Q90" s="179"/>
      <c r="R90" s="179"/>
      <c r="S90" s="179"/>
      <c r="T90" s="179"/>
    </row>
    <row r="91" spans="4:20" x14ac:dyDescent="0.35">
      <c r="D91" s="179"/>
      <c r="E91" s="179"/>
      <c r="F91" s="179"/>
      <c r="G91" s="179"/>
      <c r="H91" s="179"/>
      <c r="I91" s="179"/>
      <c r="J91" s="179"/>
      <c r="K91" s="179"/>
      <c r="L91" s="179"/>
      <c r="M91" s="179"/>
      <c r="N91" s="179"/>
      <c r="O91" s="179"/>
      <c r="P91" s="179"/>
      <c r="Q91" s="179"/>
      <c r="R91" s="179"/>
      <c r="S91" s="179"/>
      <c r="T91" s="179"/>
    </row>
    <row r="92" spans="4:20" x14ac:dyDescent="0.35">
      <c r="D92" s="179"/>
      <c r="E92" s="179"/>
      <c r="F92" s="179"/>
      <c r="G92" s="179"/>
      <c r="H92" s="179"/>
      <c r="I92" s="179"/>
      <c r="J92" s="179"/>
      <c r="K92" s="179"/>
      <c r="L92" s="179"/>
      <c r="M92" s="179"/>
      <c r="N92" s="179"/>
      <c r="O92" s="179"/>
      <c r="P92" s="179"/>
      <c r="Q92" s="179"/>
      <c r="R92" s="179"/>
      <c r="S92" s="179"/>
      <c r="T92" s="179"/>
    </row>
    <row r="93" spans="4:20" x14ac:dyDescent="0.35">
      <c r="D93" s="179"/>
      <c r="E93" s="179"/>
      <c r="F93" s="179"/>
      <c r="G93" s="179"/>
      <c r="H93" s="179"/>
      <c r="I93" s="179"/>
      <c r="J93" s="179"/>
      <c r="K93" s="179"/>
      <c r="L93" s="179"/>
      <c r="M93" s="179"/>
      <c r="N93" s="179"/>
      <c r="O93" s="179"/>
      <c r="P93" s="179"/>
      <c r="Q93" s="179"/>
      <c r="R93" s="179"/>
      <c r="S93" s="179"/>
      <c r="T93" s="179"/>
    </row>
    <row r="94" spans="4:20" x14ac:dyDescent="0.35">
      <c r="D94" s="179"/>
      <c r="E94" s="179"/>
      <c r="F94" s="179"/>
      <c r="G94" s="179"/>
      <c r="H94" s="179"/>
      <c r="I94" s="179"/>
      <c r="J94" s="179"/>
      <c r="K94" s="179"/>
      <c r="L94" s="179"/>
      <c r="M94" s="179"/>
      <c r="N94" s="179"/>
      <c r="O94" s="179"/>
      <c r="P94" s="179"/>
      <c r="Q94" s="179"/>
      <c r="R94" s="179"/>
      <c r="S94" s="179"/>
      <c r="T94" s="179"/>
    </row>
    <row r="95" spans="4:20" x14ac:dyDescent="0.35">
      <c r="D95" s="179"/>
      <c r="E95" s="179"/>
      <c r="F95" s="179"/>
      <c r="G95" s="179"/>
      <c r="H95" s="179"/>
      <c r="I95" s="179"/>
      <c r="J95" s="179"/>
      <c r="K95" s="179"/>
      <c r="L95" s="179"/>
      <c r="M95" s="179"/>
      <c r="N95" s="179"/>
      <c r="O95" s="179"/>
      <c r="P95" s="179"/>
      <c r="Q95" s="179"/>
      <c r="R95" s="179"/>
      <c r="S95" s="179"/>
      <c r="T95" s="179"/>
    </row>
    <row r="96" spans="4:20" x14ac:dyDescent="0.35">
      <c r="D96" s="179"/>
      <c r="E96" s="179"/>
      <c r="F96" s="179"/>
      <c r="G96" s="179"/>
      <c r="H96" s="179"/>
      <c r="I96" s="179"/>
      <c r="J96" s="179"/>
      <c r="K96" s="179"/>
      <c r="L96" s="179"/>
      <c r="M96" s="179"/>
      <c r="N96" s="179"/>
      <c r="O96" s="179"/>
      <c r="P96" s="179"/>
      <c r="Q96" s="179"/>
      <c r="R96" s="179"/>
      <c r="S96" s="179"/>
      <c r="T96" s="179"/>
    </row>
    <row r="97" spans="4:20" x14ac:dyDescent="0.35">
      <c r="D97" s="179"/>
      <c r="E97" s="179"/>
      <c r="F97" s="179"/>
      <c r="G97" s="179"/>
      <c r="H97" s="179"/>
      <c r="I97" s="179"/>
      <c r="J97" s="179"/>
      <c r="K97" s="179"/>
      <c r="L97" s="179"/>
      <c r="M97" s="179"/>
      <c r="N97" s="179"/>
      <c r="O97" s="179"/>
      <c r="P97" s="179"/>
      <c r="Q97" s="179"/>
      <c r="R97" s="179"/>
      <c r="S97" s="179"/>
      <c r="T97" s="179"/>
    </row>
    <row r="98" spans="4:20" x14ac:dyDescent="0.35">
      <c r="D98" s="179"/>
      <c r="E98" s="179"/>
      <c r="F98" s="179"/>
      <c r="G98" s="179"/>
      <c r="H98" s="179"/>
      <c r="I98" s="179"/>
      <c r="J98" s="179"/>
      <c r="K98" s="179"/>
      <c r="L98" s="179"/>
      <c r="M98" s="179"/>
      <c r="N98" s="179"/>
      <c r="O98" s="179"/>
      <c r="P98" s="179"/>
      <c r="Q98" s="179"/>
      <c r="R98" s="179"/>
      <c r="S98" s="179"/>
      <c r="T98" s="179"/>
    </row>
    <row r="99" spans="4:20" x14ac:dyDescent="0.35">
      <c r="D99" s="179"/>
      <c r="E99" s="179"/>
      <c r="F99" s="179"/>
      <c r="G99" s="179"/>
      <c r="H99" s="179"/>
      <c r="I99" s="179"/>
      <c r="J99" s="179"/>
      <c r="K99" s="179"/>
      <c r="L99" s="179"/>
      <c r="M99" s="179"/>
      <c r="N99" s="179"/>
      <c r="O99" s="179"/>
      <c r="P99" s="179"/>
      <c r="Q99" s="179"/>
      <c r="R99" s="179"/>
      <c r="S99" s="179"/>
      <c r="T99" s="179"/>
    </row>
    <row r="100" spans="4:20" x14ac:dyDescent="0.35">
      <c r="D100" s="179"/>
      <c r="E100" s="179"/>
      <c r="F100" s="179"/>
      <c r="G100" s="179"/>
      <c r="H100" s="179"/>
      <c r="I100" s="179"/>
      <c r="J100" s="179"/>
      <c r="K100" s="179"/>
      <c r="L100" s="179"/>
      <c r="M100" s="179"/>
      <c r="N100" s="179"/>
      <c r="O100" s="179"/>
      <c r="P100" s="179"/>
      <c r="Q100" s="179"/>
      <c r="R100" s="179"/>
      <c r="S100" s="179"/>
      <c r="T100" s="179"/>
    </row>
    <row r="101" spans="4:20" x14ac:dyDescent="0.35">
      <c r="D101" s="179"/>
      <c r="E101" s="179"/>
      <c r="F101" s="179"/>
      <c r="G101" s="179"/>
      <c r="H101" s="179"/>
      <c r="I101" s="179"/>
      <c r="J101" s="179"/>
      <c r="K101" s="179"/>
      <c r="L101" s="179"/>
      <c r="M101" s="179"/>
      <c r="N101" s="179"/>
      <c r="O101" s="179"/>
      <c r="P101" s="179"/>
      <c r="Q101" s="179"/>
      <c r="R101" s="179"/>
      <c r="S101" s="179"/>
      <c r="T101" s="179"/>
    </row>
    <row r="102" spans="4:20" x14ac:dyDescent="0.35">
      <c r="D102" s="179"/>
      <c r="E102" s="179"/>
      <c r="F102" s="179"/>
      <c r="G102" s="179"/>
      <c r="H102" s="179"/>
      <c r="I102" s="179"/>
      <c r="J102" s="179"/>
      <c r="K102" s="179"/>
      <c r="L102" s="179"/>
      <c r="M102" s="179"/>
      <c r="N102" s="179"/>
      <c r="O102" s="179"/>
      <c r="P102" s="179"/>
      <c r="Q102" s="179"/>
      <c r="R102" s="179"/>
      <c r="S102" s="179"/>
      <c r="T102" s="179"/>
    </row>
    <row r="103" spans="4:20" x14ac:dyDescent="0.35">
      <c r="D103" s="179"/>
      <c r="E103" s="179"/>
      <c r="F103" s="179"/>
      <c r="G103" s="179"/>
      <c r="H103" s="179"/>
      <c r="I103" s="179"/>
      <c r="J103" s="179"/>
      <c r="K103" s="179"/>
      <c r="L103" s="179"/>
      <c r="M103" s="179"/>
      <c r="N103" s="179"/>
      <c r="O103" s="179"/>
      <c r="P103" s="179"/>
      <c r="Q103" s="179"/>
      <c r="R103" s="179"/>
      <c r="S103" s="179"/>
      <c r="T103" s="179"/>
    </row>
    <row r="104" spans="4:20" x14ac:dyDescent="0.35">
      <c r="D104" s="179"/>
      <c r="E104" s="179"/>
      <c r="F104" s="179"/>
      <c r="G104" s="179"/>
      <c r="H104" s="179"/>
      <c r="I104" s="179"/>
      <c r="J104" s="179"/>
      <c r="K104" s="179"/>
      <c r="L104" s="179"/>
      <c r="M104" s="179"/>
      <c r="N104" s="179"/>
      <c r="O104" s="179"/>
      <c r="P104" s="179"/>
      <c r="Q104" s="179"/>
      <c r="R104" s="179"/>
      <c r="S104" s="179"/>
      <c r="T104" s="179"/>
    </row>
    <row r="105" spans="4:20" x14ac:dyDescent="0.35">
      <c r="D105" s="179"/>
      <c r="E105" s="179"/>
      <c r="F105" s="179"/>
      <c r="G105" s="179"/>
      <c r="H105" s="179"/>
      <c r="I105" s="179"/>
      <c r="J105" s="179"/>
      <c r="K105" s="179"/>
      <c r="L105" s="179"/>
      <c r="M105" s="179"/>
      <c r="N105" s="179"/>
      <c r="O105" s="179"/>
      <c r="P105" s="179"/>
      <c r="Q105" s="179"/>
      <c r="R105" s="179"/>
      <c r="S105" s="179"/>
      <c r="T105" s="179"/>
    </row>
    <row r="106" spans="4:20" x14ac:dyDescent="0.35">
      <c r="D106" s="179"/>
      <c r="E106" s="179"/>
      <c r="F106" s="179"/>
      <c r="G106" s="179"/>
      <c r="H106" s="179"/>
      <c r="I106" s="179"/>
      <c r="J106" s="179"/>
      <c r="K106" s="179"/>
      <c r="L106" s="179"/>
      <c r="M106" s="179"/>
      <c r="N106" s="179"/>
      <c r="O106" s="179"/>
      <c r="P106" s="179"/>
      <c r="Q106" s="179"/>
      <c r="R106" s="179"/>
      <c r="S106" s="179"/>
      <c r="T106" s="179"/>
    </row>
    <row r="107" spans="4:20" x14ac:dyDescent="0.35">
      <c r="D107" s="179"/>
      <c r="E107" s="179"/>
      <c r="F107" s="179"/>
      <c r="G107" s="179"/>
      <c r="H107" s="179"/>
      <c r="I107" s="179"/>
      <c r="J107" s="179"/>
      <c r="K107" s="179"/>
      <c r="L107" s="179"/>
      <c r="M107" s="179"/>
      <c r="N107" s="179"/>
      <c r="O107" s="179"/>
      <c r="P107" s="179"/>
      <c r="Q107" s="179"/>
      <c r="R107" s="179"/>
      <c r="S107" s="179"/>
      <c r="T107" s="179"/>
    </row>
    <row r="108" spans="4:20" x14ac:dyDescent="0.35">
      <c r="D108" s="179"/>
      <c r="E108" s="179"/>
      <c r="F108" s="179"/>
      <c r="G108" s="179"/>
      <c r="H108" s="179"/>
      <c r="I108" s="179"/>
      <c r="J108" s="179"/>
      <c r="K108" s="179"/>
      <c r="L108" s="179"/>
      <c r="M108" s="179"/>
      <c r="N108" s="179"/>
      <c r="O108" s="179"/>
      <c r="P108" s="179"/>
      <c r="Q108" s="179"/>
      <c r="R108" s="179"/>
      <c r="S108" s="179"/>
      <c r="T108" s="179"/>
    </row>
    <row r="109" spans="4:20" x14ac:dyDescent="0.35">
      <c r="D109" s="179"/>
      <c r="E109" s="179"/>
      <c r="F109" s="179"/>
      <c r="G109" s="179"/>
      <c r="H109" s="179"/>
      <c r="I109" s="179"/>
      <c r="J109" s="179"/>
      <c r="K109" s="179"/>
      <c r="L109" s="179"/>
      <c r="M109" s="179"/>
      <c r="N109" s="179"/>
      <c r="O109" s="179"/>
      <c r="P109" s="179"/>
      <c r="Q109" s="179"/>
      <c r="R109" s="179"/>
      <c r="S109" s="179"/>
      <c r="T109" s="179"/>
    </row>
    <row r="110" spans="4:20" x14ac:dyDescent="0.35">
      <c r="D110" s="179"/>
      <c r="E110" s="179"/>
      <c r="F110" s="179"/>
      <c r="G110" s="179"/>
      <c r="H110" s="179"/>
      <c r="I110" s="179"/>
      <c r="J110" s="179"/>
      <c r="K110" s="179"/>
      <c r="L110" s="179"/>
      <c r="M110" s="179"/>
      <c r="N110" s="179"/>
      <c r="O110" s="179"/>
      <c r="P110" s="179"/>
      <c r="Q110" s="179"/>
      <c r="R110" s="179"/>
      <c r="S110" s="179"/>
      <c r="T110" s="179"/>
    </row>
    <row r="111" spans="4:20" x14ac:dyDescent="0.35">
      <c r="D111" s="179"/>
      <c r="E111" s="179"/>
      <c r="F111" s="179"/>
      <c r="G111" s="179"/>
      <c r="H111" s="179"/>
      <c r="I111" s="179"/>
      <c r="J111" s="179"/>
      <c r="K111" s="179"/>
      <c r="L111" s="179"/>
      <c r="M111" s="179"/>
      <c r="N111" s="179"/>
      <c r="O111" s="179"/>
      <c r="P111" s="179"/>
      <c r="Q111" s="179"/>
      <c r="R111" s="179"/>
      <c r="S111" s="179"/>
      <c r="T111" s="179"/>
    </row>
    <row r="112" spans="4:20" x14ac:dyDescent="0.35">
      <c r="D112" s="179"/>
      <c r="E112" s="179"/>
      <c r="F112" s="179"/>
      <c r="G112" s="179"/>
      <c r="H112" s="179"/>
      <c r="I112" s="179"/>
      <c r="J112" s="179"/>
      <c r="K112" s="179"/>
      <c r="L112" s="179"/>
      <c r="M112" s="179"/>
      <c r="N112" s="179"/>
      <c r="O112" s="179"/>
      <c r="P112" s="179"/>
      <c r="Q112" s="179"/>
      <c r="R112" s="179"/>
      <c r="S112" s="179"/>
      <c r="T112" s="179"/>
    </row>
    <row r="113" spans="4:20" x14ac:dyDescent="0.35">
      <c r="D113" s="179"/>
      <c r="E113" s="179"/>
      <c r="F113" s="179"/>
      <c r="G113" s="179"/>
      <c r="H113" s="179"/>
      <c r="I113" s="179"/>
      <c r="J113" s="179"/>
      <c r="K113" s="179"/>
      <c r="L113" s="179"/>
      <c r="M113" s="179"/>
      <c r="N113" s="179"/>
      <c r="O113" s="179"/>
      <c r="P113" s="179"/>
      <c r="Q113" s="179"/>
      <c r="R113" s="179"/>
      <c r="S113" s="179"/>
      <c r="T113" s="179"/>
    </row>
    <row r="114" spans="4:20" x14ac:dyDescent="0.35">
      <c r="D114" s="179"/>
      <c r="E114" s="179"/>
      <c r="F114" s="179"/>
      <c r="G114" s="179"/>
      <c r="H114" s="179"/>
      <c r="I114" s="179"/>
      <c r="J114" s="179"/>
      <c r="K114" s="179"/>
      <c r="L114" s="179"/>
      <c r="M114" s="179"/>
      <c r="N114" s="179"/>
      <c r="O114" s="179"/>
      <c r="P114" s="179"/>
      <c r="Q114" s="179"/>
      <c r="R114" s="179"/>
      <c r="S114" s="179"/>
      <c r="T114" s="179"/>
    </row>
    <row r="115" spans="4:20" x14ac:dyDescent="0.35">
      <c r="D115" s="179"/>
      <c r="E115" s="179"/>
      <c r="F115" s="179"/>
      <c r="G115" s="179"/>
      <c r="H115" s="179"/>
      <c r="I115" s="179"/>
      <c r="J115" s="179"/>
      <c r="K115" s="179"/>
      <c r="L115" s="179"/>
      <c r="M115" s="179"/>
      <c r="N115" s="179"/>
      <c r="O115" s="179"/>
      <c r="P115" s="179"/>
      <c r="Q115" s="179"/>
      <c r="R115" s="179"/>
      <c r="S115" s="179"/>
      <c r="T115" s="179"/>
    </row>
    <row r="116" spans="4:20" x14ac:dyDescent="0.35">
      <c r="D116" s="179"/>
      <c r="E116" s="179"/>
      <c r="F116" s="179"/>
      <c r="G116" s="179"/>
      <c r="H116" s="179"/>
      <c r="I116" s="179"/>
      <c r="J116" s="179"/>
      <c r="K116" s="179"/>
      <c r="L116" s="179"/>
      <c r="M116" s="179"/>
      <c r="N116" s="179"/>
      <c r="O116" s="179"/>
      <c r="P116" s="179"/>
      <c r="Q116" s="179"/>
      <c r="R116" s="179"/>
      <c r="S116" s="179"/>
      <c r="T116" s="179"/>
    </row>
    <row r="117" spans="4:20" x14ac:dyDescent="0.35">
      <c r="D117" s="179"/>
      <c r="E117" s="179"/>
      <c r="F117" s="179"/>
      <c r="G117" s="179"/>
      <c r="H117" s="179"/>
      <c r="I117" s="179"/>
      <c r="J117" s="179"/>
      <c r="K117" s="179"/>
      <c r="L117" s="179"/>
      <c r="M117" s="179"/>
      <c r="N117" s="179"/>
      <c r="O117" s="179"/>
      <c r="P117" s="179"/>
      <c r="Q117" s="179"/>
      <c r="R117" s="179"/>
      <c r="S117" s="179"/>
      <c r="T117" s="179"/>
    </row>
    <row r="118" spans="4:20" x14ac:dyDescent="0.35">
      <c r="D118" s="179"/>
      <c r="E118" s="179"/>
      <c r="F118" s="179"/>
      <c r="G118" s="179"/>
      <c r="H118" s="179"/>
      <c r="I118" s="179"/>
      <c r="J118" s="179"/>
      <c r="K118" s="179"/>
      <c r="L118" s="179"/>
      <c r="M118" s="179"/>
      <c r="N118" s="179"/>
      <c r="O118" s="179"/>
      <c r="P118" s="179"/>
      <c r="Q118" s="179"/>
      <c r="R118" s="179"/>
      <c r="S118" s="179"/>
      <c r="T118" s="179"/>
    </row>
    <row r="119" spans="4:20" x14ac:dyDescent="0.35">
      <c r="D119" s="179"/>
      <c r="E119" s="179"/>
      <c r="F119" s="179"/>
      <c r="G119" s="179"/>
      <c r="H119" s="179"/>
      <c r="I119" s="179"/>
      <c r="J119" s="179"/>
      <c r="K119" s="179"/>
      <c r="L119" s="179"/>
      <c r="M119" s="179"/>
      <c r="N119" s="179"/>
      <c r="O119" s="179"/>
      <c r="P119" s="179"/>
      <c r="Q119" s="179"/>
      <c r="R119" s="179"/>
      <c r="S119" s="179"/>
      <c r="T119" s="179"/>
    </row>
  </sheetData>
  <mergeCells count="17">
    <mergeCell ref="B3:G3"/>
    <mergeCell ref="B5:B6"/>
    <mergeCell ref="B43:C43"/>
    <mergeCell ref="B42:C42"/>
    <mergeCell ref="B16:F16"/>
    <mergeCell ref="B17:G17"/>
    <mergeCell ref="B15:G15"/>
    <mergeCell ref="C6:E6"/>
    <mergeCell ref="C5:E5"/>
    <mergeCell ref="B14:G14"/>
    <mergeCell ref="B13:G13"/>
    <mergeCell ref="B12:G12"/>
    <mergeCell ref="B11:G11"/>
    <mergeCell ref="B10:G10"/>
    <mergeCell ref="B9:G9"/>
    <mergeCell ref="B8:G8"/>
    <mergeCell ref="B45:C45"/>
  </mergeCells>
  <conditionalFormatting sqref="B43">
    <cfRule type="expression" dxfId="24" priority="7">
      <formula>$C$42="L'entreprise n'est pas en difficulté"</formula>
    </cfRule>
    <cfRule type="expression" dxfId="23" priority="8">
      <formula>$C$42="Entreprise en difficulté"</formula>
    </cfRule>
  </conditionalFormatting>
  <conditionalFormatting sqref="B43:C43">
    <cfRule type="expression" dxfId="22" priority="5">
      <formula>$B$43="L'entreprise n'est pas en difficulté"</formula>
    </cfRule>
    <cfRule type="expression" dxfId="21" priority="6">
      <formula>$B$43="Entreprise en difficulté"</formula>
    </cfRule>
  </conditionalFormatting>
  <conditionalFormatting sqref="D35:G35">
    <cfRule type="cellIs" dxfId="20" priority="15" operator="lessThan">
      <formula>0.5</formula>
    </cfRule>
    <cfRule type="containsText" dxfId="19" priority="16" operator="containsText" text="FP négatifs">
      <formula>NOT(ISERROR(SEARCH("FP négatifs",D35)))</formula>
    </cfRule>
  </conditionalFormatting>
  <conditionalFormatting sqref="D39:G39">
    <cfRule type="cellIs" dxfId="18" priority="13" operator="greaterThan">
      <formula>7.5</formula>
    </cfRule>
    <cfRule type="containsText" dxfId="17" priority="14" operator="containsText" text="CP négatifs">
      <formula>NOT(ISERROR(SEARCH("CP négatifs",D39)))</formula>
    </cfRule>
  </conditionalFormatting>
  <conditionalFormatting sqref="D40:G40">
    <cfRule type="cellIs" dxfId="16" priority="11" operator="greaterThan">
      <formula>1</formula>
    </cfRule>
    <cfRule type="containsText" dxfId="15" priority="12" operator="containsText" text="EBE négatif">
      <formula>NOT(ISERROR(SEARCH("EBE négatif",D40)))</formula>
    </cfRule>
  </conditionalFormatting>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5C48-1D18-4B23-9D33-C76D55BE48DC}">
  <sheetPr>
    <tabColor rgb="FFFF0000"/>
    <pageSetUpPr fitToPage="1"/>
  </sheetPr>
  <dimension ref="A1:AE143"/>
  <sheetViews>
    <sheetView topLeftCell="A48" zoomScale="64" zoomScaleNormal="80" workbookViewId="0">
      <selection activeCell="D70" sqref="D70"/>
    </sheetView>
  </sheetViews>
  <sheetFormatPr baseColWidth="10" defaultColWidth="11.453125" defaultRowHeight="12.5" x14ac:dyDescent="0.35"/>
  <cols>
    <col min="1" max="1" width="7.6328125" style="17" customWidth="1"/>
    <col min="2" max="3" width="50.6328125" style="18" customWidth="1"/>
    <col min="4" max="4" width="32.54296875" style="18" customWidth="1"/>
    <col min="5" max="5" width="30" style="18" customWidth="1"/>
    <col min="6" max="6" width="35.54296875" style="18" customWidth="1"/>
    <col min="7" max="7" width="30.6328125" style="17" customWidth="1"/>
    <col min="8" max="8" width="15.453125" style="17" bestFit="1" customWidth="1"/>
    <col min="9" max="9" width="3.54296875" style="17" customWidth="1"/>
    <col min="10" max="26" width="11.453125" style="17"/>
    <col min="27" max="16384" width="11.453125" style="18"/>
  </cols>
  <sheetData>
    <row r="1" spans="1:31" s="11" customFormat="1" ht="58.5" customHeight="1" x14ac:dyDescent="0.35">
      <c r="H1" s="180"/>
      <c r="I1" s="180"/>
      <c r="J1" s="180"/>
      <c r="K1" s="180"/>
      <c r="L1" s="180"/>
      <c r="M1" s="180"/>
      <c r="N1" s="180"/>
      <c r="O1" s="180"/>
      <c r="P1" s="180"/>
      <c r="Q1" s="180"/>
      <c r="R1" s="180"/>
      <c r="S1" s="180"/>
      <c r="T1" s="180"/>
      <c r="U1" s="180"/>
      <c r="V1" s="180"/>
      <c r="W1" s="180"/>
      <c r="X1" s="180"/>
      <c r="Y1" s="180"/>
      <c r="Z1" s="180"/>
      <c r="AA1" s="180"/>
      <c r="AB1" s="180"/>
      <c r="AC1" s="180"/>
      <c r="AD1" s="180"/>
      <c r="AE1" s="180"/>
    </row>
    <row r="2" spans="1:31" s="11" customFormat="1" ht="87.75" customHeight="1" x14ac:dyDescent="0.35">
      <c r="A2" s="15"/>
      <c r="H2" s="180"/>
      <c r="I2" s="180"/>
      <c r="J2" s="180"/>
      <c r="K2" s="180"/>
      <c r="L2" s="180"/>
      <c r="M2" s="180"/>
      <c r="N2" s="180"/>
      <c r="O2" s="180"/>
      <c r="P2" s="180"/>
      <c r="Q2" s="180"/>
      <c r="R2" s="180"/>
      <c r="S2" s="180"/>
      <c r="T2" s="180"/>
      <c r="U2" s="180"/>
      <c r="V2" s="180"/>
      <c r="W2" s="180"/>
      <c r="X2" s="180"/>
      <c r="Y2" s="180"/>
      <c r="Z2" s="180"/>
      <c r="AA2" s="180"/>
      <c r="AB2" s="180"/>
      <c r="AC2" s="180"/>
      <c r="AD2" s="180"/>
      <c r="AE2" s="180"/>
    </row>
    <row r="3" spans="1:31" s="11" customFormat="1" ht="37.25" customHeight="1" x14ac:dyDescent="0.35">
      <c r="A3" s="15"/>
      <c r="H3" s="180"/>
      <c r="I3" s="180"/>
      <c r="J3" s="180"/>
      <c r="K3" s="180"/>
      <c r="L3" s="180"/>
      <c r="M3" s="180"/>
      <c r="N3" s="180"/>
      <c r="O3" s="180"/>
      <c r="P3" s="180"/>
      <c r="Q3" s="180"/>
      <c r="R3" s="180"/>
      <c r="S3" s="180"/>
      <c r="T3" s="180"/>
      <c r="U3" s="180"/>
      <c r="V3" s="180"/>
      <c r="W3" s="180"/>
      <c r="X3" s="180"/>
      <c r="Y3" s="180"/>
      <c r="Z3" s="180"/>
      <c r="AA3" s="180"/>
      <c r="AB3" s="180"/>
      <c r="AC3" s="180"/>
      <c r="AD3" s="180"/>
      <c r="AE3" s="180"/>
    </row>
    <row r="4" spans="1:31" s="11" customFormat="1" ht="37.25" customHeight="1" x14ac:dyDescent="0.35">
      <c r="A4" s="15"/>
      <c r="H4" s="180"/>
      <c r="I4" s="180"/>
      <c r="J4" s="180"/>
      <c r="K4" s="180"/>
      <c r="L4" s="180"/>
      <c r="M4" s="180"/>
      <c r="N4" s="180"/>
      <c r="O4" s="180"/>
      <c r="P4" s="180"/>
      <c r="Q4" s="180"/>
      <c r="R4" s="180"/>
      <c r="S4" s="180"/>
      <c r="T4" s="180"/>
      <c r="U4" s="180"/>
      <c r="V4" s="180"/>
      <c r="W4" s="180"/>
      <c r="X4" s="180"/>
      <c r="Y4" s="180"/>
      <c r="Z4" s="180"/>
      <c r="AA4" s="180"/>
      <c r="AB4" s="180"/>
      <c r="AC4" s="180"/>
      <c r="AD4" s="180"/>
      <c r="AE4" s="180"/>
    </row>
    <row r="5" spans="1:31" s="11" customFormat="1" ht="29" customHeight="1" x14ac:dyDescent="0.35">
      <c r="A5" s="180"/>
      <c r="B5" s="333" t="s">
        <v>1797</v>
      </c>
      <c r="C5" s="333"/>
      <c r="D5" s="333"/>
      <c r="E5" s="333"/>
      <c r="F5" s="333"/>
      <c r="G5" s="333"/>
      <c r="H5" s="180"/>
      <c r="I5" s="180"/>
      <c r="J5" s="180"/>
      <c r="K5" s="180"/>
      <c r="L5" s="180"/>
      <c r="M5" s="180"/>
      <c r="N5" s="180"/>
      <c r="O5" s="180"/>
      <c r="P5" s="180"/>
      <c r="Q5" s="180"/>
      <c r="R5" s="180"/>
      <c r="S5" s="180"/>
      <c r="T5" s="180"/>
      <c r="U5" s="180"/>
      <c r="V5" s="180"/>
      <c r="W5" s="180"/>
      <c r="X5" s="180"/>
      <c r="Y5" s="180"/>
      <c r="Z5" s="180"/>
      <c r="AA5" s="180"/>
      <c r="AB5" s="180"/>
      <c r="AC5" s="180"/>
      <c r="AD5" s="180"/>
      <c r="AE5" s="180"/>
    </row>
    <row r="6" spans="1:31" s="11" customFormat="1" ht="18" customHeight="1" thickBot="1" x14ac:dyDescent="0.4">
      <c r="A6" s="180"/>
      <c r="B6" s="19"/>
      <c r="C6" s="19"/>
      <c r="D6" s="19"/>
      <c r="E6" s="19"/>
      <c r="F6" s="19"/>
      <c r="H6" s="180"/>
      <c r="I6" s="180"/>
      <c r="J6" s="180"/>
      <c r="K6" s="180"/>
      <c r="L6" s="180"/>
      <c r="M6" s="180"/>
      <c r="N6" s="180"/>
      <c r="O6" s="180"/>
      <c r="P6" s="180"/>
      <c r="Q6" s="180"/>
      <c r="R6" s="180"/>
      <c r="S6" s="180"/>
      <c r="T6" s="180"/>
      <c r="U6" s="180"/>
      <c r="V6" s="180"/>
      <c r="W6" s="180"/>
      <c r="X6" s="180"/>
      <c r="Y6" s="180"/>
      <c r="Z6" s="180"/>
      <c r="AA6" s="180"/>
      <c r="AB6" s="180"/>
      <c r="AC6" s="180"/>
      <c r="AD6" s="180"/>
      <c r="AE6" s="180"/>
    </row>
    <row r="7" spans="1:31" s="11" customFormat="1" ht="30" customHeight="1" x14ac:dyDescent="0.35">
      <c r="A7" s="180"/>
      <c r="B7" s="388" t="s">
        <v>1714</v>
      </c>
      <c r="C7" s="378" t="s">
        <v>1715</v>
      </c>
      <c r="D7" s="379"/>
      <c r="E7" s="19"/>
      <c r="F7" s="19"/>
      <c r="H7" s="180"/>
      <c r="I7" s="180"/>
      <c r="J7" s="180"/>
      <c r="K7" s="180"/>
      <c r="L7" s="180"/>
      <c r="M7" s="180"/>
      <c r="N7" s="180"/>
      <c r="O7" s="180"/>
      <c r="P7" s="180"/>
      <c r="Q7" s="180"/>
      <c r="R7" s="180"/>
      <c r="S7" s="180"/>
      <c r="T7" s="180"/>
      <c r="U7" s="180"/>
      <c r="V7" s="180"/>
      <c r="W7" s="180"/>
      <c r="X7" s="180"/>
      <c r="Y7" s="180"/>
      <c r="Z7" s="180"/>
      <c r="AA7" s="180"/>
      <c r="AB7" s="180"/>
      <c r="AC7" s="180"/>
      <c r="AD7" s="180"/>
      <c r="AE7" s="180"/>
    </row>
    <row r="8" spans="1:31" s="11" customFormat="1" ht="30" customHeight="1" thickBot="1" x14ac:dyDescent="0.4">
      <c r="A8" s="180"/>
      <c r="B8" s="389"/>
      <c r="C8" s="380" t="s">
        <v>1717</v>
      </c>
      <c r="D8" s="381"/>
      <c r="E8" s="19"/>
      <c r="F8" s="19"/>
      <c r="H8" s="180"/>
      <c r="I8" s="180"/>
      <c r="J8" s="180"/>
      <c r="K8" s="180"/>
      <c r="L8" s="180"/>
      <c r="M8" s="180"/>
      <c r="N8" s="180"/>
      <c r="O8" s="180"/>
      <c r="P8" s="180"/>
      <c r="Q8" s="180"/>
      <c r="R8" s="180"/>
      <c r="S8" s="180"/>
      <c r="T8" s="180"/>
      <c r="U8" s="180"/>
      <c r="V8" s="180"/>
      <c r="W8" s="180"/>
      <c r="X8" s="180"/>
      <c r="Y8" s="180"/>
      <c r="Z8" s="180"/>
      <c r="AA8" s="180"/>
      <c r="AB8" s="180"/>
      <c r="AC8" s="180"/>
      <c r="AD8" s="180"/>
      <c r="AE8" s="180"/>
    </row>
    <row r="9" spans="1:31" s="11" customFormat="1" ht="18" customHeight="1" x14ac:dyDescent="0.35">
      <c r="A9" s="180"/>
      <c r="B9" s="19"/>
      <c r="C9" s="19"/>
      <c r="D9" s="19"/>
      <c r="E9" s="19"/>
      <c r="F9" s="19"/>
      <c r="H9" s="180"/>
      <c r="I9" s="180"/>
      <c r="J9" s="180"/>
      <c r="K9" s="180"/>
      <c r="L9" s="180"/>
      <c r="M9" s="180"/>
      <c r="N9" s="180"/>
      <c r="O9" s="180"/>
      <c r="P9" s="180"/>
      <c r="Q9" s="180"/>
      <c r="R9" s="180"/>
      <c r="S9" s="180"/>
      <c r="T9" s="180"/>
      <c r="U9" s="180"/>
      <c r="V9" s="180"/>
      <c r="W9" s="180"/>
      <c r="X9" s="180"/>
      <c r="Y9" s="180"/>
      <c r="Z9" s="180"/>
      <c r="AA9" s="180"/>
      <c r="AB9" s="180"/>
      <c r="AC9" s="180"/>
      <c r="AD9" s="180"/>
      <c r="AE9" s="180"/>
    </row>
    <row r="10" spans="1:31" s="11" customFormat="1" ht="23" x14ac:dyDescent="0.35">
      <c r="A10" s="180"/>
      <c r="B10" s="373" t="s">
        <v>1798</v>
      </c>
      <c r="C10" s="373"/>
      <c r="D10" s="373"/>
      <c r="E10" s="373"/>
      <c r="F10" s="373"/>
      <c r="G10" s="373"/>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row>
    <row r="11" spans="1:31" s="11" customFormat="1" ht="18" customHeight="1" x14ac:dyDescent="0.35">
      <c r="A11" s="180"/>
      <c r="B11" s="19"/>
      <c r="C11" s="19"/>
      <c r="D11" s="19"/>
      <c r="E11" s="19"/>
      <c r="F11" s="19"/>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row>
    <row r="12" spans="1:31" s="11" customFormat="1" ht="40.25" customHeight="1" x14ac:dyDescent="0.35">
      <c r="A12" s="180"/>
      <c r="B12" s="60" t="s">
        <v>1799</v>
      </c>
      <c r="C12" s="180"/>
      <c r="D12" s="60" t="s">
        <v>1800</v>
      </c>
      <c r="E12" s="42"/>
      <c r="F12" s="60" t="s">
        <v>1801</v>
      </c>
      <c r="G12" s="17"/>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row>
    <row r="13" spans="1:31" s="17" customFormat="1" ht="40.25" customHeight="1" x14ac:dyDescent="0.35">
      <c r="A13" s="180"/>
      <c r="B13" s="166"/>
      <c r="C13" s="180"/>
      <c r="D13" s="167"/>
      <c r="E13" s="41"/>
      <c r="F13" s="166"/>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row>
    <row r="14" spans="1:31" s="17" customFormat="1" ht="18" customHeight="1" x14ac:dyDescent="0.35">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row>
    <row r="15" spans="1:31" s="17" customFormat="1" ht="18" customHeight="1" x14ac:dyDescent="0.35">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row>
    <row r="16" spans="1:31" s="5" customFormat="1" ht="23" x14ac:dyDescent="0.35">
      <c r="A16" s="180"/>
      <c r="B16" s="373" t="s">
        <v>1802</v>
      </c>
      <c r="C16" s="373"/>
      <c r="D16" s="373"/>
      <c r="E16" s="373"/>
      <c r="F16" s="373"/>
      <c r="G16" s="373"/>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row>
    <row r="17" spans="1:31" s="5" customFormat="1" ht="18" customHeight="1" x14ac:dyDescent="0.35">
      <c r="A17" s="180"/>
      <c r="B17" s="11"/>
      <c r="C17" s="11"/>
      <c r="D17" s="11"/>
      <c r="E17" s="11"/>
      <c r="F17" s="11"/>
      <c r="G17" s="11"/>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row>
    <row r="18" spans="1:31" s="5" customFormat="1" ht="181.25" customHeight="1" x14ac:dyDescent="0.35">
      <c r="A18" s="180"/>
      <c r="B18" s="385" t="s">
        <v>1803</v>
      </c>
      <c r="C18" s="385"/>
      <c r="D18" s="385"/>
      <c r="E18" s="385"/>
      <c r="F18" s="385"/>
      <c r="G18" s="385"/>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row>
    <row r="19" spans="1:31" s="20" customFormat="1" ht="18" customHeight="1" x14ac:dyDescent="0.35">
      <c r="A19" s="180"/>
      <c r="C19" s="21"/>
      <c r="D19" s="23"/>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row>
    <row r="20" spans="1:31" s="23" customFormat="1" ht="18" customHeight="1" x14ac:dyDescent="0.35">
      <c r="A20" s="180"/>
      <c r="B20" s="62" t="s">
        <v>1804</v>
      </c>
      <c r="C20" s="147" t="s">
        <v>1805</v>
      </c>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row>
    <row r="21" spans="1:31" s="20" customFormat="1" ht="18" customHeight="1" x14ac:dyDescent="0.35">
      <c r="A21" s="180"/>
      <c r="C21" s="21"/>
      <c r="D21" s="22"/>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row>
    <row r="22" spans="1:31" ht="18" customHeight="1" x14ac:dyDescent="0.35">
      <c r="A22" s="180"/>
      <c r="B22" s="382" t="s">
        <v>1806</v>
      </c>
      <c r="C22" s="383"/>
      <c r="D22" s="377" t="s">
        <v>1807</v>
      </c>
      <c r="E22" s="377" t="s">
        <v>1808</v>
      </c>
      <c r="F22" s="377" t="s">
        <v>1809</v>
      </c>
      <c r="G22" s="377" t="s">
        <v>1976</v>
      </c>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row>
    <row r="23" spans="1:31" ht="18" customHeight="1" x14ac:dyDescent="0.35">
      <c r="A23" s="180"/>
      <c r="B23" s="61" t="s">
        <v>1810</v>
      </c>
      <c r="C23" s="61" t="s">
        <v>1811</v>
      </c>
      <c r="D23" s="377"/>
      <c r="E23" s="377"/>
      <c r="F23" s="377"/>
      <c r="G23" s="377"/>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row>
    <row r="24" spans="1:31" ht="18" customHeight="1" x14ac:dyDescent="0.35">
      <c r="A24" s="180"/>
      <c r="B24" s="59"/>
      <c r="C24" s="59"/>
      <c r="D24" s="147" t="s">
        <v>1805</v>
      </c>
      <c r="E24" s="148"/>
      <c r="F24" s="168">
        <v>0</v>
      </c>
      <c r="G24" s="236"/>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row>
    <row r="25" spans="1:31" ht="18" customHeight="1" x14ac:dyDescent="0.35">
      <c r="A25" s="180"/>
      <c r="B25" s="59"/>
      <c r="C25" s="59"/>
      <c r="D25" s="147" t="s">
        <v>1805</v>
      </c>
      <c r="E25" s="145"/>
      <c r="F25" s="168">
        <v>0</v>
      </c>
      <c r="G25" s="236"/>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row>
    <row r="26" spans="1:31" ht="18" customHeight="1" x14ac:dyDescent="0.35">
      <c r="A26" s="180"/>
      <c r="B26" s="59"/>
      <c r="C26" s="59"/>
      <c r="D26" s="147" t="s">
        <v>1805</v>
      </c>
      <c r="E26" s="145"/>
      <c r="F26" s="168">
        <v>0</v>
      </c>
      <c r="G26" s="236"/>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row>
    <row r="27" spans="1:31" ht="18" customHeight="1" x14ac:dyDescent="0.35">
      <c r="A27" s="180"/>
      <c r="B27" s="59"/>
      <c r="C27" s="59"/>
      <c r="D27" s="147" t="s">
        <v>1805</v>
      </c>
      <c r="E27" s="145"/>
      <c r="F27" s="168">
        <v>0</v>
      </c>
      <c r="G27" s="236"/>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row>
    <row r="28" spans="1:31" ht="18" customHeight="1" x14ac:dyDescent="0.35">
      <c r="A28" s="180"/>
      <c r="B28" s="59"/>
      <c r="C28" s="59"/>
      <c r="D28" s="147" t="s">
        <v>1805</v>
      </c>
      <c r="E28" s="145"/>
      <c r="F28" s="168">
        <v>0</v>
      </c>
      <c r="G28" s="236"/>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row>
    <row r="29" spans="1:31" ht="18" customHeight="1" x14ac:dyDescent="0.35">
      <c r="A29" s="180"/>
      <c r="B29" s="59"/>
      <c r="C29" s="59"/>
      <c r="D29" s="147" t="s">
        <v>1805</v>
      </c>
      <c r="E29" s="145"/>
      <c r="F29" s="168">
        <v>0</v>
      </c>
      <c r="G29" s="236"/>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row>
    <row r="30" spans="1:31" ht="18" customHeight="1" x14ac:dyDescent="0.35">
      <c r="A30" s="180"/>
      <c r="B30" s="59"/>
      <c r="C30" s="59"/>
      <c r="D30" s="147" t="s">
        <v>1805</v>
      </c>
      <c r="E30" s="145"/>
      <c r="F30" s="168">
        <v>0</v>
      </c>
      <c r="G30" s="236"/>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row>
    <row r="31" spans="1:31" ht="18" customHeight="1" x14ac:dyDescent="0.35">
      <c r="A31" s="180"/>
      <c r="B31" s="59"/>
      <c r="C31" s="59"/>
      <c r="D31" s="147" t="s">
        <v>1805</v>
      </c>
      <c r="E31" s="145"/>
      <c r="F31" s="168">
        <v>0</v>
      </c>
      <c r="G31" s="236"/>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row>
    <row r="32" spans="1:31" ht="18" customHeight="1" x14ac:dyDescent="0.35">
      <c r="A32" s="180"/>
      <c r="B32" s="59"/>
      <c r="C32" s="59"/>
      <c r="D32" s="147" t="s">
        <v>1805</v>
      </c>
      <c r="E32" s="145"/>
      <c r="F32" s="168">
        <v>0</v>
      </c>
      <c r="G32" s="236"/>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row>
    <row r="33" spans="1:31" ht="18" customHeight="1" x14ac:dyDescent="0.35">
      <c r="A33" s="180"/>
      <c r="B33" s="59"/>
      <c r="C33" s="59"/>
      <c r="D33" s="147" t="s">
        <v>1805</v>
      </c>
      <c r="E33" s="145"/>
      <c r="F33" s="168">
        <v>0</v>
      </c>
      <c r="G33" s="236"/>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row>
    <row r="34" spans="1:31" ht="18" customHeight="1" x14ac:dyDescent="0.35">
      <c r="A34" s="180"/>
      <c r="B34" s="59"/>
      <c r="C34" s="59"/>
      <c r="D34" s="147" t="s">
        <v>1805</v>
      </c>
      <c r="E34" s="145"/>
      <c r="F34" s="168">
        <v>0</v>
      </c>
      <c r="G34" s="236"/>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row>
    <row r="35" spans="1:31" ht="18" customHeight="1" x14ac:dyDescent="0.35">
      <c r="A35" s="180"/>
      <c r="B35" s="59"/>
      <c r="C35" s="59"/>
      <c r="D35" s="147" t="s">
        <v>1805</v>
      </c>
      <c r="E35" s="145"/>
      <c r="F35" s="168">
        <v>0</v>
      </c>
      <c r="G35" s="236"/>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row>
    <row r="36" spans="1:31" ht="18" customHeight="1" x14ac:dyDescent="0.35">
      <c r="A36" s="180"/>
      <c r="B36" s="59"/>
      <c r="C36" s="59"/>
      <c r="D36" s="147" t="s">
        <v>1805</v>
      </c>
      <c r="E36" s="145"/>
      <c r="F36" s="168">
        <v>0</v>
      </c>
      <c r="G36" s="236"/>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row>
    <row r="37" spans="1:31" ht="18" customHeight="1" x14ac:dyDescent="0.35">
      <c r="A37" s="180"/>
      <c r="B37" s="59"/>
      <c r="C37" s="59"/>
      <c r="D37" s="147" t="s">
        <v>1805</v>
      </c>
      <c r="E37" s="145"/>
      <c r="F37" s="168">
        <v>0</v>
      </c>
      <c r="G37" s="236"/>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row>
    <row r="38" spans="1:31" ht="18" customHeight="1" x14ac:dyDescent="0.35">
      <c r="A38" s="180"/>
      <c r="B38" s="59"/>
      <c r="C38" s="59"/>
      <c r="D38" s="147" t="s">
        <v>1805</v>
      </c>
      <c r="E38" s="145"/>
      <c r="F38" s="168">
        <v>0</v>
      </c>
      <c r="G38" s="236"/>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row>
    <row r="39" spans="1:31" ht="18" customHeight="1" x14ac:dyDescent="0.35">
      <c r="A39" s="180"/>
      <c r="B39" s="59"/>
      <c r="C39" s="59"/>
      <c r="D39" s="147" t="s">
        <v>1805</v>
      </c>
      <c r="E39" s="145"/>
      <c r="F39" s="168">
        <v>0</v>
      </c>
      <c r="G39" s="236"/>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row>
    <row r="40" spans="1:31" ht="18" customHeight="1" x14ac:dyDescent="0.35">
      <c r="A40" s="180"/>
      <c r="B40" s="59"/>
      <c r="C40" s="59"/>
      <c r="D40" s="147" t="s">
        <v>1805</v>
      </c>
      <c r="E40" s="145"/>
      <c r="F40" s="168">
        <v>0</v>
      </c>
      <c r="G40" s="236"/>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row>
    <row r="41" spans="1:31" ht="18" customHeight="1" x14ac:dyDescent="0.35">
      <c r="A41" s="180"/>
      <c r="B41" s="59"/>
      <c r="C41" s="59"/>
      <c r="D41" s="147" t="s">
        <v>1805</v>
      </c>
      <c r="E41" s="145"/>
      <c r="F41" s="168">
        <v>0</v>
      </c>
      <c r="G41" s="236"/>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row>
    <row r="42" spans="1:31" ht="18" customHeight="1" x14ac:dyDescent="0.35">
      <c r="A42" s="180"/>
      <c r="B42" s="386" t="s">
        <v>1812</v>
      </c>
      <c r="C42" s="387"/>
      <c r="D42" s="387"/>
      <c r="E42" s="387"/>
      <c r="F42" s="386"/>
      <c r="G42" s="386"/>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row>
    <row r="43" spans="1:31" ht="18" customHeight="1" x14ac:dyDescent="0.35">
      <c r="A43" s="180"/>
      <c r="B43" s="17"/>
      <c r="C43" s="384" t="s">
        <v>1813</v>
      </c>
      <c r="D43" s="384"/>
      <c r="E43" s="384"/>
      <c r="F43" s="146">
        <f>SUM(F24:F41)</f>
        <v>0</v>
      </c>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row>
    <row r="44" spans="1:31" s="17" customFormat="1" ht="18" customHeight="1" x14ac:dyDescent="0.35">
      <c r="A44" s="180"/>
      <c r="B44" s="24"/>
      <c r="C44" s="24" t="s">
        <v>1955</v>
      </c>
      <c r="D44" s="25"/>
      <c r="E44" s="26"/>
      <c r="F44" s="27"/>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row>
    <row r="45" spans="1:31" s="17" customFormat="1" ht="18" customHeight="1" x14ac:dyDescent="0.35">
      <c r="A45" s="180"/>
      <c r="B45" s="24"/>
      <c r="C45" s="24"/>
      <c r="D45" s="24"/>
      <c r="E45" s="24"/>
      <c r="F45" s="24"/>
      <c r="G45" s="24"/>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row>
    <row r="46" spans="1:31" s="5" customFormat="1" ht="23" x14ac:dyDescent="0.35">
      <c r="A46" s="180"/>
      <c r="B46" s="373" t="s">
        <v>1998</v>
      </c>
      <c r="C46" s="373"/>
      <c r="D46" s="373"/>
      <c r="E46" s="373"/>
      <c r="F46" s="373"/>
      <c r="G46" s="373"/>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row>
    <row r="47" spans="1:31" s="11" customFormat="1" ht="18" customHeight="1" x14ac:dyDescent="0.35">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row>
    <row r="48" spans="1:31" s="5" customFormat="1" ht="123.5" customHeight="1" x14ac:dyDescent="0.35">
      <c r="A48" s="180"/>
      <c r="B48" s="349" t="s">
        <v>1814</v>
      </c>
      <c r="C48" s="349"/>
      <c r="D48" s="349"/>
      <c r="E48" s="349"/>
      <c r="F48" s="349"/>
      <c r="G48" s="34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row>
    <row r="49" spans="1:31" s="5" customFormat="1" ht="18" customHeight="1" x14ac:dyDescent="0.35">
      <c r="A49" s="180"/>
      <c r="B49" s="11"/>
      <c r="C49" s="11"/>
      <c r="D49" s="11"/>
      <c r="E49" s="11"/>
      <c r="F49" s="11"/>
      <c r="G49" s="11"/>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row>
    <row r="50" spans="1:31" s="5" customFormat="1" ht="18" customHeight="1" x14ac:dyDescent="0.35">
      <c r="A50" s="180"/>
      <c r="B50" s="83" t="s">
        <v>1815</v>
      </c>
      <c r="C50" s="83" t="s">
        <v>1816</v>
      </c>
      <c r="D50" s="84" t="s">
        <v>1817</v>
      </c>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row>
    <row r="51" spans="1:31" s="5" customFormat="1" ht="18" customHeight="1" x14ac:dyDescent="0.35">
      <c r="A51" s="180"/>
      <c r="B51" s="374" t="s">
        <v>1818</v>
      </c>
      <c r="C51" s="63" t="s">
        <v>1819</v>
      </c>
      <c r="D51" s="69"/>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row>
    <row r="52" spans="1:31" s="5" customFormat="1" ht="18" customHeight="1" x14ac:dyDescent="0.35">
      <c r="A52" s="180"/>
      <c r="B52" s="367"/>
      <c r="C52" s="31" t="s">
        <v>1820</v>
      </c>
      <c r="D52" s="65"/>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row>
    <row r="53" spans="1:31" s="5" customFormat="1" ht="18" customHeight="1" x14ac:dyDescent="0.35">
      <c r="A53" s="180"/>
      <c r="B53" s="367"/>
      <c r="C53" s="31" t="s">
        <v>1821</v>
      </c>
      <c r="D53" s="65"/>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row>
    <row r="54" spans="1:31" s="5" customFormat="1" ht="18" customHeight="1" thickBot="1" x14ac:dyDescent="0.4">
      <c r="A54" s="180"/>
      <c r="B54" s="375"/>
      <c r="C54" s="169" t="s">
        <v>1822</v>
      </c>
      <c r="D54" s="66"/>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row>
    <row r="55" spans="1:31" s="5" customFormat="1" ht="18" customHeight="1" thickTop="1" x14ac:dyDescent="0.35">
      <c r="A55" s="180"/>
      <c r="B55" s="374" t="s">
        <v>1823</v>
      </c>
      <c r="C55" s="63" t="s">
        <v>1824</v>
      </c>
      <c r="D55" s="64">
        <f>B13</f>
        <v>0</v>
      </c>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row>
    <row r="56" spans="1:31" s="5" customFormat="1" ht="18" customHeight="1" x14ac:dyDescent="0.35">
      <c r="A56" s="180"/>
      <c r="B56" s="367"/>
      <c r="C56" s="31" t="s">
        <v>1825</v>
      </c>
      <c r="D56" s="67"/>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row>
    <row r="57" spans="1:31" s="5" customFormat="1" ht="18" customHeight="1" x14ac:dyDescent="0.35">
      <c r="A57" s="180"/>
      <c r="B57" s="367"/>
      <c r="C57" s="31" t="s">
        <v>1731</v>
      </c>
      <c r="D57" s="67"/>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row>
    <row r="58" spans="1:31" s="5" customFormat="1" ht="18" customHeight="1" x14ac:dyDescent="0.35">
      <c r="A58" s="180"/>
      <c r="B58" s="367"/>
      <c r="C58" s="31" t="s">
        <v>1826</v>
      </c>
      <c r="D58" s="67"/>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row>
    <row r="59" spans="1:31" s="5" customFormat="1" ht="18" customHeight="1" thickBot="1" x14ac:dyDescent="0.4">
      <c r="A59" s="180"/>
      <c r="B59" s="376"/>
      <c r="C59" s="169" t="s">
        <v>1822</v>
      </c>
      <c r="D59" s="68"/>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row>
    <row r="60" spans="1:31" s="5" customFormat="1" ht="18" customHeight="1" thickTop="1" thickBot="1" x14ac:dyDescent="0.4">
      <c r="A60" s="180"/>
      <c r="B60" s="366" t="s">
        <v>1827</v>
      </c>
      <c r="C60" s="63" t="s">
        <v>1828</v>
      </c>
      <c r="D60" s="154">
        <f>'Attestation CEE'!$F$25</f>
        <v>0</v>
      </c>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row>
    <row r="61" spans="1:31" s="5" customFormat="1" ht="18" customHeight="1" x14ac:dyDescent="0.35">
      <c r="A61" s="180"/>
      <c r="B61" s="367"/>
      <c r="C61" s="170" t="s">
        <v>1822</v>
      </c>
      <c r="D61" s="70"/>
      <c r="E61" s="180"/>
      <c r="F61" s="220" t="s">
        <v>1829</v>
      </c>
      <c r="G61" s="221"/>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row>
    <row r="62" spans="1:31" s="30" customFormat="1" ht="25.25" customHeight="1" x14ac:dyDescent="0.35">
      <c r="A62" s="180"/>
      <c r="B62" s="29"/>
      <c r="C62" s="368" t="s">
        <v>1830</v>
      </c>
      <c r="D62" s="369">
        <f>SUM(D51:D61)</f>
        <v>0</v>
      </c>
      <c r="E62" s="180"/>
      <c r="F62" s="371" t="str">
        <f>IF($D$62=$F$43,"Bonne cohérence","Attention, le total du plan de financement n'est pas égal au total des dépenses nécessaires à l'opération")</f>
        <v>Bonne cohérence</v>
      </c>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row>
    <row r="63" spans="1:31" s="5" customFormat="1" ht="25.25" customHeight="1" thickBot="1" x14ac:dyDescent="0.4">
      <c r="A63" s="180"/>
      <c r="B63" s="32"/>
      <c r="C63" s="368"/>
      <c r="D63" s="370"/>
      <c r="E63" s="180"/>
      <c r="F63" s="372"/>
      <c r="G63" s="221"/>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row>
    <row r="64" spans="1:31" s="5" customFormat="1" ht="18" customHeight="1" x14ac:dyDescent="0.35">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row>
    <row r="65" spans="1:31" s="11" customFormat="1" ht="18" customHeight="1" x14ac:dyDescent="0.35">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row>
    <row r="66" spans="1:31" ht="18" customHeight="1" x14ac:dyDescent="0.35">
      <c r="A66" s="180"/>
      <c r="B66" s="16"/>
      <c r="C66" s="16"/>
      <c r="D66" s="16"/>
      <c r="E66" s="16"/>
      <c r="F66" s="33" t="s">
        <v>1831</v>
      </c>
      <c r="G66" s="11"/>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row>
    <row r="67" spans="1:31" s="17" customFormat="1" ht="14" x14ac:dyDescent="0.35">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row>
    <row r="68" spans="1:31" s="17" customFormat="1" ht="14" x14ac:dyDescent="0.35">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row>
    <row r="69" spans="1:31" s="17" customFormat="1" ht="14" x14ac:dyDescent="0.35">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row>
    <row r="70" spans="1:31" s="17" customFormat="1" ht="14" x14ac:dyDescent="0.35">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row>
    <row r="71" spans="1:31" s="17" customFormat="1" ht="14" x14ac:dyDescent="0.35">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row>
    <row r="72" spans="1:31" s="17" customFormat="1" ht="14" x14ac:dyDescent="0.35">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row>
    <row r="73" spans="1:31" s="17" customFormat="1" ht="14" x14ac:dyDescent="0.35">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row>
    <row r="74" spans="1:31" s="17" customFormat="1" ht="14" x14ac:dyDescent="0.35">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row>
    <row r="75" spans="1:31" s="17" customFormat="1" ht="14" x14ac:dyDescent="0.35">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row>
    <row r="76" spans="1:31" s="17" customFormat="1" ht="14" x14ac:dyDescent="0.35">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row>
    <row r="77" spans="1:31" s="17" customFormat="1" ht="14" x14ac:dyDescent="0.35">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row>
    <row r="78" spans="1:31" s="17" customFormat="1" ht="14" x14ac:dyDescent="0.35">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row>
    <row r="79" spans="1:31" s="17" customFormat="1" ht="14" x14ac:dyDescent="0.35">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row>
    <row r="80" spans="1:31" s="17" customFormat="1" ht="14" x14ac:dyDescent="0.35">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row>
    <row r="81" spans="1:31" s="17" customFormat="1" ht="14" x14ac:dyDescent="0.35">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row>
    <row r="82" spans="1:31" s="17" customFormat="1" ht="14" x14ac:dyDescent="0.35">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row>
    <row r="83" spans="1:31" s="17" customFormat="1" ht="14" x14ac:dyDescent="0.35">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row>
    <row r="84" spans="1:31" s="17" customFormat="1" ht="14" x14ac:dyDescent="0.35">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row>
    <row r="85" spans="1:31" s="17" customFormat="1" ht="14" x14ac:dyDescent="0.35">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row>
    <row r="86" spans="1:31" s="17" customFormat="1" ht="14" x14ac:dyDescent="0.35">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row>
    <row r="87" spans="1:31" s="17" customFormat="1" ht="14" x14ac:dyDescent="0.35">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row>
    <row r="88" spans="1:31" s="17" customFormat="1" ht="14" x14ac:dyDescent="0.35">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row>
    <row r="89" spans="1:31" s="17" customFormat="1" ht="14" x14ac:dyDescent="0.35">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row>
    <row r="90" spans="1:31" s="17" customFormat="1" ht="14" x14ac:dyDescent="0.35">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row>
    <row r="91" spans="1:31" s="17" customFormat="1" ht="14" x14ac:dyDescent="0.35">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row>
    <row r="92" spans="1:31" s="17" customFormat="1" ht="14" x14ac:dyDescent="0.35">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row>
    <row r="93" spans="1:31" s="17" customFormat="1" ht="14" x14ac:dyDescent="0.3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row>
    <row r="94" spans="1:31" s="17" customFormat="1" ht="14" x14ac:dyDescent="0.35">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row>
    <row r="95" spans="1:31" s="17" customFormat="1" ht="14" x14ac:dyDescent="0.35">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row>
    <row r="96" spans="1:31" s="17" customFormat="1" ht="14" x14ac:dyDescent="0.35">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row>
    <row r="97" spans="1:31" s="17" customFormat="1" ht="14" x14ac:dyDescent="0.35">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row>
    <row r="98" spans="1:31" s="17" customFormat="1" ht="14" x14ac:dyDescent="0.35">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row>
    <row r="99" spans="1:31" s="17" customFormat="1" ht="14" x14ac:dyDescent="0.35">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row>
    <row r="100" spans="1:31" s="17" customFormat="1" ht="14" x14ac:dyDescent="0.35">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row>
    <row r="101" spans="1:31" s="17" customFormat="1" ht="14" x14ac:dyDescent="0.35">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row>
    <row r="102" spans="1:31" s="17" customFormat="1" ht="14" x14ac:dyDescent="0.35">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row>
    <row r="103" spans="1:31" s="17" customFormat="1" ht="14" x14ac:dyDescent="0.35">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row>
    <row r="104" spans="1:31" s="17" customFormat="1" ht="14" x14ac:dyDescent="0.35">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row>
    <row r="105" spans="1:31" s="17" customFormat="1" ht="14" x14ac:dyDescent="0.35">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row>
    <row r="106" spans="1:31" s="17" customFormat="1" ht="14" x14ac:dyDescent="0.35">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row>
    <row r="107" spans="1:31" s="17" customFormat="1" ht="14" x14ac:dyDescent="0.35">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row>
    <row r="108" spans="1:31" s="17" customFormat="1" ht="14" x14ac:dyDescent="0.35">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row>
    <row r="109" spans="1:31" s="17" customFormat="1" ht="14" x14ac:dyDescent="0.35">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row>
    <row r="110" spans="1:31" s="17" customFormat="1" ht="14" x14ac:dyDescent="0.35">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row>
    <row r="111" spans="1:31" s="17" customFormat="1" ht="14" x14ac:dyDescent="0.35">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row>
    <row r="112" spans="1:31" s="17" customFormat="1" ht="14" x14ac:dyDescent="0.35">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row>
    <row r="113" spans="1:31" s="17" customFormat="1" ht="14" x14ac:dyDescent="0.3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row>
    <row r="114" spans="1:31" s="17" customFormat="1" ht="14" x14ac:dyDescent="0.35">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row>
    <row r="115" spans="1:31" s="17" customFormat="1" ht="14" x14ac:dyDescent="0.35">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row>
    <row r="116" spans="1:31" s="17" customFormat="1" ht="14" x14ac:dyDescent="0.35">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row>
    <row r="117" spans="1:31" s="17" customFormat="1" ht="14" x14ac:dyDescent="0.35">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row>
    <row r="118" spans="1:31" s="17" customFormat="1" ht="14" x14ac:dyDescent="0.35">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row>
    <row r="119" spans="1:31" s="17" customFormat="1" ht="14" x14ac:dyDescent="0.35">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row>
    <row r="120" spans="1:31" s="17" customFormat="1" ht="14" x14ac:dyDescent="0.35">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row>
    <row r="121" spans="1:31" s="17" customFormat="1" ht="14" x14ac:dyDescent="0.35">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row>
    <row r="122" spans="1:31" s="17" customFormat="1" ht="14" x14ac:dyDescent="0.3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row>
    <row r="123" spans="1:31" s="17" customFormat="1" ht="14" x14ac:dyDescent="0.35">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row>
    <row r="124" spans="1:31" s="17" customFormat="1" ht="14" x14ac:dyDescent="0.35">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row>
    <row r="125" spans="1:31" s="17" customFormat="1" ht="14" x14ac:dyDescent="0.35">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row>
    <row r="126" spans="1:31" s="17" customFormat="1" ht="14" x14ac:dyDescent="0.35">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row>
    <row r="127" spans="1:31" s="17" customFormat="1" ht="14" x14ac:dyDescent="0.35">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row>
    <row r="128" spans="1:31" s="17" customFormat="1" ht="14" x14ac:dyDescent="0.3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row>
    <row r="129" spans="1:31" s="17" customFormat="1" ht="14" x14ac:dyDescent="0.35">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row>
    <row r="130" spans="1:31" s="17" customFormat="1" ht="14" x14ac:dyDescent="0.35">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row>
    <row r="131" spans="1:31" s="17" customFormat="1" ht="14" x14ac:dyDescent="0.35">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row>
    <row r="132" spans="1:31" s="17" customFormat="1" ht="14" x14ac:dyDescent="0.35">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row>
    <row r="133" spans="1:31" s="17" customFormat="1" ht="14" x14ac:dyDescent="0.35">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row>
    <row r="134" spans="1:31" s="17" customFormat="1" ht="14" x14ac:dyDescent="0.35">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row>
    <row r="135" spans="1:31" s="17" customFormat="1" ht="14" x14ac:dyDescent="0.35">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row>
    <row r="136" spans="1:31" s="17" customFormat="1" ht="14" x14ac:dyDescent="0.35">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row>
    <row r="137" spans="1:31" s="17" customFormat="1" ht="14" x14ac:dyDescent="0.35">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row>
    <row r="138" spans="1:31" s="17" customFormat="1" ht="14" x14ac:dyDescent="0.35">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row>
    <row r="139" spans="1:31" s="17" customFormat="1" x14ac:dyDescent="0.35"/>
    <row r="140" spans="1:31" s="17" customFormat="1" x14ac:dyDescent="0.35"/>
    <row r="141" spans="1:31" s="17" customFormat="1" x14ac:dyDescent="0.35"/>
    <row r="142" spans="1:31" s="17" customFormat="1" x14ac:dyDescent="0.35"/>
    <row r="143" spans="1:31" s="17" customFormat="1" x14ac:dyDescent="0.35"/>
  </sheetData>
  <mergeCells count="22">
    <mergeCell ref="C43:E43"/>
    <mergeCell ref="B18:G18"/>
    <mergeCell ref="B42:G42"/>
    <mergeCell ref="B7:B8"/>
    <mergeCell ref="B10:G10"/>
    <mergeCell ref="B5:G5"/>
    <mergeCell ref="B16:G16"/>
    <mergeCell ref="D22:D23"/>
    <mergeCell ref="E22:E23"/>
    <mergeCell ref="F22:F23"/>
    <mergeCell ref="C7:D7"/>
    <mergeCell ref="C8:D8"/>
    <mergeCell ref="G22:G23"/>
    <mergeCell ref="B22:C22"/>
    <mergeCell ref="B60:B61"/>
    <mergeCell ref="C62:C63"/>
    <mergeCell ref="D62:D63"/>
    <mergeCell ref="F62:F63"/>
    <mergeCell ref="B46:G46"/>
    <mergeCell ref="B51:B54"/>
    <mergeCell ref="B55:B59"/>
    <mergeCell ref="B48:G48"/>
  </mergeCells>
  <conditionalFormatting sqref="F62">
    <cfRule type="expression" dxfId="14" priority="19">
      <formula>$F$62="Attention, le total du plan de financement n'est pas égal au total des dépenses nécessaires à l'opération"</formula>
    </cfRule>
    <cfRule type="expression" dxfId="13" priority="20">
      <formula>$F$62="Bonne cohérence"</formula>
    </cfRule>
  </conditionalFormatting>
  <dataValidations count="3">
    <dataValidation type="list" allowBlank="1" showInputMessage="1" showErrorMessage="1" sqref="C20" xr:uid="{A1A20B0D-2428-42D2-970D-6C0EA57EB783}">
      <formula1>"Choisir une valeur,Assujetti à la TVA,Non assujetti à la TVA,Soumis au régime du FCTVA,Assujetti partiel à la TVA"</formula1>
    </dataValidation>
    <dataValidation type="list" allowBlank="1" showInputMessage="1" showErrorMessage="1" sqref="D24:D41" xr:uid="{ECD45D16-19F2-422E-9BFD-9A67AA494462}">
      <formula1>"Choisir une valeur,Acquisition neuf,Acquisition occasion,Crédit-bail, Location"</formula1>
    </dataValidation>
    <dataValidation type="list" allowBlank="1" showInputMessage="1" showErrorMessage="1" sqref="D21" xr:uid="{561768C7-4C31-4893-821B-52A1720B6D64}">
      <formula1>"Choisir une valeur,Assujetti,Assujetti partiel,Non assujetti"</formula1>
    </dataValidation>
  </dataValidations>
  <hyperlinks>
    <hyperlink ref="F66" location="top" display="Retour haut de page" xr:uid="{2859DD6D-ED5F-4747-8D10-2C9280392898}"/>
  </hyperlinks>
  <pageMargins left="0.23622047244094491" right="0.23622047244094491" top="0.74803149606299213" bottom="0.74803149606299213" header="0.31496062992125984" footer="0.31496062992125984"/>
  <pageSetup paperSize="9" scale="57" fitToHeight="0" orientation="portrait" r:id="rId1"/>
  <headerFooter>
    <oddFooter>&amp;L06/12/2018&amp;C&amp;F</oddFooter>
  </headerFooter>
  <ignoredErrors>
    <ignoredError sqref="D5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833713-4CB8-4497-9A62-0912F015188D}">
          <x14:formula1>
            <xm:f>'Data 1'!$A$13:$A$17</xm:f>
          </x14:formula1>
          <xm:sqref>G24:G41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D32A5-7148-4757-9328-7B8445AE80C5}">
  <sheetPr>
    <tabColor theme="0"/>
  </sheetPr>
  <dimension ref="A1:BT303"/>
  <sheetViews>
    <sheetView topLeftCell="A60" zoomScale="40" zoomScaleNormal="40" workbookViewId="0">
      <selection activeCell="K63" sqref="K63"/>
    </sheetView>
  </sheetViews>
  <sheetFormatPr baseColWidth="10" defaultColWidth="11.453125" defaultRowHeight="14" x14ac:dyDescent="0.35"/>
  <cols>
    <col min="1" max="1" width="7.6328125" style="11" customWidth="1"/>
    <col min="2" max="2" width="30.6328125" style="16" customWidth="1"/>
    <col min="3" max="3" width="17.453125" style="11" customWidth="1"/>
    <col min="4" max="4" width="23.6328125" style="11" customWidth="1"/>
    <col min="5" max="5" width="20.6328125" style="11" customWidth="1"/>
    <col min="6" max="6" width="18.1796875" style="11" customWidth="1"/>
    <col min="7" max="7" width="20.6328125" style="11" customWidth="1"/>
    <col min="8" max="8" width="18.1796875" style="11" bestFit="1" customWidth="1"/>
    <col min="9" max="9" width="20.6328125" style="11" customWidth="1"/>
    <col min="10" max="10" width="18.1796875" style="11" bestFit="1" customWidth="1"/>
    <col min="11" max="11" width="20.6328125" style="11" customWidth="1"/>
    <col min="12" max="12" width="18.1796875" style="11" bestFit="1" customWidth="1"/>
    <col min="13" max="13" width="20.6328125" style="16" customWidth="1"/>
    <col min="14" max="14" width="18.1796875" style="11" bestFit="1" customWidth="1"/>
    <col min="15" max="15" width="20.6328125" style="11" customWidth="1"/>
    <col min="16" max="16" width="18.1796875" style="11" bestFit="1" customWidth="1"/>
    <col min="17" max="17" width="20.6328125" style="11" customWidth="1"/>
    <col min="18" max="18" width="18.1796875" style="11" bestFit="1" customWidth="1"/>
    <col min="19" max="19" width="20.6328125" style="11" customWidth="1"/>
    <col min="20" max="20" width="17" style="11" customWidth="1"/>
    <col min="21" max="21" width="20.6328125" style="11" customWidth="1"/>
    <col min="22" max="22" width="17" style="11" customWidth="1"/>
    <col min="23" max="23" width="20.6328125" style="11" customWidth="1"/>
    <col min="24" max="24" width="17" style="11" customWidth="1"/>
    <col min="25" max="32" width="20.6328125" style="11" customWidth="1"/>
    <col min="33" max="16384" width="11.453125" style="11"/>
  </cols>
  <sheetData>
    <row r="1" spans="30:72" ht="14.75" customHeight="1" x14ac:dyDescent="0.35">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row>
    <row r="2" spans="30:72" ht="14.75" customHeight="1" x14ac:dyDescent="0.35">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row>
    <row r="3" spans="30:72" ht="14.75" customHeight="1" x14ac:dyDescent="0.35">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row>
    <row r="4" spans="30:72" ht="14.75" customHeight="1" x14ac:dyDescent="0.35">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row>
    <row r="5" spans="30:72" ht="14.75" customHeight="1" x14ac:dyDescent="0.35">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row>
    <row r="6" spans="30:72" ht="14.75" customHeight="1" x14ac:dyDescent="0.35">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row>
    <row r="7" spans="30:72" ht="14.75" customHeight="1" x14ac:dyDescent="0.35">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row>
    <row r="8" spans="30:72" ht="14.75" customHeight="1" x14ac:dyDescent="0.35">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row>
    <row r="9" spans="30:72" ht="14.75" customHeight="1" x14ac:dyDescent="0.35">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row>
    <row r="10" spans="30:72" ht="14.75" customHeight="1" x14ac:dyDescent="0.35">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row>
    <row r="11" spans="30:72" ht="14.75" customHeight="1" x14ac:dyDescent="0.35">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row>
    <row r="12" spans="30:72" ht="14.75" customHeight="1" x14ac:dyDescent="0.35">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row>
    <row r="13" spans="30:72" ht="14.75" customHeight="1" x14ac:dyDescent="0.35">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row>
    <row r="14" spans="30:72" ht="14.75" customHeight="1" x14ac:dyDescent="0.35">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row>
    <row r="15" spans="30:72" ht="14.75" customHeight="1" x14ac:dyDescent="0.35">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row>
    <row r="16" spans="30:72" ht="14.75" customHeight="1" x14ac:dyDescent="0.35">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row>
    <row r="17" spans="2:72" ht="14.75" customHeight="1" x14ac:dyDescent="0.35">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row>
    <row r="18" spans="2:72" ht="14.75" customHeight="1" x14ac:dyDescent="0.35">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row>
    <row r="19" spans="2:72" ht="14.75" customHeight="1" x14ac:dyDescent="0.35">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row>
    <row r="20" spans="2:72" ht="14.75" customHeight="1" x14ac:dyDescent="0.35">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row>
    <row r="21" spans="2:72" ht="14.75" customHeight="1" x14ac:dyDescent="0.35">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row>
    <row r="22" spans="2:72" ht="14.75" customHeight="1" x14ac:dyDescent="0.35">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row>
    <row r="23" spans="2:72" ht="14.75" customHeight="1" x14ac:dyDescent="0.35">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row>
    <row r="24" spans="2:72" ht="23" x14ac:dyDescent="0.35">
      <c r="B24" s="333" t="s">
        <v>1832</v>
      </c>
      <c r="C24" s="333"/>
      <c r="D24" s="333"/>
      <c r="E24" s="333"/>
      <c r="F24" s="333"/>
      <c r="G24" s="333"/>
      <c r="H24" s="333"/>
      <c r="I24" s="333"/>
      <c r="J24" s="333"/>
      <c r="K24" s="333"/>
      <c r="L24" s="333"/>
      <c r="M24" s="333"/>
      <c r="N24" s="333"/>
      <c r="O24" s="333"/>
      <c r="P24" s="333"/>
      <c r="Q24" s="333"/>
      <c r="R24" s="333"/>
      <c r="S24" s="333"/>
      <c r="T24" s="333"/>
      <c r="U24" s="333"/>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row>
    <row r="25" spans="2:72" ht="14.75" customHeight="1" thickBot="1" x14ac:dyDescent="0.4">
      <c r="G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row>
    <row r="26" spans="2:72" ht="30" customHeight="1" x14ac:dyDescent="0.35">
      <c r="B26" s="445" t="s">
        <v>1714</v>
      </c>
      <c r="C26" s="437" t="s">
        <v>1715</v>
      </c>
      <c r="D26" s="437"/>
      <c r="E26" s="438"/>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row>
    <row r="27" spans="2:72" ht="30" customHeight="1" thickBot="1" x14ac:dyDescent="0.4">
      <c r="B27" s="446"/>
      <c r="C27" s="443" t="s">
        <v>1717</v>
      </c>
      <c r="D27" s="443"/>
      <c r="E27" s="444"/>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row>
    <row r="28" spans="2:72" x14ac:dyDescent="0.35">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row>
    <row r="29" spans="2:72" x14ac:dyDescent="0.35">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row>
    <row r="30" spans="2:72" ht="14.5" thickBot="1" x14ac:dyDescent="0.4">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row>
    <row r="31" spans="2:72" ht="58.25" customHeight="1" x14ac:dyDescent="0.35">
      <c r="B31" s="420" t="s">
        <v>1833</v>
      </c>
      <c r="C31" s="56" t="s">
        <v>1978</v>
      </c>
      <c r="D31" s="414" t="s">
        <v>1977</v>
      </c>
      <c r="E31" s="414"/>
      <c r="F31" s="414"/>
      <c r="G31" s="390"/>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row>
    <row r="32" spans="2:72" ht="45" customHeight="1" thickBot="1" x14ac:dyDescent="0.4">
      <c r="B32" s="421"/>
      <c r="C32" s="411" t="s">
        <v>1837</v>
      </c>
      <c r="D32" s="441" t="s">
        <v>1981</v>
      </c>
      <c r="E32" s="441"/>
      <c r="F32" s="183"/>
      <c r="G32" s="195" t="s">
        <v>1838</v>
      </c>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row>
    <row r="33" spans="1:72" ht="45" customHeight="1" x14ac:dyDescent="0.35">
      <c r="B33" s="421"/>
      <c r="C33" s="411"/>
      <c r="D33" s="441" t="s">
        <v>1989</v>
      </c>
      <c r="E33" s="216" t="s">
        <v>1987</v>
      </c>
      <c r="F33" s="183"/>
      <c r="G33" s="195" t="s">
        <v>1841</v>
      </c>
      <c r="J33" s="449" t="s">
        <v>1834</v>
      </c>
      <c r="K33" s="450"/>
      <c r="L33" s="423" t="s">
        <v>1980</v>
      </c>
      <c r="M33" s="423"/>
      <c r="N33" s="190"/>
      <c r="O33" s="191" t="s">
        <v>1836</v>
      </c>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row>
    <row r="34" spans="1:72" ht="45" customHeight="1" x14ac:dyDescent="0.35">
      <c r="B34" s="421"/>
      <c r="C34" s="411"/>
      <c r="D34" s="441"/>
      <c r="E34" s="216" t="s">
        <v>1988</v>
      </c>
      <c r="F34" s="183"/>
      <c r="G34" s="195" t="s">
        <v>1841</v>
      </c>
      <c r="J34" s="451"/>
      <c r="K34" s="452"/>
      <c r="L34" s="440" t="s">
        <v>1839</v>
      </c>
      <c r="M34" s="440"/>
      <c r="N34" s="189"/>
      <c r="O34" s="192" t="s">
        <v>1836</v>
      </c>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row>
    <row r="35" spans="1:72" ht="45" customHeight="1" thickBot="1" x14ac:dyDescent="0.4">
      <c r="B35" s="421"/>
      <c r="C35" s="411"/>
      <c r="D35" s="441"/>
      <c r="E35" s="218" t="s">
        <v>1990</v>
      </c>
      <c r="F35" s="217">
        <f>F33+F34</f>
        <v>0</v>
      </c>
      <c r="G35" s="195" t="s">
        <v>1841</v>
      </c>
      <c r="J35" s="453"/>
      <c r="K35" s="454"/>
      <c r="L35" s="442" t="s">
        <v>1842</v>
      </c>
      <c r="M35" s="442"/>
      <c r="N35" s="193" t="str">
        <f>IFERROR(100*(N34-N33)/N33,"")</f>
        <v/>
      </c>
      <c r="O35" s="194" t="s">
        <v>1843</v>
      </c>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row>
    <row r="36" spans="1:72" ht="45" customHeight="1" x14ac:dyDescent="0.35">
      <c r="B36" s="421"/>
      <c r="C36" s="411" t="s">
        <v>1844</v>
      </c>
      <c r="D36" s="441" t="s">
        <v>1981</v>
      </c>
      <c r="E36" s="441"/>
      <c r="F36" s="184">
        <f>AC45</f>
        <v>0</v>
      </c>
      <c r="G36" s="195" t="s">
        <v>1838</v>
      </c>
      <c r="M36" s="447" t="s">
        <v>2035</v>
      </c>
      <c r="N36" s="447"/>
      <c r="O36" s="447"/>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row>
    <row r="37" spans="1:72" ht="45" customHeight="1" x14ac:dyDescent="0.35">
      <c r="B37" s="421"/>
      <c r="C37" s="411"/>
      <c r="D37" s="441" t="s">
        <v>1989</v>
      </c>
      <c r="E37" s="216" t="s">
        <v>1987</v>
      </c>
      <c r="F37" s="184">
        <f>SUM(J46,L46,N46,P46,R46,T46,V46,X46,Z46)</f>
        <v>0</v>
      </c>
      <c r="G37" s="195" t="s">
        <v>1841</v>
      </c>
      <c r="M37" s="181"/>
      <c r="N37" s="181"/>
      <c r="O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row>
    <row r="38" spans="1:72" ht="45" customHeight="1" x14ac:dyDescent="0.35">
      <c r="B38" s="421"/>
      <c r="C38" s="411"/>
      <c r="D38" s="441"/>
      <c r="E38" s="216" t="s">
        <v>1988</v>
      </c>
      <c r="F38" s="184">
        <f>IFERROR(F46+H46,0)</f>
        <v>0</v>
      </c>
      <c r="G38" s="195" t="s">
        <v>1841</v>
      </c>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row>
    <row r="39" spans="1:72" ht="45" customHeight="1" thickBot="1" x14ac:dyDescent="0.4">
      <c r="B39" s="422"/>
      <c r="C39" s="424"/>
      <c r="D39" s="448"/>
      <c r="E39" s="219" t="s">
        <v>1990</v>
      </c>
      <c r="F39" s="185">
        <f>IFERROR(F37+F38,0)</f>
        <v>0</v>
      </c>
      <c r="G39" s="196" t="s">
        <v>1841</v>
      </c>
      <c r="M39" s="181"/>
      <c r="N39" s="181"/>
      <c r="O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row>
    <row r="40" spans="1:72" ht="18" customHeight="1" x14ac:dyDescent="0.35">
      <c r="A40" s="181"/>
      <c r="B40" s="181"/>
      <c r="C40" s="181"/>
      <c r="D40" s="181"/>
      <c r="E40" s="181"/>
      <c r="F40" s="181"/>
      <c r="G40" s="181"/>
      <c r="H40" s="181"/>
      <c r="I40" s="181"/>
      <c r="J40" s="181"/>
      <c r="K40" s="181"/>
      <c r="L40" s="181"/>
      <c r="M40" s="181"/>
      <c r="N40" s="181"/>
      <c r="O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row>
    <row r="41" spans="1:72" ht="18" customHeight="1" thickBot="1" x14ac:dyDescent="0.4">
      <c r="A41" s="181"/>
      <c r="B41" s="181"/>
      <c r="C41" s="181"/>
      <c r="D41" s="181"/>
      <c r="E41" s="181"/>
      <c r="F41" s="181"/>
      <c r="G41" s="181"/>
      <c r="H41" s="181"/>
      <c r="I41" s="181"/>
      <c r="J41" s="181"/>
      <c r="K41" s="181"/>
      <c r="L41" s="181"/>
      <c r="M41" s="181"/>
      <c r="N41" s="181"/>
      <c r="O41" s="181"/>
      <c r="U41" s="181"/>
      <c r="V41" s="181"/>
      <c r="W41" s="181"/>
      <c r="X41" s="181"/>
      <c r="Y41" s="181"/>
      <c r="Z41" s="181"/>
      <c r="AA41" s="181"/>
      <c r="AB41" s="181"/>
      <c r="AC41" s="181"/>
      <c r="AD41" s="181"/>
      <c r="AE41" s="181"/>
      <c r="AF41" s="181"/>
      <c r="BD41" s="181"/>
      <c r="BE41" s="181"/>
      <c r="BF41" s="181"/>
      <c r="BG41" s="181"/>
      <c r="BH41" s="181"/>
      <c r="BI41" s="181"/>
      <c r="BJ41" s="181"/>
      <c r="BK41" s="181"/>
      <c r="BL41" s="181"/>
      <c r="BM41" s="181"/>
      <c r="BN41" s="181"/>
      <c r="BO41" s="181"/>
      <c r="BP41" s="181"/>
      <c r="BQ41" s="181"/>
      <c r="BR41" s="181"/>
      <c r="BS41" s="181"/>
      <c r="BT41" s="181"/>
    </row>
    <row r="42" spans="1:72" s="37" customFormat="1" ht="30" customHeight="1" thickTop="1" x14ac:dyDescent="0.35">
      <c r="B42" s="464" t="s">
        <v>1845</v>
      </c>
      <c r="C42" s="426" t="s">
        <v>1846</v>
      </c>
      <c r="D42" s="426"/>
      <c r="E42" s="426"/>
      <c r="F42" s="435" t="s">
        <v>1847</v>
      </c>
      <c r="G42" s="436"/>
      <c r="H42" s="468" t="s">
        <v>2029</v>
      </c>
      <c r="I42" s="469"/>
      <c r="J42" s="482" t="s">
        <v>1848</v>
      </c>
      <c r="K42" s="483"/>
      <c r="L42" s="483"/>
      <c r="M42" s="483"/>
      <c r="N42" s="483" t="s">
        <v>1849</v>
      </c>
      <c r="O42" s="483"/>
      <c r="P42" s="483"/>
      <c r="Q42" s="483"/>
      <c r="R42" s="483" t="s">
        <v>1850</v>
      </c>
      <c r="S42" s="483"/>
      <c r="T42" s="483"/>
      <c r="U42" s="483"/>
      <c r="V42" s="433"/>
      <c r="W42" s="433"/>
      <c r="X42" s="433"/>
      <c r="Y42" s="433"/>
      <c r="Z42" s="433"/>
      <c r="AA42" s="433"/>
      <c r="AB42" s="479" t="s">
        <v>1851</v>
      </c>
      <c r="AC42" s="426" t="s">
        <v>1852</v>
      </c>
      <c r="AD42" s="473"/>
      <c r="AE42" s="426" t="s">
        <v>1983</v>
      </c>
      <c r="AF42" s="427"/>
      <c r="BD42" s="181"/>
      <c r="BE42" s="181"/>
      <c r="BF42" s="181"/>
      <c r="BG42" s="181"/>
      <c r="BH42" s="181"/>
      <c r="BI42" s="181"/>
      <c r="BJ42" s="181"/>
      <c r="BK42" s="181"/>
      <c r="BL42" s="181"/>
      <c r="BM42" s="181"/>
      <c r="BN42" s="181"/>
      <c r="BO42" s="181"/>
      <c r="BP42" s="181"/>
      <c r="BQ42" s="181"/>
      <c r="BR42" s="181"/>
      <c r="BS42" s="181"/>
      <c r="BT42" s="181"/>
    </row>
    <row r="43" spans="1:72" s="37" customFormat="1" ht="30" customHeight="1" x14ac:dyDescent="0.35">
      <c r="B43" s="465"/>
      <c r="C43" s="439" t="s">
        <v>2031</v>
      </c>
      <c r="D43" s="439"/>
      <c r="E43" s="439"/>
      <c r="F43" s="431"/>
      <c r="G43" s="434"/>
      <c r="H43" s="470"/>
      <c r="I43" s="471"/>
      <c r="J43" s="432"/>
      <c r="K43" s="431"/>
      <c r="L43" s="431"/>
      <c r="M43" s="431"/>
      <c r="N43" s="431"/>
      <c r="O43" s="431"/>
      <c r="P43" s="431"/>
      <c r="Q43" s="431"/>
      <c r="R43" s="431"/>
      <c r="S43" s="431"/>
      <c r="T43" s="431"/>
      <c r="U43" s="431"/>
      <c r="V43" s="430"/>
      <c r="W43" s="430"/>
      <c r="X43" s="430"/>
      <c r="Y43" s="430"/>
      <c r="Z43" s="430"/>
      <c r="AA43" s="430"/>
      <c r="AB43" s="480"/>
      <c r="AC43" s="428"/>
      <c r="AD43" s="428"/>
      <c r="AE43" s="428"/>
      <c r="AF43" s="429"/>
      <c r="BD43" s="181"/>
      <c r="BE43" s="181"/>
      <c r="BF43" s="181"/>
      <c r="BG43" s="181"/>
      <c r="BH43" s="181"/>
      <c r="BI43" s="181"/>
      <c r="BJ43" s="181"/>
      <c r="BK43" s="181"/>
      <c r="BL43" s="181"/>
      <c r="BM43" s="181"/>
      <c r="BN43" s="181"/>
      <c r="BO43" s="181"/>
      <c r="BP43" s="181"/>
      <c r="BQ43" s="181"/>
      <c r="BR43" s="181"/>
      <c r="BS43" s="181"/>
      <c r="BT43" s="181"/>
    </row>
    <row r="44" spans="1:72" ht="30" customHeight="1" x14ac:dyDescent="0.35">
      <c r="B44" s="465"/>
      <c r="C44" s="439" t="s">
        <v>1853</v>
      </c>
      <c r="D44" s="439"/>
      <c r="E44" s="439"/>
      <c r="F44" s="222" t="str">
        <f>IFERROR(VLOOKUP(F43,'Data 1'!C3:D9,2,FALSE),"")</f>
        <v/>
      </c>
      <c r="G44" s="297" t="s">
        <v>1854</v>
      </c>
      <c r="H44" s="304"/>
      <c r="I44" s="305" t="s">
        <v>1854</v>
      </c>
      <c r="J44" s="299" t="str">
        <f>IFERROR(VLOOKUP(J43,'Data 1'!D12:E34,2,FALSE),"")</f>
        <v/>
      </c>
      <c r="K44" s="223" t="s">
        <v>1855</v>
      </c>
      <c r="L44" s="222" t="str">
        <f>IFERROR(VLOOKUP(L43,'Data 1'!D12:E34,2,FALSE),"")</f>
        <v/>
      </c>
      <c r="M44" s="223" t="s">
        <v>1855</v>
      </c>
      <c r="N44" s="222" t="str">
        <f>IFERROR(VLOOKUP(N43,'Data 1'!D12:E35,2,FALSE),"")</f>
        <v/>
      </c>
      <c r="O44" s="223" t="s">
        <v>1855</v>
      </c>
      <c r="P44" s="222" t="str">
        <f>IFERROR(VLOOKUP(P43,'Data 1'!D12:E35,2,FALSE),"")</f>
        <v/>
      </c>
      <c r="Q44" s="223" t="s">
        <v>1855</v>
      </c>
      <c r="R44" s="222" t="str">
        <f>IFERROR(VLOOKUP(R43,'Data 1'!D12:E34,2,FALSE),"")</f>
        <v/>
      </c>
      <c r="S44" s="223" t="s">
        <v>1855</v>
      </c>
      <c r="T44" s="222" t="str">
        <f>IFERROR(VLOOKUP(T43,'Data 1'!D12:E34,2,FALSE),"")</f>
        <v/>
      </c>
      <c r="U44" s="223" t="s">
        <v>1855</v>
      </c>
      <c r="V44" s="224"/>
      <c r="W44" s="225" t="str">
        <f>IF(V42="Combustible","tCO2e / MWh PCI","Unité à compléter")</f>
        <v>Unité à compléter</v>
      </c>
      <c r="X44" s="224"/>
      <c r="Y44" s="225" t="str">
        <f>IF(X42="Combustible","tCO2e / MWh PCI","Unité à compléter")</f>
        <v>Unité à compléter</v>
      </c>
      <c r="Z44" s="224"/>
      <c r="AA44" s="225" t="str">
        <f>IF(Z42="Combustible","tCO2e / MWh PCI","Unité à compléter")</f>
        <v>Unité à compléter</v>
      </c>
      <c r="AB44" s="480"/>
      <c r="AC44" s="428"/>
      <c r="AD44" s="428"/>
      <c r="AE44" s="428"/>
      <c r="AF44" s="429"/>
      <c r="BD44" s="181"/>
      <c r="BE44" s="181"/>
      <c r="BF44" s="181"/>
      <c r="BG44" s="181"/>
      <c r="BH44" s="181"/>
      <c r="BI44" s="181"/>
      <c r="BJ44" s="181"/>
      <c r="BK44" s="181"/>
      <c r="BL44" s="181"/>
      <c r="BM44" s="181"/>
      <c r="BN44" s="181"/>
      <c r="BO44" s="181"/>
      <c r="BP44" s="181"/>
      <c r="BQ44" s="181"/>
      <c r="BR44" s="181"/>
      <c r="BS44" s="181"/>
      <c r="BT44" s="181"/>
    </row>
    <row r="45" spans="1:72" ht="45" customHeight="1" x14ac:dyDescent="0.35">
      <c r="B45" s="465"/>
      <c r="C45" s="461" t="s">
        <v>1835</v>
      </c>
      <c r="D45" s="462" t="s">
        <v>1982</v>
      </c>
      <c r="E45" s="463"/>
      <c r="F45" s="226"/>
      <c r="G45" s="297" t="s">
        <v>1857</v>
      </c>
      <c r="H45" s="306"/>
      <c r="I45" s="305" t="s">
        <v>1857</v>
      </c>
      <c r="J45" s="300"/>
      <c r="K45" s="223" t="s">
        <v>1858</v>
      </c>
      <c r="L45" s="226"/>
      <c r="M45" s="223" t="s">
        <v>1858</v>
      </c>
      <c r="N45" s="226"/>
      <c r="O45" s="223" t="s">
        <v>1858</v>
      </c>
      <c r="P45" s="226"/>
      <c r="Q45" s="223" t="s">
        <v>1858</v>
      </c>
      <c r="R45" s="226"/>
      <c r="S45" s="223" t="s">
        <v>1858</v>
      </c>
      <c r="T45" s="226"/>
      <c r="U45" s="223" t="s">
        <v>1858</v>
      </c>
      <c r="V45" s="226"/>
      <c r="W45" s="225" t="str">
        <f>IF(V42="Combustible","MWh PCI / an","Unité à compléter")</f>
        <v>Unité à compléter</v>
      </c>
      <c r="X45" s="226"/>
      <c r="Y45" s="225" t="str">
        <f>IF(X42="Combustible","MWh PCI / an","Unité à compléter")</f>
        <v>Unité à compléter</v>
      </c>
      <c r="Z45" s="227"/>
      <c r="AA45" s="225" t="str">
        <f>IF(Z42="Combustible","MWh PCI / an","Unité à compléter")</f>
        <v>Unité à compléter</v>
      </c>
      <c r="AB45" s="480"/>
      <c r="AC45" s="228">
        <f>SUM(F45*2.58,H45*H55,J45,L45,N45,P45,R45,T45,IF(W45="MWh PCI / an",V45,0),IF(Y45="MWh PCI / an",X45,0),IF(AA45="MWh PCI / an",Z45,0))</f>
        <v>0</v>
      </c>
      <c r="AD45" s="229" t="s">
        <v>1838</v>
      </c>
      <c r="AE45" s="474"/>
      <c r="AF45" s="475"/>
      <c r="BD45" s="181"/>
      <c r="BE45" s="181"/>
      <c r="BF45" s="181"/>
      <c r="BG45" s="181"/>
      <c r="BH45" s="181"/>
      <c r="BI45" s="181"/>
      <c r="BJ45" s="181"/>
      <c r="BK45" s="181"/>
      <c r="BL45" s="181"/>
      <c r="BM45" s="181"/>
      <c r="BN45" s="181"/>
      <c r="BO45" s="181"/>
      <c r="BP45" s="181"/>
      <c r="BQ45" s="181"/>
      <c r="BR45" s="181"/>
      <c r="BS45" s="181"/>
      <c r="BT45" s="181"/>
    </row>
    <row r="46" spans="1:72" ht="45" customHeight="1" x14ac:dyDescent="0.35">
      <c r="B46" s="465"/>
      <c r="C46" s="461"/>
      <c r="D46" s="463" t="s">
        <v>1979</v>
      </c>
      <c r="E46" s="463"/>
      <c r="F46" s="230" t="str">
        <f>IFERROR(F45*F44,"")</f>
        <v/>
      </c>
      <c r="G46" s="297" t="s">
        <v>1841</v>
      </c>
      <c r="H46" s="307">
        <f>IFERROR(H45*H44,"")</f>
        <v>0</v>
      </c>
      <c r="I46" s="305" t="s">
        <v>1841</v>
      </c>
      <c r="J46" s="301" t="str">
        <f>IFERROR(J45*J44,"")</f>
        <v/>
      </c>
      <c r="K46" s="223" t="s">
        <v>1841</v>
      </c>
      <c r="L46" s="231" t="str">
        <f>IFERROR(L45*L44,"")</f>
        <v/>
      </c>
      <c r="M46" s="223" t="s">
        <v>1841</v>
      </c>
      <c r="N46" s="231" t="str">
        <f>IFERROR(N45*N44,"")</f>
        <v/>
      </c>
      <c r="O46" s="223" t="s">
        <v>1841</v>
      </c>
      <c r="P46" s="231" t="str">
        <f>IFERROR(P45*P44,"")</f>
        <v/>
      </c>
      <c r="Q46" s="223" t="s">
        <v>1841</v>
      </c>
      <c r="R46" s="231" t="str">
        <f>IFERROR(R45*R44,"")</f>
        <v/>
      </c>
      <c r="S46" s="223" t="s">
        <v>1841</v>
      </c>
      <c r="T46" s="231" t="str">
        <f>IFERROR(T45*T44,"")</f>
        <v/>
      </c>
      <c r="U46" s="223" t="s">
        <v>1841</v>
      </c>
      <c r="V46" s="231">
        <f>IFERROR(V45*V44,"")</f>
        <v>0</v>
      </c>
      <c r="W46" s="223" t="s">
        <v>1841</v>
      </c>
      <c r="X46" s="231">
        <f>IFERROR(X45*X44,"")</f>
        <v>0</v>
      </c>
      <c r="Y46" s="223" t="s">
        <v>1841</v>
      </c>
      <c r="Z46" s="231">
        <f>IFERROR(Z45*Z44,"")</f>
        <v>0</v>
      </c>
      <c r="AA46" s="223" t="s">
        <v>1841</v>
      </c>
      <c r="AB46" s="480"/>
      <c r="AC46" s="476"/>
      <c r="AD46" s="476"/>
      <c r="AE46" s="228">
        <f>SUM(F46,H46,J46,L46,N46,P46,R46,T46,V46,X46,Z46)</f>
        <v>0</v>
      </c>
      <c r="AF46" s="290" t="s">
        <v>1841</v>
      </c>
      <c r="BD46" s="181"/>
      <c r="BE46" s="181"/>
      <c r="BF46" s="181"/>
      <c r="BG46" s="181"/>
      <c r="BH46" s="181"/>
      <c r="BI46" s="181"/>
      <c r="BJ46" s="181"/>
      <c r="BK46" s="181"/>
      <c r="BL46" s="181"/>
      <c r="BM46" s="181"/>
      <c r="BN46" s="181"/>
      <c r="BO46" s="181"/>
      <c r="BP46" s="181"/>
      <c r="BQ46" s="181"/>
      <c r="BR46" s="181"/>
      <c r="BS46" s="181"/>
      <c r="BT46" s="181"/>
    </row>
    <row r="47" spans="1:72" ht="45" customHeight="1" x14ac:dyDescent="0.3">
      <c r="B47" s="465"/>
      <c r="C47" s="439" t="s">
        <v>1839</v>
      </c>
      <c r="D47" s="462" t="s">
        <v>1856</v>
      </c>
      <c r="E47" s="463"/>
      <c r="F47" s="226"/>
      <c r="G47" s="297" t="s">
        <v>1857</v>
      </c>
      <c r="H47" s="306"/>
      <c r="I47" s="305" t="s">
        <v>1857</v>
      </c>
      <c r="J47" s="300"/>
      <c r="K47" s="223" t="s">
        <v>1858</v>
      </c>
      <c r="L47" s="226"/>
      <c r="M47" s="223" t="s">
        <v>1858</v>
      </c>
      <c r="N47" s="226"/>
      <c r="O47" s="223" t="s">
        <v>1858</v>
      </c>
      <c r="P47" s="226"/>
      <c r="Q47" s="223" t="s">
        <v>1858</v>
      </c>
      <c r="R47" s="226"/>
      <c r="S47" s="223" t="s">
        <v>1858</v>
      </c>
      <c r="T47" s="226"/>
      <c r="U47" s="223" t="s">
        <v>1858</v>
      </c>
      <c r="V47" s="226"/>
      <c r="W47" s="232" t="str">
        <f>IF($W$45="Unité à compléter","",$W$45)</f>
        <v/>
      </c>
      <c r="X47" s="226"/>
      <c r="Y47" s="232" t="str">
        <f>IF($Y$45="Unité à compléter","",$Y$45)</f>
        <v/>
      </c>
      <c r="Z47" s="233">
        <v>50</v>
      </c>
      <c r="AA47" s="232" t="str">
        <f>IF($AA$45="Unité à compléter","",$AA$45)</f>
        <v/>
      </c>
      <c r="AB47" s="480"/>
      <c r="AC47" s="228">
        <f>SUM(F47*2.58,H47*H55,J47,L47,N47,P47,R47,T47,IF(W47="MWh PCI / an",V47,0),IF(Y47="MWh PCI / an",X47,0),IF(AA47="MWh PCI / an",Z47,0))</f>
        <v>0</v>
      </c>
      <c r="AD47" s="229" t="s">
        <v>1838</v>
      </c>
      <c r="AE47" s="474"/>
      <c r="AF47" s="475"/>
      <c r="BD47" s="181"/>
      <c r="BE47" s="181"/>
      <c r="BF47" s="181"/>
      <c r="BG47" s="181"/>
      <c r="BH47" s="181"/>
      <c r="BI47" s="181"/>
      <c r="BJ47" s="181"/>
      <c r="BK47" s="181"/>
      <c r="BL47" s="181"/>
      <c r="BM47" s="181"/>
      <c r="BN47" s="181"/>
      <c r="BO47" s="181"/>
      <c r="BP47" s="181"/>
      <c r="BQ47" s="181"/>
      <c r="BR47" s="181"/>
      <c r="BS47" s="181"/>
      <c r="BT47" s="181"/>
    </row>
    <row r="48" spans="1:72" ht="45" customHeight="1" x14ac:dyDescent="0.35">
      <c r="B48" s="465"/>
      <c r="C48" s="439"/>
      <c r="D48" s="462" t="s">
        <v>1840</v>
      </c>
      <c r="E48" s="462"/>
      <c r="F48" s="231" t="str">
        <f>IFERROR(F47*F44,"")</f>
        <v/>
      </c>
      <c r="G48" s="297" t="s">
        <v>1841</v>
      </c>
      <c r="H48" s="308">
        <f>IFERROR(H47*H44,"")</f>
        <v>0</v>
      </c>
      <c r="I48" s="305" t="s">
        <v>1841</v>
      </c>
      <c r="J48" s="301" t="str">
        <f>IFERROR(J47*J44,"")</f>
        <v/>
      </c>
      <c r="K48" s="223" t="s">
        <v>1841</v>
      </c>
      <c r="L48" s="231" t="str">
        <f>IFERROR(L47*L44,"")</f>
        <v/>
      </c>
      <c r="M48" s="223" t="s">
        <v>1841</v>
      </c>
      <c r="N48" s="231" t="str">
        <f>IFERROR(N47*N44,"")</f>
        <v/>
      </c>
      <c r="O48" s="223" t="s">
        <v>1841</v>
      </c>
      <c r="P48" s="231" t="str">
        <f>IFERROR(P47*P44,"")</f>
        <v/>
      </c>
      <c r="Q48" s="223" t="s">
        <v>1841</v>
      </c>
      <c r="R48" s="231" t="str">
        <f>IFERROR(R47*R44,"")</f>
        <v/>
      </c>
      <c r="S48" s="223" t="s">
        <v>1841</v>
      </c>
      <c r="T48" s="231" t="str">
        <f>IFERROR(T47*T44,"")</f>
        <v/>
      </c>
      <c r="U48" s="223" t="s">
        <v>1841</v>
      </c>
      <c r="V48" s="231">
        <f>IFERROR(V47*V44,"")</f>
        <v>0</v>
      </c>
      <c r="W48" s="223" t="s">
        <v>1841</v>
      </c>
      <c r="X48" s="231">
        <f>IFERROR(X47*X44,"")</f>
        <v>0</v>
      </c>
      <c r="Y48" s="223" t="s">
        <v>1841</v>
      </c>
      <c r="Z48" s="231">
        <f>IFERROR(Z47*Z44,"")</f>
        <v>0</v>
      </c>
      <c r="AA48" s="223" t="s">
        <v>1841</v>
      </c>
      <c r="AB48" s="480"/>
      <c r="AC48" s="474"/>
      <c r="AD48" s="474"/>
      <c r="AE48" s="228">
        <f>SUM(F48,H48,J48,L48,N48,P48,R48,T48,V48,X48,Z48)</f>
        <v>0</v>
      </c>
      <c r="AF48" s="290" t="s">
        <v>1841</v>
      </c>
      <c r="BD48" s="181"/>
      <c r="BE48" s="181"/>
      <c r="BF48" s="181"/>
      <c r="BG48" s="181"/>
      <c r="BH48" s="181"/>
      <c r="BI48" s="181"/>
      <c r="BJ48" s="181"/>
      <c r="BK48" s="181"/>
      <c r="BL48" s="181"/>
      <c r="BM48" s="181"/>
      <c r="BN48" s="181"/>
      <c r="BO48" s="181"/>
      <c r="BP48" s="181"/>
      <c r="BQ48" s="181"/>
      <c r="BR48" s="181"/>
      <c r="BS48" s="181"/>
      <c r="BT48" s="181"/>
    </row>
    <row r="49" spans="1:72" ht="45" customHeight="1" x14ac:dyDescent="0.35">
      <c r="B49" s="465"/>
      <c r="C49" s="428" t="s">
        <v>1992</v>
      </c>
      <c r="D49" s="462" t="s">
        <v>1859</v>
      </c>
      <c r="E49" s="462"/>
      <c r="F49" s="231">
        <f>IFERROR(F45-F47,"")</f>
        <v>0</v>
      </c>
      <c r="G49" s="297" t="s">
        <v>1857</v>
      </c>
      <c r="H49" s="308">
        <f>IFERROR(H45-H47,"")</f>
        <v>0</v>
      </c>
      <c r="I49" s="305" t="s">
        <v>1857</v>
      </c>
      <c r="J49" s="301">
        <f>IFERROR(J45-J47,"")</f>
        <v>0</v>
      </c>
      <c r="K49" s="223" t="s">
        <v>1858</v>
      </c>
      <c r="L49" s="231">
        <f>IFERROR(L45-L47,"")</f>
        <v>0</v>
      </c>
      <c r="M49" s="223" t="s">
        <v>1858</v>
      </c>
      <c r="N49" s="231">
        <f>IFERROR(N45-N47,"")</f>
        <v>0</v>
      </c>
      <c r="O49" s="223" t="s">
        <v>1858</v>
      </c>
      <c r="P49" s="231">
        <f>IFERROR(P45-P47,"")</f>
        <v>0</v>
      </c>
      <c r="Q49" s="223" t="s">
        <v>1858</v>
      </c>
      <c r="R49" s="231">
        <f>IFERROR(R45-R47,"")</f>
        <v>0</v>
      </c>
      <c r="S49" s="223" t="s">
        <v>1858</v>
      </c>
      <c r="T49" s="231">
        <f>IFERROR(T45-T47,"")</f>
        <v>0</v>
      </c>
      <c r="U49" s="223" t="s">
        <v>1858</v>
      </c>
      <c r="V49" s="231">
        <f>IFERROR(V45-V47,"")</f>
        <v>0</v>
      </c>
      <c r="W49" s="232" t="str">
        <f>IF($W$45="Unité à compléter","",$W$45)</f>
        <v/>
      </c>
      <c r="X49" s="231">
        <f>IFERROR(X45-X47,"")</f>
        <v>0</v>
      </c>
      <c r="Y49" s="232" t="str">
        <f>IF($Y$45="Unité à compléter","",$Y$45)</f>
        <v/>
      </c>
      <c r="Z49" s="231">
        <f>IFERROR(Z45-Z47,"")</f>
        <v>-50</v>
      </c>
      <c r="AA49" s="232" t="str">
        <f>IF($AA$45="Unité à compléter","",$AA$45)</f>
        <v/>
      </c>
      <c r="AB49" s="480"/>
      <c r="AC49" s="228">
        <f>SUM(F49*2.58,H49*$H$55,J49,L49,N49,P49,R49,T49,IF(W49="MWh PCI / an",V49,0),IF(Y49="MWh PCI / an",X49,0),IF(AA49="MWh PCI / an",Z49,0))</f>
        <v>0</v>
      </c>
      <c r="AD49" s="229" t="s">
        <v>1838</v>
      </c>
      <c r="AE49" s="474"/>
      <c r="AF49" s="475"/>
      <c r="BD49" s="181"/>
      <c r="BE49" s="181"/>
      <c r="BF49" s="181"/>
      <c r="BG49" s="181"/>
      <c r="BH49" s="181"/>
      <c r="BI49" s="181"/>
      <c r="BJ49" s="181"/>
      <c r="BK49" s="181"/>
      <c r="BL49" s="181"/>
      <c r="BM49" s="181"/>
      <c r="BN49" s="181"/>
      <c r="BO49" s="181"/>
      <c r="BP49" s="181"/>
      <c r="BQ49" s="181"/>
      <c r="BR49" s="181"/>
      <c r="BS49" s="181"/>
      <c r="BT49" s="181"/>
    </row>
    <row r="50" spans="1:72" s="35" customFormat="1" ht="45" customHeight="1" x14ac:dyDescent="0.35">
      <c r="A50" s="11"/>
      <c r="B50" s="465"/>
      <c r="C50" s="428"/>
      <c r="D50" s="462" t="s">
        <v>1840</v>
      </c>
      <c r="E50" s="462"/>
      <c r="F50" s="231" t="str">
        <f>IFERROR(F46-F48,"")</f>
        <v/>
      </c>
      <c r="G50" s="297" t="s">
        <v>1841</v>
      </c>
      <c r="H50" s="308">
        <f>IFERROR(H46-H48,"")</f>
        <v>0</v>
      </c>
      <c r="I50" s="305" t="s">
        <v>1841</v>
      </c>
      <c r="J50" s="301" t="str">
        <f>IFERROR(J46-J48,"")</f>
        <v/>
      </c>
      <c r="K50" s="223" t="s">
        <v>1841</v>
      </c>
      <c r="L50" s="231" t="str">
        <f>IFERROR(L46-L48,"")</f>
        <v/>
      </c>
      <c r="M50" s="223" t="s">
        <v>1841</v>
      </c>
      <c r="N50" s="231" t="str">
        <f>IFERROR(N46-N48,"")</f>
        <v/>
      </c>
      <c r="O50" s="223" t="s">
        <v>1841</v>
      </c>
      <c r="P50" s="231" t="str">
        <f>IFERROR(P46-P48,"")</f>
        <v/>
      </c>
      <c r="Q50" s="223" t="s">
        <v>1841</v>
      </c>
      <c r="R50" s="231" t="str">
        <f>IFERROR(R46-R48,"")</f>
        <v/>
      </c>
      <c r="S50" s="223" t="s">
        <v>1841</v>
      </c>
      <c r="T50" s="231" t="str">
        <f>IFERROR(T46-T48,"")</f>
        <v/>
      </c>
      <c r="U50" s="223" t="s">
        <v>1841</v>
      </c>
      <c r="V50" s="231">
        <f>IFERROR(V46-V48,"")</f>
        <v>0</v>
      </c>
      <c r="W50" s="223" t="s">
        <v>1841</v>
      </c>
      <c r="X50" s="231">
        <f>IFERROR(X46-X48,"")</f>
        <v>0</v>
      </c>
      <c r="Y50" s="223" t="s">
        <v>1841</v>
      </c>
      <c r="Z50" s="231">
        <f>IFERROR(Z46-Z48,"")</f>
        <v>0</v>
      </c>
      <c r="AA50" s="223" t="s">
        <v>1841</v>
      </c>
      <c r="AB50" s="480"/>
      <c r="AC50" s="474"/>
      <c r="AD50" s="474"/>
      <c r="AE50" s="228">
        <f>SUM(F50,H50,J50,L50,N50,P50,R50,T50,V50,X50,Z50)</f>
        <v>0</v>
      </c>
      <c r="AF50" s="290" t="s">
        <v>1841</v>
      </c>
      <c r="BD50" s="181"/>
      <c r="BE50" s="181"/>
      <c r="BF50" s="181"/>
      <c r="BG50" s="181"/>
      <c r="BH50" s="181"/>
      <c r="BI50" s="181"/>
      <c r="BJ50" s="181"/>
      <c r="BK50" s="181"/>
      <c r="BL50" s="181"/>
      <c r="BM50" s="181"/>
      <c r="BN50" s="181"/>
      <c r="BO50" s="181"/>
      <c r="BP50" s="181"/>
      <c r="BQ50" s="181"/>
      <c r="BR50" s="181"/>
      <c r="BS50" s="181"/>
      <c r="BT50" s="181"/>
    </row>
    <row r="51" spans="1:72" s="35" customFormat="1" ht="45" customHeight="1" x14ac:dyDescent="0.35">
      <c r="A51" s="11"/>
      <c r="B51" s="465"/>
      <c r="C51" s="439" t="s">
        <v>1993</v>
      </c>
      <c r="D51" s="462" t="s">
        <v>1859</v>
      </c>
      <c r="E51" s="462"/>
      <c r="F51" s="237"/>
      <c r="G51" s="297" t="s">
        <v>1857</v>
      </c>
      <c r="H51" s="309"/>
      <c r="I51" s="305" t="s">
        <v>1857</v>
      </c>
      <c r="J51" s="302"/>
      <c r="K51" s="223" t="s">
        <v>1858</v>
      </c>
      <c r="L51" s="237"/>
      <c r="M51" s="223" t="s">
        <v>1858</v>
      </c>
      <c r="N51" s="237"/>
      <c r="O51" s="223" t="s">
        <v>1858</v>
      </c>
      <c r="P51" s="237"/>
      <c r="Q51" s="223" t="s">
        <v>1858</v>
      </c>
      <c r="R51" s="237"/>
      <c r="S51" s="223" t="s">
        <v>1858</v>
      </c>
      <c r="T51" s="237"/>
      <c r="U51" s="223" t="s">
        <v>1858</v>
      </c>
      <c r="V51" s="237"/>
      <c r="W51" s="232" t="str">
        <f>IF($W$45="Unité à compléter","",$W$45)</f>
        <v/>
      </c>
      <c r="X51" s="237"/>
      <c r="Y51" s="232" t="str">
        <f>IF($Y$45="Unité à compléter","",$Y$45)</f>
        <v/>
      </c>
      <c r="Z51" s="237"/>
      <c r="AA51" s="232" t="str">
        <f>IF($AA$45="Unité à compléter","",$AA$45)</f>
        <v/>
      </c>
      <c r="AB51" s="480"/>
      <c r="AC51" s="228">
        <f>SUM(F51*2.58,H51*$H$55,J51,L51,N51,P51,R51,T51,IF(W51="MWh PCI / an",V51,0),IF(Y51="MWh PCI / an",X51,0),IF(AA51="MWh PCI / an",Z51,0))</f>
        <v>0</v>
      </c>
      <c r="AD51" s="229" t="s">
        <v>1838</v>
      </c>
      <c r="AE51" s="474"/>
      <c r="AF51" s="475"/>
      <c r="BD51" s="181"/>
      <c r="BE51" s="181"/>
      <c r="BF51" s="181"/>
      <c r="BG51" s="181"/>
      <c r="BH51" s="181"/>
      <c r="BI51" s="181"/>
      <c r="BJ51" s="181"/>
      <c r="BK51" s="181"/>
      <c r="BL51" s="181"/>
      <c r="BM51" s="181"/>
      <c r="BN51" s="181"/>
      <c r="BO51" s="181"/>
      <c r="BP51" s="181"/>
      <c r="BQ51" s="181"/>
      <c r="BR51" s="181"/>
      <c r="BS51" s="181"/>
      <c r="BT51" s="181"/>
    </row>
    <row r="52" spans="1:72" s="35" customFormat="1" ht="45" customHeight="1" thickBot="1" x14ac:dyDescent="0.4">
      <c r="A52" s="11"/>
      <c r="B52" s="466"/>
      <c r="C52" s="467"/>
      <c r="D52" s="477" t="s">
        <v>1840</v>
      </c>
      <c r="E52" s="477"/>
      <c r="F52" s="291"/>
      <c r="G52" s="298" t="s">
        <v>1841</v>
      </c>
      <c r="H52" s="310"/>
      <c r="I52" s="311" t="s">
        <v>1841</v>
      </c>
      <c r="J52" s="303"/>
      <c r="K52" s="292" t="s">
        <v>1841</v>
      </c>
      <c r="L52" s="291"/>
      <c r="M52" s="292" t="s">
        <v>1841</v>
      </c>
      <c r="N52" s="291"/>
      <c r="O52" s="292" t="s">
        <v>1841</v>
      </c>
      <c r="P52" s="291"/>
      <c r="Q52" s="292" t="s">
        <v>1841</v>
      </c>
      <c r="R52" s="291"/>
      <c r="S52" s="292" t="s">
        <v>1841</v>
      </c>
      <c r="T52" s="291"/>
      <c r="U52" s="292" t="s">
        <v>1841</v>
      </c>
      <c r="V52" s="291"/>
      <c r="W52" s="292" t="s">
        <v>1841</v>
      </c>
      <c r="X52" s="291"/>
      <c r="Y52" s="292" t="s">
        <v>1841</v>
      </c>
      <c r="Z52" s="291"/>
      <c r="AA52" s="292" t="s">
        <v>1841</v>
      </c>
      <c r="AB52" s="481"/>
      <c r="AC52" s="478"/>
      <c r="AD52" s="478"/>
      <c r="AE52" s="293">
        <f>SUM(F52,H52,J52,L52,N52,P52,R52,T52,V52,X52,Z52)</f>
        <v>0</v>
      </c>
      <c r="AF52" s="294" t="s">
        <v>1841</v>
      </c>
      <c r="BD52" s="181"/>
      <c r="BE52" s="181"/>
      <c r="BF52" s="181"/>
      <c r="BG52" s="181"/>
      <c r="BH52" s="181"/>
      <c r="BI52" s="181"/>
      <c r="BJ52" s="181"/>
      <c r="BK52" s="181"/>
      <c r="BL52" s="181"/>
      <c r="BM52" s="181"/>
      <c r="BN52" s="181"/>
      <c r="BO52" s="181"/>
      <c r="BP52" s="181"/>
      <c r="BQ52" s="181"/>
      <c r="BR52" s="181"/>
      <c r="BS52" s="181"/>
      <c r="BT52" s="181"/>
    </row>
    <row r="53" spans="1:72" ht="25" customHeight="1" thickBot="1" x14ac:dyDescent="0.4">
      <c r="B53" s="181"/>
      <c r="C53" s="425" t="s">
        <v>2009</v>
      </c>
      <c r="D53" s="425"/>
      <c r="E53" s="425"/>
      <c r="F53" s="181"/>
      <c r="G53" s="181"/>
      <c r="H53" s="181"/>
      <c r="I53" s="181"/>
      <c r="J53" s="181"/>
      <c r="K53" s="181"/>
      <c r="L53" s="181"/>
      <c r="M53" s="181"/>
      <c r="N53" s="181"/>
      <c r="R53" s="416" t="s">
        <v>2044</v>
      </c>
      <c r="S53" s="416"/>
      <c r="T53" s="416"/>
      <c r="U53" s="416"/>
      <c r="V53" s="416" t="s">
        <v>2030</v>
      </c>
      <c r="W53" s="416"/>
      <c r="X53" s="416"/>
      <c r="Y53" s="416"/>
      <c r="Z53" s="416"/>
      <c r="AA53" s="416"/>
      <c r="AB53" s="416"/>
      <c r="AD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row>
    <row r="54" spans="1:72" ht="71.5" customHeight="1" x14ac:dyDescent="0.35">
      <c r="B54" s="181"/>
      <c r="C54" s="416"/>
      <c r="D54" s="416"/>
      <c r="E54" s="416"/>
      <c r="F54" s="181"/>
      <c r="G54" s="181"/>
      <c r="H54" s="472" t="s">
        <v>2043</v>
      </c>
      <c r="I54" s="390"/>
      <c r="J54" s="181"/>
      <c r="K54" s="181"/>
      <c r="L54" s="181"/>
      <c r="M54" s="181"/>
      <c r="N54" s="181"/>
      <c r="R54" s="416"/>
      <c r="S54" s="416"/>
      <c r="T54" s="416"/>
      <c r="U54" s="416"/>
      <c r="V54" s="416"/>
      <c r="W54" s="416"/>
      <c r="X54" s="416"/>
      <c r="Y54" s="416"/>
      <c r="Z54" s="416"/>
      <c r="AA54" s="416"/>
      <c r="AB54" s="416"/>
      <c r="AD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row>
    <row r="55" spans="1:72" ht="24" customHeight="1" thickBot="1" x14ac:dyDescent="0.4">
      <c r="B55" s="181"/>
      <c r="C55" s="416"/>
      <c r="D55" s="416"/>
      <c r="E55" s="416"/>
      <c r="F55" s="181"/>
      <c r="G55" s="181"/>
      <c r="H55" s="295"/>
      <c r="I55" s="296" t="s">
        <v>2028</v>
      </c>
      <c r="J55" s="181"/>
      <c r="K55" s="181"/>
      <c r="L55" s="181"/>
      <c r="M55" s="181"/>
      <c r="N55" s="181"/>
      <c r="R55" s="416"/>
      <c r="S55" s="416"/>
      <c r="T55" s="416"/>
      <c r="U55" s="416"/>
      <c r="V55" s="416"/>
      <c r="W55" s="416"/>
      <c r="X55" s="416"/>
      <c r="Y55" s="416"/>
      <c r="Z55" s="416"/>
      <c r="AA55" s="416"/>
      <c r="AB55" s="416"/>
      <c r="AD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row>
    <row r="56" spans="1:72" ht="15" customHeight="1" x14ac:dyDescent="0.35">
      <c r="B56" s="181"/>
      <c r="C56" s="416"/>
      <c r="D56" s="416"/>
      <c r="E56" s="416"/>
      <c r="F56" s="181"/>
      <c r="G56" s="181"/>
      <c r="H56" s="181"/>
      <c r="I56" s="181"/>
      <c r="J56" s="181"/>
      <c r="K56" s="181"/>
      <c r="L56" s="181"/>
      <c r="M56" s="181"/>
      <c r="N56" s="181"/>
      <c r="V56" s="416"/>
      <c r="W56" s="416"/>
      <c r="X56" s="416"/>
      <c r="Y56" s="416"/>
      <c r="Z56" s="416"/>
      <c r="AA56" s="416"/>
      <c r="AB56" s="416"/>
      <c r="AD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row>
    <row r="57" spans="1:72" ht="15" customHeight="1" x14ac:dyDescent="0.35">
      <c r="B57" s="181"/>
      <c r="C57" s="416"/>
      <c r="D57" s="416"/>
      <c r="E57" s="416"/>
      <c r="F57" s="181"/>
      <c r="G57" s="181"/>
      <c r="H57" s="181"/>
      <c r="I57" s="181"/>
      <c r="J57" s="181"/>
      <c r="K57" s="181"/>
      <c r="L57" s="181"/>
      <c r="M57" s="181"/>
      <c r="N57" s="181"/>
      <c r="R57" s="181"/>
      <c r="S57" s="181"/>
      <c r="T57" s="181"/>
      <c r="U57" s="181"/>
      <c r="V57" s="416"/>
      <c r="W57" s="416"/>
      <c r="X57" s="416"/>
      <c r="Y57" s="416"/>
      <c r="Z57" s="416"/>
      <c r="AA57" s="416"/>
      <c r="AB57" s="416"/>
      <c r="AD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row>
    <row r="58" spans="1:72" ht="15" customHeight="1" x14ac:dyDescent="0.35">
      <c r="B58" s="181"/>
      <c r="C58" s="416"/>
      <c r="D58" s="416"/>
      <c r="E58" s="416"/>
      <c r="F58" s="181"/>
      <c r="G58" s="181"/>
      <c r="H58" s="181"/>
      <c r="I58" s="181"/>
      <c r="J58" s="181"/>
      <c r="K58" s="181"/>
      <c r="L58" s="181"/>
      <c r="M58" s="181"/>
      <c r="N58" s="181"/>
      <c r="R58" s="181"/>
      <c r="S58" s="181"/>
      <c r="T58" s="181"/>
      <c r="U58" s="181"/>
      <c r="V58" s="416"/>
      <c r="W58" s="416"/>
      <c r="X58" s="416"/>
      <c r="Y58" s="416"/>
      <c r="Z58" s="416"/>
      <c r="AA58" s="416"/>
      <c r="AB58" s="416"/>
      <c r="AD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row>
    <row r="59" spans="1:72" ht="15" customHeight="1" x14ac:dyDescent="0.35">
      <c r="B59" s="181"/>
      <c r="C59" s="416"/>
      <c r="D59" s="416"/>
      <c r="E59" s="416"/>
      <c r="F59" s="181"/>
      <c r="G59" s="181"/>
      <c r="H59" s="181"/>
      <c r="I59" s="181"/>
      <c r="J59" s="181"/>
      <c r="K59" s="181"/>
      <c r="L59" s="181"/>
      <c r="M59" s="181"/>
      <c r="N59" s="181"/>
      <c r="R59" s="181"/>
      <c r="S59" s="181"/>
      <c r="T59" s="181"/>
      <c r="U59" s="181"/>
      <c r="V59" s="416"/>
      <c r="W59" s="416"/>
      <c r="X59" s="416"/>
      <c r="Y59" s="416"/>
      <c r="Z59" s="416"/>
      <c r="AA59" s="416"/>
      <c r="AB59" s="416"/>
      <c r="AD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row>
    <row r="60" spans="1:72" ht="89" customHeight="1" x14ac:dyDescent="0.35">
      <c r="B60" s="181"/>
      <c r="C60" s="416"/>
      <c r="D60" s="416"/>
      <c r="E60" s="416"/>
      <c r="F60" s="181"/>
      <c r="G60" s="181"/>
      <c r="H60" s="181"/>
      <c r="I60" s="181"/>
      <c r="J60" s="181"/>
      <c r="K60" s="181"/>
      <c r="L60" s="181"/>
      <c r="M60" s="181"/>
      <c r="N60" s="181"/>
      <c r="R60" s="181"/>
      <c r="S60" s="181"/>
      <c r="T60" s="181"/>
      <c r="U60" s="181"/>
      <c r="V60" s="416"/>
      <c r="W60" s="416"/>
      <c r="X60" s="416"/>
      <c r="Y60" s="416"/>
      <c r="Z60" s="416"/>
      <c r="AA60" s="416"/>
      <c r="AB60" s="416"/>
      <c r="AD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row>
    <row r="61" spans="1:72" ht="15" customHeight="1" x14ac:dyDescent="0.35">
      <c r="B61" s="181"/>
      <c r="C61" s="181"/>
      <c r="D61" s="181"/>
      <c r="E61" s="181"/>
      <c r="F61" s="181"/>
      <c r="G61" s="181"/>
      <c r="H61" s="181"/>
      <c r="I61" s="181"/>
      <c r="J61" s="181"/>
      <c r="K61" s="181"/>
      <c r="L61" s="181"/>
      <c r="M61" s="181"/>
      <c r="N61" s="181"/>
      <c r="R61" s="181"/>
      <c r="S61" s="181"/>
      <c r="T61" s="181"/>
      <c r="U61" s="181"/>
      <c r="V61" s="416"/>
      <c r="W61" s="416"/>
      <c r="X61" s="416"/>
      <c r="Y61" s="416"/>
      <c r="Z61" s="416"/>
      <c r="AA61" s="416"/>
      <c r="AB61" s="416"/>
      <c r="AD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row>
    <row r="62" spans="1:72" ht="15" customHeight="1" thickBot="1" x14ac:dyDescent="0.4">
      <c r="B62" s="181"/>
      <c r="C62" s="181"/>
      <c r="D62" s="181"/>
      <c r="E62" s="181"/>
      <c r="F62" s="181"/>
      <c r="G62" s="181"/>
      <c r="H62" s="181"/>
      <c r="I62" s="181"/>
      <c r="J62" s="181"/>
      <c r="K62" s="181"/>
      <c r="L62" s="181"/>
      <c r="M62" s="181"/>
      <c r="N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row>
    <row r="63" spans="1:72" ht="30" customHeight="1" x14ac:dyDescent="0.35">
      <c r="B63" s="420" t="s">
        <v>1994</v>
      </c>
      <c r="C63" s="423" t="s">
        <v>1860</v>
      </c>
      <c r="D63" s="423"/>
      <c r="E63" s="58">
        <f>AC49</f>
        <v>0</v>
      </c>
      <c r="F63" s="55" t="s">
        <v>1838</v>
      </c>
      <c r="G63" s="417" t="s">
        <v>1861</v>
      </c>
      <c r="H63" s="186">
        <f>IFERROR(100*E63/F32,0)</f>
        <v>0</v>
      </c>
      <c r="I63" s="251" t="s">
        <v>1843</v>
      </c>
      <c r="J63" s="417" t="s">
        <v>1862</v>
      </c>
      <c r="K63" s="186">
        <f>IFERROR(100*E63/F36,0)</f>
        <v>0</v>
      </c>
      <c r="L63" s="53" t="s">
        <v>1843</v>
      </c>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row>
    <row r="64" spans="1:72" ht="30" customHeight="1" x14ac:dyDescent="0.35">
      <c r="B64" s="421"/>
      <c r="C64" s="411" t="s">
        <v>2004</v>
      </c>
      <c r="D64" s="113" t="s">
        <v>1987</v>
      </c>
      <c r="E64" s="238">
        <f>IFERROR(AE50-F50-H50,0)</f>
        <v>0</v>
      </c>
      <c r="F64" s="245" t="s">
        <v>1841</v>
      </c>
      <c r="G64" s="418"/>
      <c r="H64" s="239">
        <f>IFERROR(100*E64/F33,0)</f>
        <v>0</v>
      </c>
      <c r="I64" s="247" t="s">
        <v>1843</v>
      </c>
      <c r="J64" s="418"/>
      <c r="K64" s="239">
        <f>IFERROR(100*E64/F37,0)</f>
        <v>0</v>
      </c>
      <c r="L64" s="240" t="s">
        <v>1843</v>
      </c>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row>
    <row r="65" spans="1:72" ht="30" customHeight="1" x14ac:dyDescent="0.35">
      <c r="B65" s="421"/>
      <c r="C65" s="411"/>
      <c r="D65" s="113" t="s">
        <v>1988</v>
      </c>
      <c r="E65" s="238">
        <f>IFERROR(F50+H50,0)</f>
        <v>0</v>
      </c>
      <c r="F65" s="245" t="s">
        <v>1841</v>
      </c>
      <c r="G65" s="418"/>
      <c r="H65" s="239">
        <f>IFERROR(100*E65/F34,0)</f>
        <v>0</v>
      </c>
      <c r="I65" s="247" t="s">
        <v>1843</v>
      </c>
      <c r="J65" s="418"/>
      <c r="K65" s="239">
        <f>IFERROR(100*E65/F38,0)</f>
        <v>0</v>
      </c>
      <c r="L65" s="240" t="s">
        <v>1843</v>
      </c>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row>
    <row r="66" spans="1:72" ht="30" customHeight="1" thickBot="1" x14ac:dyDescent="0.4">
      <c r="B66" s="422"/>
      <c r="C66" s="424"/>
      <c r="D66" s="197" t="s">
        <v>1990</v>
      </c>
      <c r="E66" s="241">
        <f>AE50</f>
        <v>0</v>
      </c>
      <c r="F66" s="250" t="s">
        <v>1841</v>
      </c>
      <c r="G66" s="419"/>
      <c r="H66" s="242">
        <f>IFERROR(100*E66/F35,0)</f>
        <v>0</v>
      </c>
      <c r="I66" s="249" t="s">
        <v>1843</v>
      </c>
      <c r="J66" s="419"/>
      <c r="K66" s="242">
        <f>IFERROR(100*E66/F39,0)</f>
        <v>0</v>
      </c>
      <c r="L66" s="243" t="s">
        <v>1843</v>
      </c>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row>
    <row r="67" spans="1:72" ht="15" customHeight="1" thickBot="1" x14ac:dyDescent="0.4">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row>
    <row r="68" spans="1:72" ht="30" customHeight="1" x14ac:dyDescent="0.35">
      <c r="B68" s="420" t="s">
        <v>1995</v>
      </c>
      <c r="C68" s="423" t="s">
        <v>1860</v>
      </c>
      <c r="D68" s="423"/>
      <c r="E68" s="58">
        <f>AC51</f>
        <v>0</v>
      </c>
      <c r="F68" s="55" t="s">
        <v>1838</v>
      </c>
      <c r="G68" s="417" t="s">
        <v>1861</v>
      </c>
      <c r="H68" s="186">
        <f>IFERROR(100*E68/F32,0)</f>
        <v>0</v>
      </c>
      <c r="I68" s="54" t="s">
        <v>1843</v>
      </c>
      <c r="J68" s="417" t="s">
        <v>1862</v>
      </c>
      <c r="K68" s="186">
        <f>IFERROR(100*E68/F36,0)</f>
        <v>0</v>
      </c>
      <c r="L68" s="53" t="s">
        <v>1843</v>
      </c>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row>
    <row r="69" spans="1:72" ht="30" customHeight="1" x14ac:dyDescent="0.35">
      <c r="B69" s="421"/>
      <c r="C69" s="411" t="s">
        <v>2004</v>
      </c>
      <c r="D69" s="113" t="s">
        <v>1987</v>
      </c>
      <c r="E69" s="254">
        <f>IFERROR(AE52-F52-H52,0)</f>
        <v>0</v>
      </c>
      <c r="F69" s="252" t="s">
        <v>1841</v>
      </c>
      <c r="G69" s="418"/>
      <c r="H69" s="254">
        <f>IFERROR(100*E69/F33,0)</f>
        <v>0</v>
      </c>
      <c r="I69" s="252" t="s">
        <v>1843</v>
      </c>
      <c r="J69" s="418"/>
      <c r="K69" s="254">
        <f>IFERROR(100*E69/F37,0)</f>
        <v>0</v>
      </c>
      <c r="L69" s="253" t="s">
        <v>1843</v>
      </c>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row>
    <row r="70" spans="1:72" ht="30" customHeight="1" x14ac:dyDescent="0.35">
      <c r="B70" s="421"/>
      <c r="C70" s="411"/>
      <c r="D70" s="113" t="s">
        <v>1988</v>
      </c>
      <c r="E70" s="238">
        <f>IFERROR(F52+H52,0)</f>
        <v>0</v>
      </c>
      <c r="F70" s="244" t="s">
        <v>1841</v>
      </c>
      <c r="G70" s="418"/>
      <c r="H70" s="239">
        <f>IFERROR(100*E70/F34,0)</f>
        <v>0</v>
      </c>
      <c r="I70" s="248" t="s">
        <v>1843</v>
      </c>
      <c r="J70" s="418"/>
      <c r="K70" s="239">
        <f>IFERROR(100*E70/F38,0)</f>
        <v>0</v>
      </c>
      <c r="L70" s="240" t="s">
        <v>1843</v>
      </c>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row>
    <row r="71" spans="1:72" ht="30" customHeight="1" thickBot="1" x14ac:dyDescent="0.4">
      <c r="B71" s="422"/>
      <c r="C71" s="424"/>
      <c r="D71" s="197" t="s">
        <v>1990</v>
      </c>
      <c r="E71" s="241">
        <f>AE52</f>
        <v>0</v>
      </c>
      <c r="F71" s="246" t="s">
        <v>1841</v>
      </c>
      <c r="G71" s="419"/>
      <c r="H71" s="242">
        <f>IFERROR(100*E71/F35,0)</f>
        <v>0</v>
      </c>
      <c r="I71" s="249" t="s">
        <v>1843</v>
      </c>
      <c r="J71" s="419"/>
      <c r="K71" s="242">
        <f>IFERROR(100*E71/F39,0)</f>
        <v>0</v>
      </c>
      <c r="L71" s="243" t="s">
        <v>1843</v>
      </c>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row>
    <row r="72" spans="1:72" ht="14" customHeight="1" x14ac:dyDescent="0.35">
      <c r="B72" s="181"/>
      <c r="C72" s="181"/>
      <c r="D72" s="181"/>
      <c r="E72" s="181"/>
      <c r="F72" s="181"/>
      <c r="G72" s="181"/>
      <c r="H72" s="181"/>
      <c r="I72" s="181"/>
      <c r="J72" s="181"/>
      <c r="K72" s="181"/>
      <c r="L72" s="181"/>
      <c r="Q72" s="181"/>
      <c r="R72" s="181"/>
      <c r="S72" s="181"/>
      <c r="T72" s="181"/>
      <c r="U72" s="181"/>
      <c r="V72" s="181"/>
      <c r="W72" s="181"/>
      <c r="X72" s="181"/>
      <c r="Y72" s="181"/>
      <c r="Z72" s="181"/>
      <c r="AA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row>
    <row r="73" spans="1:72" ht="14" customHeight="1" thickBot="1" x14ac:dyDescent="0.4">
      <c r="B73" s="181"/>
      <c r="C73" s="181"/>
      <c r="D73" s="181"/>
      <c r="E73" s="181"/>
      <c r="F73" s="181"/>
      <c r="G73" s="181"/>
      <c r="H73" s="181"/>
      <c r="I73" s="181"/>
      <c r="J73" s="181"/>
      <c r="K73" s="181"/>
      <c r="L73" s="181"/>
      <c r="Q73" s="181"/>
      <c r="R73" s="181"/>
      <c r="S73" s="181"/>
      <c r="T73" s="181"/>
      <c r="U73" s="181"/>
      <c r="V73" s="181"/>
      <c r="W73" s="181"/>
      <c r="X73" s="181"/>
      <c r="Y73" s="181"/>
      <c r="Z73" s="181"/>
      <c r="AA73" s="181"/>
      <c r="AB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row>
    <row r="74" spans="1:72" ht="14" customHeight="1" x14ac:dyDescent="0.35">
      <c r="B74" s="420" t="s">
        <v>1863</v>
      </c>
      <c r="C74" s="455" t="str">
        <f>IFERROR(SUM('Données Economiques'!B13,'Données Economiques'!D13,'Données Economiques'!F13)/(E71*20),"")</f>
        <v/>
      </c>
      <c r="D74" s="458" t="s">
        <v>1864</v>
      </c>
      <c r="E74" s="181"/>
      <c r="F74" s="181"/>
      <c r="G74" s="181"/>
      <c r="H74" s="181"/>
      <c r="I74" s="181"/>
      <c r="J74" s="181"/>
      <c r="K74" s="181"/>
      <c r="L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row>
    <row r="75" spans="1:72" ht="14.75" customHeight="1" x14ac:dyDescent="0.35">
      <c r="B75" s="421"/>
      <c r="C75" s="456"/>
      <c r="D75" s="459"/>
      <c r="E75" s="181"/>
      <c r="F75" s="181"/>
      <c r="G75" s="181"/>
      <c r="H75" s="181"/>
      <c r="I75" s="181"/>
      <c r="J75" s="181"/>
      <c r="K75" s="181"/>
      <c r="L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row>
    <row r="76" spans="1:72" ht="14.75" customHeight="1" x14ac:dyDescent="0.35">
      <c r="B76" s="421"/>
      <c r="C76" s="456"/>
      <c r="D76" s="459"/>
      <c r="E76" s="181"/>
      <c r="F76" s="181"/>
      <c r="G76" s="181"/>
      <c r="H76" s="181"/>
      <c r="I76" s="181"/>
      <c r="J76" s="181"/>
      <c r="K76" s="181"/>
      <c r="L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row>
    <row r="77" spans="1:72" ht="14.75" customHeight="1" x14ac:dyDescent="0.35">
      <c r="B77" s="421"/>
      <c r="C77" s="456"/>
      <c r="D77" s="459"/>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row>
    <row r="78" spans="1:72" s="35" customFormat="1" ht="14" customHeight="1" thickBot="1" x14ac:dyDescent="0.4">
      <c r="B78" s="422"/>
      <c r="C78" s="457"/>
      <c r="D78" s="460"/>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row>
    <row r="79" spans="1:72" ht="15" customHeight="1" x14ac:dyDescent="0.3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row>
    <row r="80" spans="1:72" ht="14.75" customHeight="1" thickBot="1" x14ac:dyDescent="0.4">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row>
    <row r="81" spans="1:72" ht="50" customHeight="1" x14ac:dyDescent="0.35">
      <c r="B81" s="400" t="s">
        <v>2034</v>
      </c>
      <c r="C81" s="412" t="s">
        <v>2013</v>
      </c>
      <c r="D81" s="412"/>
      <c r="E81" s="414" t="s">
        <v>1997</v>
      </c>
      <c r="F81" s="395" t="s">
        <v>2007</v>
      </c>
      <c r="G81" s="396"/>
      <c r="H81" s="396"/>
      <c r="I81" s="397"/>
      <c r="J81" s="395" t="s">
        <v>2008</v>
      </c>
      <c r="K81" s="396"/>
      <c r="L81" s="396"/>
      <c r="M81" s="397"/>
      <c r="N81" s="414" t="s">
        <v>2010</v>
      </c>
      <c r="O81" s="414"/>
      <c r="P81" s="414"/>
      <c r="Q81" s="414"/>
      <c r="R81" s="390" t="s">
        <v>2012</v>
      </c>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row>
    <row r="82" spans="1:72" ht="81.5" customHeight="1" x14ac:dyDescent="0.35">
      <c r="B82" s="401"/>
      <c r="C82" s="413"/>
      <c r="D82" s="413"/>
      <c r="E82" s="415"/>
      <c r="F82" s="398" t="s">
        <v>1931</v>
      </c>
      <c r="G82" s="399"/>
      <c r="H82" s="398" t="s">
        <v>2032</v>
      </c>
      <c r="I82" s="399"/>
      <c r="J82" s="398" t="s">
        <v>1931</v>
      </c>
      <c r="K82" s="399"/>
      <c r="L82" s="398" t="s">
        <v>2032</v>
      </c>
      <c r="M82" s="399"/>
      <c r="N82" s="415" t="s">
        <v>2005</v>
      </c>
      <c r="O82" s="415"/>
      <c r="P82" s="415" t="s">
        <v>2011</v>
      </c>
      <c r="Q82" s="415"/>
      <c r="R82" s="39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row>
    <row r="83" spans="1:72" ht="70" customHeight="1" x14ac:dyDescent="0.35">
      <c r="B83" s="401"/>
      <c r="C83" s="411" t="s">
        <v>2014</v>
      </c>
      <c r="D83" s="411"/>
      <c r="E83" s="255"/>
      <c r="F83" s="393"/>
      <c r="G83" s="393"/>
      <c r="H83" s="393"/>
      <c r="I83" s="393"/>
      <c r="J83" s="393"/>
      <c r="K83" s="393"/>
      <c r="L83" s="393"/>
      <c r="M83" s="393"/>
      <c r="N83" s="406"/>
      <c r="O83" s="406"/>
      <c r="P83" s="404" t="str">
        <f>IFERROR(VLOOKUP(N83,'Data 1'!P3:Q56,2,FALSE),"")</f>
        <v/>
      </c>
      <c r="Q83" s="404"/>
      <c r="R83" s="257" t="str">
        <f>IF(ISBLANK(J83),"",IF(J83&lt;P83,"Condition respectée","Condition non-respectée"))</f>
        <v/>
      </c>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row>
    <row r="84" spans="1:72" ht="70" customHeight="1" x14ac:dyDescent="0.35">
      <c r="B84" s="401"/>
      <c r="C84" s="409" t="s">
        <v>2015</v>
      </c>
      <c r="D84" s="410"/>
      <c r="E84" s="255"/>
      <c r="F84" s="393"/>
      <c r="G84" s="393"/>
      <c r="H84" s="393"/>
      <c r="I84" s="393"/>
      <c r="J84" s="393"/>
      <c r="K84" s="393"/>
      <c r="L84" s="393"/>
      <c r="M84" s="393"/>
      <c r="N84" s="406"/>
      <c r="O84" s="406"/>
      <c r="P84" s="404" t="str">
        <f>IFERROR(VLOOKUP(N84,'Data 1'!P4:Q57,2,FALSE),"")</f>
        <v/>
      </c>
      <c r="Q84" s="404"/>
      <c r="R84" s="257" t="str">
        <f>IF(ISBLANK(J84),"",IF(J84&lt;P84,"Condition respectée","Condition non-respectée"))</f>
        <v/>
      </c>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row>
    <row r="85" spans="1:72" ht="70" customHeight="1" thickBot="1" x14ac:dyDescent="0.4">
      <c r="B85" s="402"/>
      <c r="C85" s="407" t="s">
        <v>2016</v>
      </c>
      <c r="D85" s="408"/>
      <c r="E85" s="256"/>
      <c r="F85" s="394"/>
      <c r="G85" s="394"/>
      <c r="H85" s="394"/>
      <c r="I85" s="394"/>
      <c r="J85" s="394"/>
      <c r="K85" s="394"/>
      <c r="L85" s="394"/>
      <c r="M85" s="394"/>
      <c r="N85" s="405"/>
      <c r="O85" s="405"/>
      <c r="P85" s="403" t="str">
        <f>IFERROR(VLOOKUP(N85,'Data 1'!P5:Q58,2,FALSE),"")</f>
        <v/>
      </c>
      <c r="Q85" s="403"/>
      <c r="R85" s="258" t="str">
        <f>IF(ISBLANK(J85),"",IF(J85&lt;P85,"Condition respectée","Condition non-respectée"))</f>
        <v/>
      </c>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row>
    <row r="86" spans="1:72" ht="15" customHeight="1" x14ac:dyDescent="0.35">
      <c r="A86" s="181"/>
      <c r="C86" s="392" t="s">
        <v>2006</v>
      </c>
      <c r="D86" s="392"/>
      <c r="E86" s="392"/>
      <c r="F86" s="392"/>
      <c r="G86" s="392"/>
      <c r="H86" s="392"/>
      <c r="I86" s="392"/>
      <c r="J86" s="392"/>
      <c r="K86" s="392"/>
      <c r="L86" s="392"/>
      <c r="M86" s="392"/>
      <c r="N86" s="392"/>
      <c r="O86" s="392"/>
      <c r="P86" s="392"/>
      <c r="Q86" s="392"/>
      <c r="R86" s="392"/>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row>
    <row r="87" spans="1:72" x14ac:dyDescent="0.35">
      <c r="A87" s="181"/>
      <c r="B87" s="181"/>
      <c r="C87" s="181"/>
      <c r="D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row>
    <row r="88" spans="1:72" x14ac:dyDescent="0.35">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row>
    <row r="89" spans="1:72" x14ac:dyDescent="0.35">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row>
    <row r="90" spans="1:72" x14ac:dyDescent="0.35">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row>
    <row r="91" spans="1:72" x14ac:dyDescent="0.35">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row>
    <row r="92" spans="1:72" x14ac:dyDescent="0.35">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row>
    <row r="93" spans="1:72" x14ac:dyDescent="0.35">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row>
    <row r="94" spans="1:72" x14ac:dyDescent="0.3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row>
    <row r="95" spans="1:72" x14ac:dyDescent="0.35">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row>
    <row r="96" spans="1:72" x14ac:dyDescent="0.35">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row>
    <row r="97" spans="1:72" x14ac:dyDescent="0.35">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row>
    <row r="98" spans="1:72" x14ac:dyDescent="0.3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row>
    <row r="99" spans="1:72" x14ac:dyDescent="0.35">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row>
    <row r="100" spans="1:72" x14ac:dyDescent="0.35">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row>
    <row r="101" spans="1:72" x14ac:dyDescent="0.35">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row>
    <row r="102" spans="1:72" x14ac:dyDescent="0.35">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row>
    <row r="103" spans="1:72" x14ac:dyDescent="0.35">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row>
    <row r="104" spans="1:72" x14ac:dyDescent="0.3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row>
    <row r="105" spans="1:72" x14ac:dyDescent="0.35">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row>
    <row r="106" spans="1:72" x14ac:dyDescent="0.35">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row>
    <row r="107" spans="1:72" x14ac:dyDescent="0.35">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row>
    <row r="108" spans="1:72" x14ac:dyDescent="0.35">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row>
    <row r="109" spans="1:72" x14ac:dyDescent="0.35">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row>
    <row r="110" spans="1:72" x14ac:dyDescent="0.35">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row>
    <row r="111" spans="1:72" x14ac:dyDescent="0.35">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row>
    <row r="112" spans="1:72" x14ac:dyDescent="0.35">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row>
    <row r="113" spans="1:72" x14ac:dyDescent="0.35">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row>
    <row r="114" spans="1:72" x14ac:dyDescent="0.35">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row>
    <row r="115" spans="1:72" x14ac:dyDescent="0.35">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row>
    <row r="116" spans="1:72" x14ac:dyDescent="0.35">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row>
    <row r="117" spans="1:72" x14ac:dyDescent="0.35">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row>
    <row r="118" spans="1:72" x14ac:dyDescent="0.35">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row>
    <row r="119" spans="1:72" x14ac:dyDescent="0.35">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row>
    <row r="120" spans="1:72" x14ac:dyDescent="0.3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row>
    <row r="121" spans="1:72" x14ac:dyDescent="0.35">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row>
    <row r="122" spans="1:72" x14ac:dyDescent="0.35">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row>
    <row r="123" spans="1:72" x14ac:dyDescent="0.3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row>
    <row r="124" spans="1:72" x14ac:dyDescent="0.3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row>
    <row r="125" spans="1:72" x14ac:dyDescent="0.35">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row>
    <row r="126" spans="1:72" x14ac:dyDescent="0.35">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row>
    <row r="127" spans="1:72" x14ac:dyDescent="0.35">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row>
    <row r="128" spans="1:72" x14ac:dyDescent="0.35">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row>
    <row r="129" spans="1:72" x14ac:dyDescent="0.35">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row>
    <row r="130" spans="1:72" x14ac:dyDescent="0.35">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row>
    <row r="131" spans="1:72" x14ac:dyDescent="0.35">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row>
    <row r="132" spans="1:72" x14ac:dyDescent="0.35">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row>
    <row r="133" spans="1:72" x14ac:dyDescent="0.35">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row>
    <row r="134" spans="1:72" x14ac:dyDescent="0.35">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row>
    <row r="135" spans="1:72" x14ac:dyDescent="0.35">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row>
    <row r="136" spans="1:72" x14ac:dyDescent="0.35">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row>
    <row r="137" spans="1:72" x14ac:dyDescent="0.35">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row>
    <row r="138" spans="1:72" x14ac:dyDescent="0.35">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row>
    <row r="139" spans="1:72" x14ac:dyDescent="0.35">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row>
    <row r="140" spans="1:72" x14ac:dyDescent="0.35">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row>
    <row r="141" spans="1:72" x14ac:dyDescent="0.35">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row>
    <row r="142" spans="1:72" x14ac:dyDescent="0.35">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row>
    <row r="143" spans="1:72" x14ac:dyDescent="0.35">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row>
    <row r="144" spans="1:72" x14ac:dyDescent="0.35">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row>
    <row r="145" spans="1:72" x14ac:dyDescent="0.35">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row>
    <row r="146" spans="1:72" x14ac:dyDescent="0.35">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row>
    <row r="147" spans="1:72" x14ac:dyDescent="0.35">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row>
    <row r="148" spans="1:72" x14ac:dyDescent="0.35">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row>
    <row r="149" spans="1:72" x14ac:dyDescent="0.35">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row>
    <row r="150" spans="1:72" x14ac:dyDescent="0.35">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row>
    <row r="151" spans="1:72" x14ac:dyDescent="0.35">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row>
    <row r="152" spans="1:72" x14ac:dyDescent="0.35">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row>
    <row r="153" spans="1:72" x14ac:dyDescent="0.35">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row>
    <row r="154" spans="1:72" x14ac:dyDescent="0.35">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row>
    <row r="155" spans="1:72" x14ac:dyDescent="0.35">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row>
    <row r="156" spans="1:72" x14ac:dyDescent="0.35">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row>
    <row r="157" spans="1:72" x14ac:dyDescent="0.35">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row>
    <row r="158" spans="1:72" x14ac:dyDescent="0.35">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row>
    <row r="159" spans="1:72" x14ac:dyDescent="0.35">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row>
    <row r="160" spans="1:72" x14ac:dyDescent="0.35">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row>
    <row r="161" spans="1:72" x14ac:dyDescent="0.35">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row>
    <row r="162" spans="1:72" x14ac:dyDescent="0.35">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row>
    <row r="163" spans="1:72" x14ac:dyDescent="0.35">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row>
    <row r="164" spans="1:72" x14ac:dyDescent="0.35">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row>
    <row r="165" spans="1:72" x14ac:dyDescent="0.35">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row>
    <row r="166" spans="1:72" x14ac:dyDescent="0.35">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row>
    <row r="167" spans="1:72" x14ac:dyDescent="0.35">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row>
    <row r="168" spans="1:72" x14ac:dyDescent="0.35">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row>
    <row r="169" spans="1:72" x14ac:dyDescent="0.35">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c r="BR169" s="181"/>
      <c r="BS169" s="181"/>
      <c r="BT169" s="181"/>
    </row>
    <row r="170" spans="1:72" x14ac:dyDescent="0.35">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c r="BR170" s="181"/>
      <c r="BS170" s="181"/>
      <c r="BT170" s="181"/>
    </row>
    <row r="171" spans="1:72" x14ac:dyDescent="0.35">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c r="BR171" s="181"/>
      <c r="BS171" s="181"/>
      <c r="BT171" s="181"/>
    </row>
    <row r="172" spans="1:72" x14ac:dyDescent="0.35">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1"/>
      <c r="BQ172" s="181"/>
      <c r="BR172" s="181"/>
      <c r="BS172" s="181"/>
      <c r="BT172" s="181"/>
    </row>
    <row r="173" spans="1:72" x14ac:dyDescent="0.35">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c r="BK173" s="181"/>
      <c r="BL173" s="181"/>
      <c r="BM173" s="181"/>
      <c r="BN173" s="181"/>
      <c r="BO173" s="181"/>
      <c r="BP173" s="181"/>
      <c r="BQ173" s="181"/>
      <c r="BR173" s="181"/>
      <c r="BS173" s="181"/>
      <c r="BT173" s="181"/>
    </row>
    <row r="174" spans="1:72" x14ac:dyDescent="0.35">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c r="BR174" s="181"/>
      <c r="BS174" s="181"/>
      <c r="BT174" s="181"/>
    </row>
    <row r="175" spans="1:72" x14ac:dyDescent="0.35">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1"/>
      <c r="BP175" s="181"/>
      <c r="BQ175" s="181"/>
      <c r="BR175" s="181"/>
      <c r="BS175" s="181"/>
      <c r="BT175" s="181"/>
    </row>
    <row r="176" spans="1:72" x14ac:dyDescent="0.35">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row>
    <row r="177" spans="1:72" x14ac:dyDescent="0.35">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c r="BK177" s="181"/>
      <c r="BL177" s="181"/>
      <c r="BM177" s="181"/>
      <c r="BN177" s="181"/>
      <c r="BO177" s="181"/>
      <c r="BP177" s="181"/>
      <c r="BQ177" s="181"/>
      <c r="BR177" s="181"/>
      <c r="BS177" s="181"/>
      <c r="BT177" s="181"/>
    </row>
    <row r="178" spans="1:72" x14ac:dyDescent="0.3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row>
    <row r="179" spans="1:72" x14ac:dyDescent="0.3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row>
    <row r="180" spans="1:72" x14ac:dyDescent="0.35">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c r="BR180" s="181"/>
      <c r="BS180" s="181"/>
      <c r="BT180" s="181"/>
    </row>
    <row r="181" spans="1:72" x14ac:dyDescent="0.35">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c r="BK181" s="181"/>
      <c r="BL181" s="181"/>
      <c r="BM181" s="181"/>
      <c r="BN181" s="181"/>
      <c r="BO181" s="181"/>
      <c r="BP181" s="181"/>
      <c r="BQ181" s="181"/>
      <c r="BR181" s="181"/>
      <c r="BS181" s="181"/>
      <c r="BT181" s="181"/>
    </row>
    <row r="182" spans="1:72" x14ac:dyDescent="0.35">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1"/>
    </row>
    <row r="183" spans="1:72" x14ac:dyDescent="0.35">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row>
    <row r="184" spans="1:72" x14ac:dyDescent="0.35">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row>
    <row r="185" spans="1:72" x14ac:dyDescent="0.35">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c r="BR185" s="181"/>
      <c r="BS185" s="181"/>
      <c r="BT185" s="181"/>
    </row>
    <row r="186" spans="1:72" x14ac:dyDescent="0.35">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row>
    <row r="187" spans="1:72" x14ac:dyDescent="0.35">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row>
    <row r="188" spans="1:72" x14ac:dyDescent="0.35">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row>
    <row r="189" spans="1:72" x14ac:dyDescent="0.35">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c r="BR189" s="181"/>
      <c r="BS189" s="181"/>
      <c r="BT189" s="181"/>
    </row>
    <row r="190" spans="1:72" x14ac:dyDescent="0.35">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c r="BR190" s="181"/>
      <c r="BS190" s="181"/>
      <c r="BT190" s="181"/>
    </row>
    <row r="191" spans="1:72" x14ac:dyDescent="0.35">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row>
    <row r="192" spans="1:72" x14ac:dyDescent="0.35">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c r="BR192" s="181"/>
      <c r="BS192" s="181"/>
      <c r="BT192" s="181"/>
    </row>
    <row r="193" spans="1:72" x14ac:dyDescent="0.35">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181"/>
    </row>
    <row r="194" spans="1:72" x14ac:dyDescent="0.35">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c r="BK194" s="181"/>
      <c r="BL194" s="181"/>
      <c r="BM194" s="181"/>
      <c r="BN194" s="181"/>
      <c r="BO194" s="181"/>
      <c r="BP194" s="181"/>
      <c r="BQ194" s="181"/>
      <c r="BR194" s="181"/>
      <c r="BS194" s="181"/>
      <c r="BT194" s="181"/>
    </row>
    <row r="195" spans="1:72" x14ac:dyDescent="0.35">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c r="BK195" s="181"/>
      <c r="BL195" s="181"/>
      <c r="BM195" s="181"/>
      <c r="BN195" s="181"/>
      <c r="BO195" s="181"/>
      <c r="BP195" s="181"/>
      <c r="BQ195" s="181"/>
      <c r="BR195" s="181"/>
      <c r="BS195" s="181"/>
      <c r="BT195" s="181"/>
    </row>
    <row r="196" spans="1:72" x14ac:dyDescent="0.35">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c r="BK196" s="181"/>
      <c r="BL196" s="181"/>
      <c r="BM196" s="181"/>
      <c r="BN196" s="181"/>
      <c r="BO196" s="181"/>
      <c r="BP196" s="181"/>
      <c r="BQ196" s="181"/>
      <c r="BR196" s="181"/>
      <c r="BS196" s="181"/>
      <c r="BT196" s="181"/>
    </row>
    <row r="197" spans="1:72" x14ac:dyDescent="0.35">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1"/>
      <c r="BQ197" s="181"/>
      <c r="BR197" s="181"/>
      <c r="BS197" s="181"/>
      <c r="BT197" s="181"/>
    </row>
    <row r="198" spans="1:72" x14ac:dyDescent="0.35">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c r="BR198" s="181"/>
      <c r="BS198" s="181"/>
      <c r="BT198" s="181"/>
    </row>
    <row r="199" spans="1:72" x14ac:dyDescent="0.35">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row>
    <row r="200" spans="1:72" x14ac:dyDescent="0.35">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row>
    <row r="201" spans="1:72" x14ac:dyDescent="0.35">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row>
    <row r="202" spans="1:72" x14ac:dyDescent="0.35">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c r="BR202" s="181"/>
      <c r="BS202" s="181"/>
      <c r="BT202" s="181"/>
    </row>
    <row r="203" spans="1:72" x14ac:dyDescent="0.35">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c r="BR203" s="181"/>
      <c r="BS203" s="181"/>
      <c r="BT203" s="181"/>
    </row>
    <row r="204" spans="1:72" x14ac:dyDescent="0.35">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row>
    <row r="205" spans="1:72" x14ac:dyDescent="0.35">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c r="BR205" s="181"/>
      <c r="BS205" s="181"/>
      <c r="BT205" s="181"/>
    </row>
    <row r="206" spans="1:72" x14ac:dyDescent="0.35">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c r="BR206" s="181"/>
      <c r="BS206" s="181"/>
      <c r="BT206" s="181"/>
    </row>
    <row r="207" spans="1:72" x14ac:dyDescent="0.35">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c r="BR207" s="181"/>
      <c r="BS207" s="181"/>
      <c r="BT207" s="181"/>
    </row>
    <row r="208" spans="1:72" x14ac:dyDescent="0.35">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c r="BR208" s="181"/>
      <c r="BS208" s="181"/>
      <c r="BT208" s="181"/>
    </row>
    <row r="209" spans="1:72" x14ac:dyDescent="0.35">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row>
    <row r="210" spans="1:72" x14ac:dyDescent="0.35">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row>
    <row r="211" spans="1:72" x14ac:dyDescent="0.35">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row>
    <row r="212" spans="1:72" x14ac:dyDescent="0.35">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row>
    <row r="213" spans="1:72" x14ac:dyDescent="0.35">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row>
    <row r="214" spans="1:72" x14ac:dyDescent="0.35">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row>
    <row r="215" spans="1:72" x14ac:dyDescent="0.35">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row>
    <row r="216" spans="1:72" x14ac:dyDescent="0.35">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row>
    <row r="217" spans="1:72" x14ac:dyDescent="0.35">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row>
    <row r="218" spans="1:72" x14ac:dyDescent="0.35">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row>
    <row r="219" spans="1:72" x14ac:dyDescent="0.35">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row>
    <row r="220" spans="1:72" x14ac:dyDescent="0.35">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row>
    <row r="221" spans="1:72" x14ac:dyDescent="0.35">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row>
    <row r="222" spans="1:72" x14ac:dyDescent="0.35">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row>
    <row r="223" spans="1:72" x14ac:dyDescent="0.35">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row>
    <row r="224" spans="1:72" x14ac:dyDescent="0.35">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row>
    <row r="225" spans="1:72" x14ac:dyDescent="0.35">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row>
    <row r="226" spans="1:72" x14ac:dyDescent="0.35">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row>
    <row r="227" spans="1:72" x14ac:dyDescent="0.35">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row>
    <row r="228" spans="1:72" x14ac:dyDescent="0.35">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row>
    <row r="229" spans="1:72" x14ac:dyDescent="0.35">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row>
    <row r="230" spans="1:72" x14ac:dyDescent="0.35">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row>
    <row r="231" spans="1:72" x14ac:dyDescent="0.35">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row>
    <row r="232" spans="1:72" x14ac:dyDescent="0.35">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row>
    <row r="233" spans="1:72" x14ac:dyDescent="0.35">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row>
    <row r="234" spans="1:72" x14ac:dyDescent="0.35">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row>
    <row r="235" spans="1:72" x14ac:dyDescent="0.35">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c r="BK235" s="181"/>
      <c r="BL235" s="181"/>
      <c r="BM235" s="181"/>
      <c r="BN235" s="181"/>
      <c r="BO235" s="181"/>
      <c r="BP235" s="181"/>
      <c r="BQ235" s="181"/>
      <c r="BR235" s="181"/>
      <c r="BS235" s="181"/>
      <c r="BT235" s="181"/>
    </row>
    <row r="236" spans="1:72" x14ac:dyDescent="0.35">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row>
    <row r="237" spans="1:72" x14ac:dyDescent="0.35">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row>
    <row r="238" spans="1:72" x14ac:dyDescent="0.35">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row>
    <row r="239" spans="1:72" x14ac:dyDescent="0.35">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181"/>
      <c r="BQ239" s="181"/>
      <c r="BR239" s="181"/>
      <c r="BS239" s="181"/>
      <c r="BT239" s="181"/>
    </row>
    <row r="240" spans="1:72" x14ac:dyDescent="0.35">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181"/>
      <c r="BQ240" s="181"/>
      <c r="BR240" s="181"/>
      <c r="BS240" s="181"/>
      <c r="BT240" s="181"/>
    </row>
    <row r="241" spans="1:72" x14ac:dyDescent="0.35">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c r="BR241" s="181"/>
      <c r="BS241" s="181"/>
      <c r="BT241" s="181"/>
    </row>
    <row r="242" spans="1:72" x14ac:dyDescent="0.35">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181"/>
      <c r="BQ242" s="181"/>
      <c r="BR242" s="181"/>
      <c r="BS242" s="181"/>
      <c r="BT242" s="181"/>
    </row>
    <row r="243" spans="1:72" x14ac:dyDescent="0.35">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row>
    <row r="244" spans="1:72" x14ac:dyDescent="0.35">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1"/>
      <c r="BP244" s="181"/>
      <c r="BQ244" s="181"/>
      <c r="BR244" s="181"/>
      <c r="BS244" s="181"/>
      <c r="BT244" s="181"/>
    </row>
    <row r="245" spans="1:72" x14ac:dyDescent="0.35">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row>
    <row r="246" spans="1:72" x14ac:dyDescent="0.35">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row>
    <row r="247" spans="1:72" x14ac:dyDescent="0.35">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c r="BK247" s="181"/>
      <c r="BL247" s="181"/>
      <c r="BM247" s="181"/>
      <c r="BN247" s="181"/>
      <c r="BO247" s="181"/>
      <c r="BP247" s="181"/>
      <c r="BQ247" s="181"/>
      <c r="BR247" s="181"/>
      <c r="BS247" s="181"/>
      <c r="BT247" s="181"/>
    </row>
    <row r="248" spans="1:72" x14ac:dyDescent="0.35">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1"/>
      <c r="BP248" s="181"/>
      <c r="BQ248" s="181"/>
      <c r="BR248" s="181"/>
      <c r="BS248" s="181"/>
      <c r="BT248" s="181"/>
    </row>
    <row r="249" spans="1:72" x14ac:dyDescent="0.35">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1"/>
      <c r="BP249" s="181"/>
      <c r="BQ249" s="181"/>
      <c r="BR249" s="181"/>
      <c r="BS249" s="181"/>
      <c r="BT249" s="181"/>
    </row>
    <row r="250" spans="1:72" x14ac:dyDescent="0.35">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1"/>
      <c r="BP250" s="181"/>
      <c r="BQ250" s="181"/>
      <c r="BR250" s="181"/>
      <c r="BS250" s="181"/>
      <c r="BT250" s="181"/>
    </row>
    <row r="251" spans="1:72" x14ac:dyDescent="0.35">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81"/>
      <c r="BM251" s="181"/>
      <c r="BN251" s="181"/>
      <c r="BO251" s="181"/>
      <c r="BP251" s="181"/>
      <c r="BQ251" s="181"/>
      <c r="BR251" s="181"/>
      <c r="BS251" s="181"/>
      <c r="BT251" s="181"/>
    </row>
    <row r="252" spans="1:72" x14ac:dyDescent="0.35">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c r="BK252" s="181"/>
      <c r="BL252" s="181"/>
      <c r="BM252" s="181"/>
      <c r="BN252" s="181"/>
      <c r="BO252" s="181"/>
      <c r="BP252" s="181"/>
      <c r="BQ252" s="181"/>
      <c r="BR252" s="181"/>
      <c r="BS252" s="181"/>
      <c r="BT252" s="181"/>
    </row>
    <row r="253" spans="1:72" x14ac:dyDescent="0.35">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c r="BK253" s="181"/>
      <c r="BL253" s="181"/>
      <c r="BM253" s="181"/>
      <c r="BN253" s="181"/>
      <c r="BO253" s="181"/>
      <c r="BP253" s="181"/>
      <c r="BQ253" s="181"/>
      <c r="BR253" s="181"/>
      <c r="BS253" s="181"/>
      <c r="BT253" s="181"/>
    </row>
    <row r="254" spans="1:72" x14ac:dyDescent="0.35">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c r="BK254" s="181"/>
      <c r="BL254" s="181"/>
      <c r="BM254" s="181"/>
      <c r="BN254" s="181"/>
      <c r="BO254" s="181"/>
      <c r="BP254" s="181"/>
      <c r="BQ254" s="181"/>
      <c r="BR254" s="181"/>
      <c r="BS254" s="181"/>
      <c r="BT254" s="181"/>
    </row>
    <row r="255" spans="1:72" x14ac:dyDescent="0.35">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c r="BK255" s="181"/>
      <c r="BL255" s="181"/>
      <c r="BM255" s="181"/>
      <c r="BN255" s="181"/>
      <c r="BO255" s="181"/>
      <c r="BP255" s="181"/>
      <c r="BQ255" s="181"/>
      <c r="BR255" s="181"/>
      <c r="BS255" s="181"/>
      <c r="BT255" s="181"/>
    </row>
    <row r="256" spans="1:72" x14ac:dyDescent="0.35">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c r="BK256" s="181"/>
      <c r="BL256" s="181"/>
      <c r="BM256" s="181"/>
      <c r="BN256" s="181"/>
      <c r="BO256" s="181"/>
      <c r="BP256" s="181"/>
      <c r="BQ256" s="181"/>
      <c r="BR256" s="181"/>
      <c r="BS256" s="181"/>
      <c r="BT256" s="181"/>
    </row>
    <row r="257" spans="1:72" x14ac:dyDescent="0.35">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row>
    <row r="258" spans="1:72" x14ac:dyDescent="0.35">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181"/>
      <c r="BQ258" s="181"/>
      <c r="BR258" s="181"/>
      <c r="BS258" s="181"/>
      <c r="BT258" s="181"/>
    </row>
    <row r="259" spans="1:72" x14ac:dyDescent="0.35">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c r="BK259" s="181"/>
      <c r="BL259" s="181"/>
      <c r="BM259" s="181"/>
      <c r="BN259" s="181"/>
      <c r="BO259" s="181"/>
      <c r="BP259" s="181"/>
      <c r="BQ259" s="181"/>
      <c r="BR259" s="181"/>
      <c r="BS259" s="181"/>
      <c r="BT259" s="181"/>
    </row>
    <row r="260" spans="1:72" x14ac:dyDescent="0.35">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c r="BK260" s="181"/>
      <c r="BL260" s="181"/>
      <c r="BM260" s="181"/>
      <c r="BN260" s="181"/>
      <c r="BO260" s="181"/>
      <c r="BP260" s="181"/>
      <c r="BQ260" s="181"/>
      <c r="BR260" s="181"/>
      <c r="BS260" s="181"/>
      <c r="BT260" s="181"/>
    </row>
    <row r="261" spans="1:72" x14ac:dyDescent="0.35">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181"/>
      <c r="BQ261" s="181"/>
      <c r="BR261" s="181"/>
      <c r="BS261" s="181"/>
      <c r="BT261" s="181"/>
    </row>
    <row r="262" spans="1:72" x14ac:dyDescent="0.35">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row>
    <row r="263" spans="1:72" x14ac:dyDescent="0.35">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181"/>
      <c r="BQ263" s="181"/>
      <c r="BR263" s="181"/>
      <c r="BS263" s="181"/>
      <c r="BT263" s="181"/>
    </row>
    <row r="264" spans="1:72" x14ac:dyDescent="0.35">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row>
    <row r="265" spans="1:72" x14ac:dyDescent="0.35">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c r="AN265" s="181"/>
      <c r="AO265" s="181"/>
      <c r="AP265" s="181"/>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c r="BK265" s="181"/>
      <c r="BL265" s="181"/>
      <c r="BM265" s="181"/>
      <c r="BN265" s="181"/>
      <c r="BO265" s="181"/>
      <c r="BP265" s="181"/>
      <c r="BQ265" s="181"/>
      <c r="BR265" s="181"/>
      <c r="BS265" s="181"/>
      <c r="BT265" s="181"/>
    </row>
    <row r="266" spans="1:72" x14ac:dyDescent="0.35">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row>
    <row r="267" spans="1:72" x14ac:dyDescent="0.35">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c r="BK267" s="181"/>
      <c r="BL267" s="181"/>
      <c r="BM267" s="181"/>
      <c r="BN267" s="181"/>
      <c r="BO267" s="181"/>
      <c r="BP267" s="181"/>
      <c r="BQ267" s="181"/>
      <c r="BR267" s="181"/>
      <c r="BS267" s="181"/>
      <c r="BT267" s="181"/>
    </row>
    <row r="268" spans="1:72" x14ac:dyDescent="0.35">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1"/>
      <c r="AL268" s="181"/>
      <c r="AM268" s="181"/>
      <c r="AN268" s="181"/>
      <c r="AO268" s="181"/>
      <c r="AP268" s="181"/>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c r="BK268" s="181"/>
      <c r="BL268" s="181"/>
      <c r="BM268" s="181"/>
      <c r="BN268" s="181"/>
      <c r="BO268" s="181"/>
      <c r="BP268" s="181"/>
      <c r="BQ268" s="181"/>
      <c r="BR268" s="181"/>
      <c r="BS268" s="181"/>
      <c r="BT268" s="181"/>
    </row>
    <row r="269" spans="1:72" x14ac:dyDescent="0.35">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181"/>
      <c r="AM269" s="181"/>
      <c r="AN269" s="181"/>
      <c r="AO269" s="181"/>
      <c r="AP269" s="181"/>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c r="BK269" s="181"/>
      <c r="BL269" s="181"/>
      <c r="BM269" s="181"/>
      <c r="BN269" s="181"/>
      <c r="BO269" s="181"/>
      <c r="BP269" s="181"/>
      <c r="BQ269" s="181"/>
      <c r="BR269" s="181"/>
      <c r="BS269" s="181"/>
      <c r="BT269" s="181"/>
    </row>
    <row r="270" spans="1:72" x14ac:dyDescent="0.35">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row>
    <row r="271" spans="1:72" x14ac:dyDescent="0.35">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c r="BK271" s="181"/>
      <c r="BL271" s="181"/>
      <c r="BM271" s="181"/>
      <c r="BN271" s="181"/>
      <c r="BO271" s="181"/>
      <c r="BP271" s="181"/>
      <c r="BQ271" s="181"/>
      <c r="BR271" s="181"/>
      <c r="BS271" s="181"/>
      <c r="BT271" s="181"/>
    </row>
    <row r="272" spans="1:72" x14ac:dyDescent="0.35">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c r="AN272" s="181"/>
      <c r="AO272" s="181"/>
      <c r="AP272" s="181"/>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c r="BK272" s="181"/>
      <c r="BL272" s="181"/>
      <c r="BM272" s="181"/>
      <c r="BN272" s="181"/>
      <c r="BO272" s="181"/>
      <c r="BP272" s="181"/>
      <c r="BQ272" s="181"/>
      <c r="BR272" s="181"/>
      <c r="BS272" s="181"/>
      <c r="BT272" s="181"/>
    </row>
    <row r="273" spans="1:72" x14ac:dyDescent="0.35">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c r="AN273" s="181"/>
      <c r="AO273" s="181"/>
      <c r="AP273" s="181"/>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c r="BK273" s="181"/>
      <c r="BL273" s="181"/>
      <c r="BM273" s="181"/>
      <c r="BN273" s="181"/>
      <c r="BO273" s="181"/>
      <c r="BP273" s="181"/>
      <c r="BQ273" s="181"/>
      <c r="BR273" s="181"/>
      <c r="BS273" s="181"/>
      <c r="BT273" s="181"/>
    </row>
    <row r="274" spans="1:72" x14ac:dyDescent="0.35">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c r="BK274" s="181"/>
      <c r="BL274" s="181"/>
      <c r="BM274" s="181"/>
      <c r="BN274" s="181"/>
      <c r="BO274" s="181"/>
      <c r="BP274" s="181"/>
      <c r="BQ274" s="181"/>
      <c r="BR274" s="181"/>
      <c r="BS274" s="181"/>
      <c r="BT274" s="181"/>
    </row>
    <row r="275" spans="1:72" x14ac:dyDescent="0.35">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c r="BK275" s="181"/>
      <c r="BL275" s="181"/>
      <c r="BM275" s="181"/>
      <c r="BN275" s="181"/>
      <c r="BO275" s="181"/>
      <c r="BP275" s="181"/>
      <c r="BQ275" s="181"/>
      <c r="BR275" s="181"/>
      <c r="BS275" s="181"/>
      <c r="BT275" s="181"/>
    </row>
    <row r="276" spans="1:72" x14ac:dyDescent="0.35">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c r="BK276" s="181"/>
      <c r="BL276" s="181"/>
      <c r="BM276" s="181"/>
      <c r="BN276" s="181"/>
      <c r="BO276" s="181"/>
      <c r="BP276" s="181"/>
      <c r="BQ276" s="181"/>
      <c r="BR276" s="181"/>
      <c r="BS276" s="181"/>
      <c r="BT276" s="181"/>
    </row>
    <row r="277" spans="1:72" x14ac:dyDescent="0.35">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181"/>
      <c r="AM277" s="181"/>
      <c r="AN277" s="181"/>
      <c r="AO277" s="181"/>
      <c r="AP277" s="181"/>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c r="BK277" s="181"/>
      <c r="BL277" s="181"/>
      <c r="BM277" s="181"/>
      <c r="BN277" s="181"/>
      <c r="BO277" s="181"/>
      <c r="BP277" s="181"/>
      <c r="BQ277" s="181"/>
      <c r="BR277" s="181"/>
      <c r="BS277" s="181"/>
      <c r="BT277" s="181"/>
    </row>
    <row r="278" spans="1:72" x14ac:dyDescent="0.35">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181"/>
      <c r="AM278" s="181"/>
      <c r="AN278" s="181"/>
      <c r="AO278" s="181"/>
      <c r="AP278" s="181"/>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c r="BK278" s="181"/>
      <c r="BL278" s="181"/>
      <c r="BM278" s="181"/>
      <c r="BN278" s="181"/>
      <c r="BO278" s="181"/>
      <c r="BP278" s="181"/>
      <c r="BQ278" s="181"/>
      <c r="BR278" s="181"/>
      <c r="BS278" s="181"/>
      <c r="BT278" s="181"/>
    </row>
    <row r="279" spans="1:72" x14ac:dyDescent="0.35">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c r="BK279" s="181"/>
      <c r="BL279" s="181"/>
      <c r="BM279" s="181"/>
      <c r="BN279" s="181"/>
      <c r="BO279" s="181"/>
      <c r="BP279" s="181"/>
      <c r="BQ279" s="181"/>
      <c r="BR279" s="181"/>
      <c r="BS279" s="181"/>
      <c r="BT279" s="181"/>
    </row>
    <row r="280" spans="1:72" x14ac:dyDescent="0.35">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1"/>
      <c r="AK280" s="181"/>
      <c r="AL280" s="181"/>
      <c r="AM280" s="181"/>
      <c r="AN280" s="181"/>
      <c r="AO280" s="181"/>
      <c r="AP280" s="181"/>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c r="BK280" s="181"/>
      <c r="BL280" s="181"/>
      <c r="BM280" s="181"/>
      <c r="BN280" s="181"/>
      <c r="BO280" s="181"/>
      <c r="BP280" s="181"/>
      <c r="BQ280" s="181"/>
      <c r="BR280" s="181"/>
      <c r="BS280" s="181"/>
      <c r="BT280" s="181"/>
    </row>
    <row r="281" spans="1:72" x14ac:dyDescent="0.35">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1"/>
      <c r="AK281" s="181"/>
      <c r="AL281" s="181"/>
      <c r="AM281" s="181"/>
      <c r="AN281" s="181"/>
      <c r="AO281" s="181"/>
      <c r="AP281" s="181"/>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c r="BK281" s="181"/>
      <c r="BL281" s="181"/>
      <c r="BM281" s="181"/>
      <c r="BN281" s="181"/>
      <c r="BO281" s="181"/>
      <c r="BP281" s="181"/>
      <c r="BQ281" s="181"/>
      <c r="BR281" s="181"/>
      <c r="BS281" s="181"/>
      <c r="BT281" s="181"/>
    </row>
    <row r="282" spans="1:72" x14ac:dyDescent="0.35">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row>
    <row r="283" spans="1:72" x14ac:dyDescent="0.35">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row>
    <row r="284" spans="1:72" x14ac:dyDescent="0.35">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c r="AN284" s="181"/>
      <c r="AO284" s="181"/>
      <c r="AP284" s="181"/>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c r="BK284" s="181"/>
      <c r="BL284" s="181"/>
      <c r="BM284" s="181"/>
      <c r="BN284" s="181"/>
      <c r="BO284" s="181"/>
      <c r="BP284" s="181"/>
      <c r="BQ284" s="181"/>
      <c r="BR284" s="181"/>
      <c r="BS284" s="181"/>
      <c r="BT284" s="181"/>
    </row>
    <row r="285" spans="1:72" x14ac:dyDescent="0.35">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1"/>
      <c r="AK285" s="181"/>
      <c r="AL285" s="181"/>
      <c r="AM285" s="181"/>
      <c r="AN285" s="181"/>
      <c r="AO285" s="181"/>
      <c r="AP285" s="181"/>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c r="BK285" s="181"/>
      <c r="BL285" s="181"/>
      <c r="BM285" s="181"/>
      <c r="BN285" s="181"/>
      <c r="BO285" s="181"/>
      <c r="BP285" s="181"/>
      <c r="BQ285" s="181"/>
      <c r="BR285" s="181"/>
      <c r="BS285" s="181"/>
      <c r="BT285" s="181"/>
    </row>
    <row r="286" spans="1:72" x14ac:dyDescent="0.35">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c r="BK286" s="181"/>
      <c r="BL286" s="181"/>
      <c r="BM286" s="181"/>
      <c r="BN286" s="181"/>
      <c r="BO286" s="181"/>
      <c r="BP286" s="181"/>
      <c r="BQ286" s="181"/>
      <c r="BR286" s="181"/>
      <c r="BS286" s="181"/>
      <c r="BT286" s="181"/>
    </row>
    <row r="287" spans="1:72" x14ac:dyDescent="0.35">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c r="BK287" s="181"/>
      <c r="BL287" s="181"/>
      <c r="BM287" s="181"/>
      <c r="BN287" s="181"/>
      <c r="BO287" s="181"/>
      <c r="BP287" s="181"/>
      <c r="BQ287" s="181"/>
      <c r="BR287" s="181"/>
      <c r="BS287" s="181"/>
      <c r="BT287" s="181"/>
    </row>
    <row r="288" spans="1:72" x14ac:dyDescent="0.35">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c r="BK288" s="181"/>
      <c r="BL288" s="181"/>
      <c r="BM288" s="181"/>
      <c r="BN288" s="181"/>
      <c r="BO288" s="181"/>
      <c r="BP288" s="181"/>
      <c r="BQ288" s="181"/>
      <c r="BR288" s="181"/>
      <c r="BS288" s="181"/>
      <c r="BT288" s="181"/>
    </row>
    <row r="289" spans="1:72" x14ac:dyDescent="0.35">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c r="BK289" s="181"/>
      <c r="BL289" s="181"/>
      <c r="BM289" s="181"/>
      <c r="BN289" s="181"/>
      <c r="BO289" s="181"/>
      <c r="BP289" s="181"/>
      <c r="BQ289" s="181"/>
      <c r="BR289" s="181"/>
      <c r="BS289" s="181"/>
      <c r="BT289" s="181"/>
    </row>
    <row r="290" spans="1:72" x14ac:dyDescent="0.35">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M290" s="181"/>
      <c r="BN290" s="181"/>
      <c r="BO290" s="181"/>
      <c r="BP290" s="181"/>
      <c r="BQ290" s="181"/>
      <c r="BR290" s="181"/>
      <c r="BS290" s="181"/>
      <c r="BT290" s="181"/>
    </row>
    <row r="291" spans="1:72" x14ac:dyDescent="0.35">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row>
    <row r="292" spans="1:72" x14ac:dyDescent="0.35">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row>
    <row r="293" spans="1:72" x14ac:dyDescent="0.35">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row>
    <row r="294" spans="1:72" x14ac:dyDescent="0.35">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row>
    <row r="295" spans="1:72" x14ac:dyDescent="0.35">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row>
    <row r="296" spans="1:72" x14ac:dyDescent="0.35">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row>
    <row r="297" spans="1:72" x14ac:dyDescent="0.35">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row>
    <row r="298" spans="1:72" x14ac:dyDescent="0.35">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row>
    <row r="299" spans="1:72" x14ac:dyDescent="0.35">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row>
    <row r="300" spans="1:72" x14ac:dyDescent="0.35">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row>
    <row r="301" spans="1:72" x14ac:dyDescent="0.35">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row>
    <row r="302" spans="1:72" x14ac:dyDescent="0.35">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row>
    <row r="303" spans="1:72" x14ac:dyDescent="0.35">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row>
  </sheetData>
  <mergeCells count="115">
    <mergeCell ref="AC42:AD44"/>
    <mergeCell ref="AC50:AD50"/>
    <mergeCell ref="Z43:AA43"/>
    <mergeCell ref="AE45:AF45"/>
    <mergeCell ref="AE47:AF47"/>
    <mergeCell ref="AE49:AF49"/>
    <mergeCell ref="AC46:AD46"/>
    <mergeCell ref="AC48:AD48"/>
    <mergeCell ref="D52:E52"/>
    <mergeCell ref="AE51:AF51"/>
    <mergeCell ref="AC52:AD52"/>
    <mergeCell ref="AB42:AB52"/>
    <mergeCell ref="V42:W42"/>
    <mergeCell ref="V43:W43"/>
    <mergeCell ref="J42:M42"/>
    <mergeCell ref="N42:Q42"/>
    <mergeCell ref="R42:U42"/>
    <mergeCell ref="P43:Q43"/>
    <mergeCell ref="R43:S43"/>
    <mergeCell ref="T43:U43"/>
    <mergeCell ref="C43:E43"/>
    <mergeCell ref="C42:E42"/>
    <mergeCell ref="C36:C39"/>
    <mergeCell ref="D37:D39"/>
    <mergeCell ref="J33:K35"/>
    <mergeCell ref="B74:B78"/>
    <mergeCell ref="C74:C78"/>
    <mergeCell ref="D74:D78"/>
    <mergeCell ref="C49:C50"/>
    <mergeCell ref="C45:C46"/>
    <mergeCell ref="C47:C48"/>
    <mergeCell ref="D50:E50"/>
    <mergeCell ref="D49:E49"/>
    <mergeCell ref="D48:E48"/>
    <mergeCell ref="D47:E47"/>
    <mergeCell ref="D46:E46"/>
    <mergeCell ref="D45:E45"/>
    <mergeCell ref="B42:B52"/>
    <mergeCell ref="C51:C52"/>
    <mergeCell ref="D51:E51"/>
    <mergeCell ref="H42:I42"/>
    <mergeCell ref="H43:I43"/>
    <mergeCell ref="H54:I54"/>
    <mergeCell ref="B24:U24"/>
    <mergeCell ref="AE42:AF44"/>
    <mergeCell ref="X43:Y43"/>
    <mergeCell ref="N43:O43"/>
    <mergeCell ref="L43:M43"/>
    <mergeCell ref="J43:K43"/>
    <mergeCell ref="X42:Y42"/>
    <mergeCell ref="F43:G43"/>
    <mergeCell ref="Z42:AA42"/>
    <mergeCell ref="F42:G42"/>
    <mergeCell ref="C26:E26"/>
    <mergeCell ref="C44:E44"/>
    <mergeCell ref="L34:M34"/>
    <mergeCell ref="L33:M33"/>
    <mergeCell ref="D32:E32"/>
    <mergeCell ref="L35:M35"/>
    <mergeCell ref="C27:E27"/>
    <mergeCell ref="B26:B27"/>
    <mergeCell ref="D36:E36"/>
    <mergeCell ref="D31:G31"/>
    <mergeCell ref="C32:C35"/>
    <mergeCell ref="D33:D35"/>
    <mergeCell ref="B31:B39"/>
    <mergeCell ref="M36:O36"/>
    <mergeCell ref="V53:AB61"/>
    <mergeCell ref="G63:G66"/>
    <mergeCell ref="J63:J66"/>
    <mergeCell ref="G68:G71"/>
    <mergeCell ref="J68:J71"/>
    <mergeCell ref="B68:B71"/>
    <mergeCell ref="C63:D63"/>
    <mergeCell ref="C68:D68"/>
    <mergeCell ref="C69:C71"/>
    <mergeCell ref="B63:B66"/>
    <mergeCell ref="C64:C66"/>
    <mergeCell ref="R53:U55"/>
    <mergeCell ref="C53:E60"/>
    <mergeCell ref="B81:B85"/>
    <mergeCell ref="P85:Q85"/>
    <mergeCell ref="P84:Q84"/>
    <mergeCell ref="P83:Q83"/>
    <mergeCell ref="N85:O85"/>
    <mergeCell ref="N84:O84"/>
    <mergeCell ref="N83:O83"/>
    <mergeCell ref="C85:D85"/>
    <mergeCell ref="C84:D84"/>
    <mergeCell ref="C83:D83"/>
    <mergeCell ref="C81:D82"/>
    <mergeCell ref="E81:E82"/>
    <mergeCell ref="N82:O82"/>
    <mergeCell ref="P82:Q82"/>
    <mergeCell ref="N81:Q81"/>
    <mergeCell ref="R81:R82"/>
    <mergeCell ref="C86:R86"/>
    <mergeCell ref="H83:I83"/>
    <mergeCell ref="H84:I84"/>
    <mergeCell ref="H85:I85"/>
    <mergeCell ref="L83:M83"/>
    <mergeCell ref="L84:M84"/>
    <mergeCell ref="L85:M85"/>
    <mergeCell ref="F81:I81"/>
    <mergeCell ref="J81:M81"/>
    <mergeCell ref="L82:M82"/>
    <mergeCell ref="J82:K82"/>
    <mergeCell ref="H82:I82"/>
    <mergeCell ref="F82:G82"/>
    <mergeCell ref="F83:G83"/>
    <mergeCell ref="F84:G84"/>
    <mergeCell ref="F85:G85"/>
    <mergeCell ref="J85:K85"/>
    <mergeCell ref="J84:K84"/>
    <mergeCell ref="J83:K83"/>
  </mergeCells>
  <phoneticPr fontId="34" type="noConversion"/>
  <conditionalFormatting sqref="R83">
    <cfRule type="expression" dxfId="8" priority="10">
      <formula>$R$83="Condition respectée"</formula>
    </cfRule>
    <cfRule type="expression" dxfId="7" priority="12">
      <formula>$R$83="Condition non-respectée"</formula>
    </cfRule>
  </conditionalFormatting>
  <conditionalFormatting sqref="R84">
    <cfRule type="expression" dxfId="6" priority="11">
      <formula>$R$84="Condition respectée"</formula>
    </cfRule>
    <cfRule type="expression" dxfId="5" priority="13">
      <formula>$R$84="Condition non-respectée"</formula>
    </cfRule>
  </conditionalFormatting>
  <conditionalFormatting sqref="R85">
    <cfRule type="expression" dxfId="4" priority="16">
      <formula>$R$85="Condition non-respectée"</formula>
    </cfRule>
    <cfRule type="expression" dxfId="3" priority="19">
      <formula>$R$85="Condition respectée"</formula>
    </cfRule>
  </conditionalFormatting>
  <conditionalFormatting sqref="W44:W45">
    <cfRule type="expression" dxfId="2" priority="27">
      <formula>$V$42="Combustible"</formula>
    </cfRule>
  </conditionalFormatting>
  <conditionalFormatting sqref="Y44:Y45">
    <cfRule type="expression" dxfId="1" priority="29">
      <formula>$X$42="Combustible"</formula>
    </cfRule>
  </conditionalFormatting>
  <conditionalFormatting sqref="AA44:AA45">
    <cfRule type="expression" dxfId="0" priority="28">
      <formula>$Z$42="Combustible"</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0" id="{300A3207-8572-49D7-B079-EC3333B6846D}">
            <xm:f>'Carte d''identité'!$D$33="NON"</xm:f>
            <x14:dxf>
              <fill>
                <patternFill patternType="darkUp"/>
              </fill>
            </x14:dxf>
          </x14:cfRule>
          <xm:sqref>B81:F82 J81:J82 N81:Q85 B86:C86</xm:sqref>
        </x14:conditionalFormatting>
        <x14:conditionalFormatting xmlns:xm="http://schemas.microsoft.com/office/excel/2006/main">
          <x14:cfRule type="expression" priority="5" id="{C94E5C7C-3FDD-4790-B149-85CAA37F00E5}">
            <xm:f>'Carte d''identité'!$D$33="NON"</xm:f>
            <x14:dxf>
              <fill>
                <patternFill patternType="darkUp"/>
              </fill>
            </x14:dxf>
          </x14:cfRule>
          <xm:sqref>B83:M85</xm:sqref>
        </x14:conditionalFormatting>
        <x14:conditionalFormatting xmlns:xm="http://schemas.microsoft.com/office/excel/2006/main">
          <x14:cfRule type="expression" priority="2" id="{B6D2278B-4EE7-4E23-9F41-0CAFAFD6DD8C}">
            <xm:f>'Carte d''identité'!$D$33="NON"</xm:f>
            <x14:dxf>
              <fill>
                <patternFill patternType="darkUp"/>
              </fill>
            </x14:dxf>
          </x14:cfRule>
          <xm:sqref>H82</xm:sqref>
        </x14:conditionalFormatting>
        <x14:conditionalFormatting xmlns:xm="http://schemas.microsoft.com/office/excel/2006/main">
          <x14:cfRule type="expression" priority="1" id="{ADBCF9ED-0D98-41D6-86B9-C83E9611A533}">
            <xm:f>'Carte d''identité'!$D$33="NON"</xm:f>
            <x14:dxf>
              <fill>
                <patternFill patternType="darkUp"/>
              </fill>
            </x14:dxf>
          </x14:cfRule>
          <xm:sqref>L82</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r:uid="{F9E42B18-8529-4382-9864-E997604F984A}">
          <x14:formula1>
            <xm:f>'Data 1'!$C$3:$C$9</xm:f>
          </x14:formula1>
          <xm:sqref>F43</xm:sqref>
        </x14:dataValidation>
        <x14:dataValidation type="list" allowBlank="1" showInputMessage="1" showErrorMessage="1" xr:uid="{CC5A6CF9-C1B4-4DDB-9C9C-CC020E6E7FB8}">
          <x14:formula1>
            <xm:f>'Data 1'!$D$14:$D$24</xm:f>
          </x14:formula1>
          <xm:sqref>J43:M43</xm:sqref>
        </x14:dataValidation>
        <x14:dataValidation type="list" allowBlank="1" showInputMessage="1" showErrorMessage="1" xr:uid="{FB1E31D9-3CC2-47A7-8530-1C4991DD42FB}">
          <x14:formula1>
            <xm:f>'Data 1'!$D$25:$D$35</xm:f>
          </x14:formula1>
          <xm:sqref>N43:Q43</xm:sqref>
        </x14:dataValidation>
        <x14:dataValidation type="list" allowBlank="1" showInputMessage="1" showErrorMessage="1" xr:uid="{B5163EF6-7366-4B00-9E2C-CF266F54C484}">
          <x14:formula1>
            <xm:f>'Data 1'!$D$12:$D$13</xm:f>
          </x14:formula1>
          <xm:sqref>R43:U43</xm:sqref>
        </x14:dataValidation>
        <x14:dataValidation type="list" allowBlank="1" showInputMessage="1" showErrorMessage="1" xr:uid="{B154090E-9655-49D3-86AB-A29FC7A92B64}">
          <x14:formula1>
            <xm:f>'Data 1'!$A$20:$A$21</xm:f>
          </x14:formula1>
          <xm:sqref>V42:AA42</xm:sqref>
        </x14:dataValidation>
        <x14:dataValidation type="list" allowBlank="1" showInputMessage="1" showErrorMessage="1" xr:uid="{4FC3F090-877C-4CC3-8E83-6E51B1347E6C}">
          <x14:formula1>
            <xm:f>'Data 1'!$P$3:$P$56</xm:f>
          </x14:formula1>
          <xm:sqref>N83:O85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DACC7-83A3-4A5D-BAB5-377A4F46A46C}">
  <sheetPr>
    <tabColor rgb="FF002060"/>
  </sheetPr>
  <dimension ref="A1:BQ250"/>
  <sheetViews>
    <sheetView showGridLines="0" topLeftCell="A16" zoomScale="40" zoomScaleNormal="40" workbookViewId="0">
      <selection activeCell="K14" sqref="K14"/>
    </sheetView>
  </sheetViews>
  <sheetFormatPr baseColWidth="10" defaultColWidth="10.6328125" defaultRowHeight="14" x14ac:dyDescent="0.3"/>
  <cols>
    <col min="1" max="1" width="3.6328125" style="3" customWidth="1"/>
    <col min="2" max="2" width="35.36328125" style="7" customWidth="1"/>
    <col min="3" max="3" width="30.6328125" style="4" customWidth="1"/>
    <col min="4" max="4" width="24.36328125" style="5" customWidth="1"/>
    <col min="5" max="5" width="14.54296875" style="6" customWidth="1"/>
    <col min="6" max="6" width="60.6328125" style="5" customWidth="1"/>
    <col min="7" max="7" width="60.6328125" style="4" customWidth="1"/>
    <col min="8" max="8" width="70.6328125" style="3" customWidth="1"/>
    <col min="9" max="9" width="10.6328125" style="3"/>
    <col min="10" max="10" width="28.54296875" style="3" customWidth="1"/>
    <col min="11" max="11" width="28" style="3" customWidth="1"/>
    <col min="12" max="12" width="24.54296875" style="3" customWidth="1"/>
    <col min="13" max="13" width="10.6328125" style="3"/>
    <col min="14" max="14" width="21.6328125" style="3" customWidth="1"/>
    <col min="15" max="16384" width="10.6328125" style="3"/>
  </cols>
  <sheetData>
    <row r="1" spans="1:55" ht="223.5" customHeight="1" x14ac:dyDescent="0.3">
      <c r="A1" s="14"/>
      <c r="B1" s="13"/>
      <c r="C1" s="10"/>
      <c r="D1" s="11"/>
      <c r="E1" s="12"/>
      <c r="F1" s="11"/>
      <c r="G1" s="10"/>
      <c r="H1" s="9"/>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row>
    <row r="2" spans="1:55" ht="19.5" customHeight="1" x14ac:dyDescent="0.3">
      <c r="A2" s="14"/>
      <c r="B2" s="13"/>
      <c r="C2" s="10"/>
      <c r="D2" s="11"/>
      <c r="E2" s="12"/>
      <c r="F2" s="11"/>
      <c r="G2" s="10"/>
      <c r="H2" s="9"/>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row>
    <row r="3" spans="1:55" ht="23" x14ac:dyDescent="0.3">
      <c r="B3" s="333" t="s">
        <v>1865</v>
      </c>
      <c r="C3" s="333"/>
      <c r="D3" s="333"/>
      <c r="E3" s="333"/>
      <c r="F3" s="333"/>
      <c r="G3" s="333"/>
      <c r="H3" s="333"/>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row>
    <row r="4" spans="1:55" x14ac:dyDescent="0.3">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5" ht="15" customHeight="1" thickBot="1" x14ac:dyDescent="0.35">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row>
    <row r="6" spans="1:55" ht="15.5" x14ac:dyDescent="0.3">
      <c r="B6" s="484" t="s">
        <v>1714</v>
      </c>
      <c r="C6" s="378" t="s">
        <v>1715</v>
      </c>
      <c r="D6" s="378"/>
      <c r="E6" s="379"/>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row>
    <row r="7" spans="1:55" ht="16" thickBot="1" x14ac:dyDescent="0.35">
      <c r="B7" s="485"/>
      <c r="C7" s="380" t="s">
        <v>1717</v>
      </c>
      <c r="D7" s="380"/>
      <c r="E7" s="3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row>
    <row r="8" spans="1:55" x14ac:dyDescent="0.3">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row>
    <row r="9" spans="1:55" ht="14.5" thickBot="1" x14ac:dyDescent="0.35">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row>
    <row r="10" spans="1:55" ht="15.75" customHeight="1" x14ac:dyDescent="0.3">
      <c r="B10" s="496" t="s">
        <v>1866</v>
      </c>
      <c r="C10" s="497"/>
      <c r="D10" s="497"/>
      <c r="E10" s="490"/>
      <c r="F10" s="49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row>
    <row r="11" spans="1:55" ht="14.75" customHeight="1" x14ac:dyDescent="0.3">
      <c r="B11" s="498"/>
      <c r="C11" s="499"/>
      <c r="D11" s="499"/>
      <c r="E11" s="492"/>
      <c r="F11" s="493"/>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row>
    <row r="12" spans="1:55" ht="14.75" customHeight="1" thickBot="1" x14ac:dyDescent="0.35">
      <c r="B12" s="500"/>
      <c r="C12" s="501"/>
      <c r="D12" s="501"/>
      <c r="E12" s="494"/>
      <c r="F12" s="495"/>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row>
    <row r="13" spans="1:55" x14ac:dyDescent="0.3">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row>
    <row r="14" spans="1:55" s="8" customFormat="1" ht="50" customHeight="1" x14ac:dyDescent="0.35">
      <c r="B14" s="486" t="s">
        <v>1867</v>
      </c>
      <c r="C14" s="487"/>
      <c r="D14" s="487"/>
      <c r="E14" s="114" t="s">
        <v>1868</v>
      </c>
      <c r="F14" s="115" t="s">
        <v>1869</v>
      </c>
      <c r="G14" s="115" t="s">
        <v>1870</v>
      </c>
      <c r="H14" s="115" t="s">
        <v>1871</v>
      </c>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row>
    <row r="15" spans="1:55" ht="70.25" customHeight="1" x14ac:dyDescent="0.3">
      <c r="B15" s="502" t="s">
        <v>1872</v>
      </c>
      <c r="C15" s="488" t="s">
        <v>1873</v>
      </c>
      <c r="D15" s="121" t="s">
        <v>1874</v>
      </c>
      <c r="E15" s="171"/>
      <c r="F15" s="172"/>
      <c r="G15" s="172"/>
      <c r="H15" s="116" t="s">
        <v>1875</v>
      </c>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row>
    <row r="16" spans="1:55" ht="70.25" customHeight="1" x14ac:dyDescent="0.3">
      <c r="B16" s="502"/>
      <c r="C16" s="488"/>
      <c r="D16" s="120" t="s">
        <v>1876</v>
      </c>
      <c r="E16" s="171"/>
      <c r="F16" s="172"/>
      <c r="G16" s="172"/>
      <c r="H16" s="116" t="s">
        <v>1877</v>
      </c>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row>
    <row r="17" spans="1:69" ht="70.25" customHeight="1" x14ac:dyDescent="0.3">
      <c r="B17" s="502"/>
      <c r="C17" s="488"/>
      <c r="D17" s="119" t="s">
        <v>1878</v>
      </c>
      <c r="E17" s="171"/>
      <c r="F17" s="172"/>
      <c r="G17" s="172"/>
      <c r="H17" s="116" t="s">
        <v>1879</v>
      </c>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row>
    <row r="18" spans="1:69" ht="70.25" customHeight="1" x14ac:dyDescent="0.3">
      <c r="B18" s="502"/>
      <c r="C18" s="489" t="s">
        <v>1880</v>
      </c>
      <c r="D18" s="489"/>
      <c r="E18" s="171"/>
      <c r="F18" s="172"/>
      <c r="G18" s="172"/>
      <c r="H18" s="116"/>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row>
    <row r="19" spans="1:69" ht="70.25" customHeight="1" x14ac:dyDescent="0.3">
      <c r="B19" s="502"/>
      <c r="C19" s="488" t="s">
        <v>1881</v>
      </c>
      <c r="D19" s="119" t="s">
        <v>1882</v>
      </c>
      <c r="E19" s="171"/>
      <c r="F19" s="172"/>
      <c r="G19" s="172"/>
      <c r="H19" s="116" t="s">
        <v>1883</v>
      </c>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row>
    <row r="20" spans="1:69" ht="70.25" customHeight="1" x14ac:dyDescent="0.3">
      <c r="B20" s="502"/>
      <c r="C20" s="488"/>
      <c r="D20" s="119" t="s">
        <v>1884</v>
      </c>
      <c r="E20" s="171"/>
      <c r="F20" s="172"/>
      <c r="G20" s="172"/>
      <c r="H20" s="116" t="s">
        <v>1885</v>
      </c>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row>
    <row r="21" spans="1:69" ht="70.25" customHeight="1" x14ac:dyDescent="0.3">
      <c r="B21" s="502"/>
      <c r="C21" s="488" t="s">
        <v>1886</v>
      </c>
      <c r="D21" s="488"/>
      <c r="E21" s="171"/>
      <c r="F21" s="172"/>
      <c r="G21" s="172"/>
      <c r="H21" s="117"/>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row>
    <row r="22" spans="1:69" ht="70.25" customHeight="1" x14ac:dyDescent="0.3">
      <c r="B22" s="502"/>
      <c r="C22" s="488" t="s">
        <v>1887</v>
      </c>
      <c r="D22" s="119" t="s">
        <v>1888</v>
      </c>
      <c r="E22" s="171"/>
      <c r="F22" s="172"/>
      <c r="G22" s="172"/>
      <c r="H22" s="116" t="s">
        <v>1889</v>
      </c>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row>
    <row r="23" spans="1:69" ht="70.25" customHeight="1" x14ac:dyDescent="0.3">
      <c r="B23" s="502"/>
      <c r="C23" s="488"/>
      <c r="D23" s="118" t="s">
        <v>1890</v>
      </c>
      <c r="E23" s="171"/>
      <c r="F23" s="172"/>
      <c r="G23" s="172"/>
      <c r="H23" s="116" t="s">
        <v>1891</v>
      </c>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row>
    <row r="24" spans="1:69" ht="70.25" customHeight="1" x14ac:dyDescent="0.3">
      <c r="B24" s="502"/>
      <c r="C24" s="488" t="s">
        <v>1892</v>
      </c>
      <c r="D24" s="488"/>
      <c r="E24" s="171"/>
      <c r="F24" s="172"/>
      <c r="G24" s="172"/>
      <c r="H24" s="116" t="s">
        <v>1893</v>
      </c>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row>
    <row r="25" spans="1:69" x14ac:dyDescent="0.3">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row>
    <row r="26" spans="1:69" x14ac:dyDescent="0.3">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row>
    <row r="27" spans="1:69" x14ac:dyDescent="0.3">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row>
    <row r="28" spans="1:69" x14ac:dyDescent="0.3">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row>
    <row r="29" spans="1:69" x14ac:dyDescent="0.3">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row>
    <row r="30" spans="1:69" x14ac:dyDescent="0.3">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row>
    <row r="31" spans="1:69" x14ac:dyDescent="0.3">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row>
    <row r="32" spans="1:69" x14ac:dyDescent="0.3">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row>
    <row r="33" spans="1:69" x14ac:dyDescent="0.3">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row>
    <row r="34" spans="1:69" x14ac:dyDescent="0.3">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row>
    <row r="35" spans="1:69" x14ac:dyDescent="0.3">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row>
    <row r="36" spans="1:69" x14ac:dyDescent="0.3">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row>
    <row r="37" spans="1:69" x14ac:dyDescent="0.3">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row>
    <row r="38" spans="1:69" x14ac:dyDescent="0.3">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row>
    <row r="39" spans="1:69" x14ac:dyDescent="0.3">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row>
    <row r="40" spans="1:69" x14ac:dyDescent="0.3">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row>
    <row r="41" spans="1:69" x14ac:dyDescent="0.3">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row>
    <row r="42" spans="1:69" x14ac:dyDescent="0.3">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row>
    <row r="43" spans="1:69" x14ac:dyDescent="0.3">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row>
    <row r="44" spans="1:69" x14ac:dyDescent="0.3">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row>
    <row r="45" spans="1:69" x14ac:dyDescent="0.3">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row>
    <row r="46" spans="1:69" x14ac:dyDescent="0.3">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row>
    <row r="47" spans="1:69" x14ac:dyDescent="0.3">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row>
    <row r="48" spans="1:69" x14ac:dyDescent="0.3">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row>
    <row r="49" spans="1:69" x14ac:dyDescent="0.3">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row>
    <row r="50" spans="1:69" x14ac:dyDescent="0.3">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row>
    <row r="51" spans="1:69" x14ac:dyDescent="0.3">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row>
    <row r="52" spans="1:69" x14ac:dyDescent="0.3">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row>
    <row r="53" spans="1:69" x14ac:dyDescent="0.3">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row>
    <row r="54" spans="1:69" x14ac:dyDescent="0.3">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row>
    <row r="55" spans="1:69" x14ac:dyDescent="0.3">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row>
    <row r="56" spans="1:69" x14ac:dyDescent="0.3">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row>
    <row r="57" spans="1:69" x14ac:dyDescent="0.3">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row>
    <row r="58" spans="1:69" x14ac:dyDescent="0.3">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row>
    <row r="59" spans="1:69" x14ac:dyDescent="0.3">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row>
    <row r="60" spans="1:69" x14ac:dyDescent="0.3">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row>
    <row r="61" spans="1:69" x14ac:dyDescent="0.3">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row>
    <row r="62" spans="1:69" x14ac:dyDescent="0.3">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row>
    <row r="63" spans="1:69" x14ac:dyDescent="0.3">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row>
    <row r="64" spans="1:69" x14ac:dyDescent="0.3">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row>
    <row r="65" spans="1:69" x14ac:dyDescent="0.3">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row>
    <row r="66" spans="1:69" x14ac:dyDescent="0.3">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row>
    <row r="67" spans="1:69" x14ac:dyDescent="0.3">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row>
    <row r="68" spans="1:69" x14ac:dyDescent="0.3">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row>
    <row r="69" spans="1:69" x14ac:dyDescent="0.3">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row>
    <row r="70" spans="1:69" x14ac:dyDescent="0.3">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row>
    <row r="71" spans="1:69" x14ac:dyDescent="0.3">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row>
    <row r="72" spans="1:69" x14ac:dyDescent="0.3">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row>
    <row r="73" spans="1:69" x14ac:dyDescent="0.3">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row>
    <row r="74" spans="1:69" x14ac:dyDescent="0.3">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row>
    <row r="75" spans="1:69" x14ac:dyDescent="0.3">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row>
    <row r="76" spans="1:69" x14ac:dyDescent="0.3">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row>
    <row r="77" spans="1:69" x14ac:dyDescent="0.3">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row>
    <row r="78" spans="1:69" x14ac:dyDescent="0.3">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row>
    <row r="79" spans="1:69" x14ac:dyDescent="0.3">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row>
    <row r="80" spans="1:69" x14ac:dyDescent="0.3">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row>
    <row r="81" spans="1:69" x14ac:dyDescent="0.3">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row>
    <row r="82" spans="1:69" x14ac:dyDescent="0.3">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row>
    <row r="83" spans="1:69" x14ac:dyDescent="0.3">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row>
    <row r="84" spans="1:69" x14ac:dyDescent="0.3">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row>
    <row r="85" spans="1:69" x14ac:dyDescent="0.3">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row>
    <row r="86" spans="1:69" x14ac:dyDescent="0.3">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row>
    <row r="87" spans="1:69" x14ac:dyDescent="0.3">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row>
    <row r="88" spans="1:69" x14ac:dyDescent="0.3">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row>
    <row r="89" spans="1:69" x14ac:dyDescent="0.3">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row>
    <row r="90" spans="1:69" x14ac:dyDescent="0.3">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row>
    <row r="91" spans="1:69" x14ac:dyDescent="0.3">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row>
    <row r="92" spans="1:69" x14ac:dyDescent="0.3">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row>
    <row r="93" spans="1:69" x14ac:dyDescent="0.3">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row>
    <row r="94" spans="1:69" x14ac:dyDescent="0.3">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row>
    <row r="95" spans="1:69" x14ac:dyDescent="0.3">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row>
    <row r="96" spans="1:69" x14ac:dyDescent="0.3">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row>
    <row r="97" spans="1:69" x14ac:dyDescent="0.3">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row>
    <row r="98" spans="1:69" x14ac:dyDescent="0.3">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row>
    <row r="99" spans="1:69" x14ac:dyDescent="0.3">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row>
    <row r="100" spans="1:69" x14ac:dyDescent="0.3">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row>
    <row r="101" spans="1:69" x14ac:dyDescent="0.3">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row>
    <row r="102" spans="1:69" x14ac:dyDescent="0.3">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row>
    <row r="103" spans="1:69" x14ac:dyDescent="0.3">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row>
    <row r="104" spans="1:69" x14ac:dyDescent="0.3">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row>
    <row r="105" spans="1:69" x14ac:dyDescent="0.3">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row>
    <row r="106" spans="1:69" x14ac:dyDescent="0.3">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row>
    <row r="107" spans="1:69" x14ac:dyDescent="0.3">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row>
    <row r="108" spans="1:69" x14ac:dyDescent="0.3">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row>
    <row r="109" spans="1:69" x14ac:dyDescent="0.3">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row>
    <row r="110" spans="1:69" x14ac:dyDescent="0.3">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row>
    <row r="111" spans="1:69" x14ac:dyDescent="0.3">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row>
    <row r="112" spans="1:69" x14ac:dyDescent="0.3">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row>
    <row r="113" spans="1:69" x14ac:dyDescent="0.3">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row>
    <row r="114" spans="1:69" x14ac:dyDescent="0.3">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row>
    <row r="115" spans="1:69" x14ac:dyDescent="0.3">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row>
    <row r="116" spans="1:69" x14ac:dyDescent="0.3">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row>
    <row r="117" spans="1:69" x14ac:dyDescent="0.3">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row>
    <row r="118" spans="1:69" x14ac:dyDescent="0.3">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row>
    <row r="119" spans="1:69" x14ac:dyDescent="0.3">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row>
    <row r="120" spans="1:69" x14ac:dyDescent="0.3">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row>
    <row r="121" spans="1:69" x14ac:dyDescent="0.3">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row>
    <row r="122" spans="1:69" x14ac:dyDescent="0.3">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row>
    <row r="123" spans="1:69" x14ac:dyDescent="0.3">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row>
    <row r="124" spans="1:69" x14ac:dyDescent="0.3">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row>
    <row r="125" spans="1:69" x14ac:dyDescent="0.3">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row>
    <row r="126" spans="1:69" x14ac:dyDescent="0.3">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row>
    <row r="127" spans="1:69" x14ac:dyDescent="0.3">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row>
    <row r="128" spans="1:69" x14ac:dyDescent="0.3">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row>
    <row r="129" spans="1:69" x14ac:dyDescent="0.3">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row>
    <row r="130" spans="1:69" x14ac:dyDescent="0.3">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row>
    <row r="131" spans="1:69" x14ac:dyDescent="0.3">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row>
    <row r="132" spans="1:69" x14ac:dyDescent="0.3">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row>
    <row r="133" spans="1:69" x14ac:dyDescent="0.3">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row>
    <row r="134" spans="1:69" x14ac:dyDescent="0.3">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row>
    <row r="135" spans="1:69" x14ac:dyDescent="0.3">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row>
    <row r="136" spans="1:69" x14ac:dyDescent="0.3">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row>
    <row r="137" spans="1:69" x14ac:dyDescent="0.3">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row>
    <row r="138" spans="1:69" x14ac:dyDescent="0.3">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row>
    <row r="139" spans="1:69" x14ac:dyDescent="0.3">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row>
    <row r="140" spans="1:69" x14ac:dyDescent="0.3">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row>
    <row r="141" spans="1:69" x14ac:dyDescent="0.3">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row>
    <row r="142" spans="1:69" x14ac:dyDescent="0.3">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row>
    <row r="143" spans="1:69" x14ac:dyDescent="0.3">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row>
    <row r="144" spans="1:69" x14ac:dyDescent="0.3">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row>
    <row r="145" spans="1:69" x14ac:dyDescent="0.3">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row>
    <row r="146" spans="1:69" x14ac:dyDescent="0.3">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row>
    <row r="147" spans="1:69" x14ac:dyDescent="0.3">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row>
    <row r="148" spans="1:69" x14ac:dyDescent="0.3">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row>
    <row r="149" spans="1:69" x14ac:dyDescent="0.3">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row>
    <row r="150" spans="1:69" x14ac:dyDescent="0.3">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row>
    <row r="151" spans="1:69" x14ac:dyDescent="0.3">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row>
    <row r="152" spans="1:69" x14ac:dyDescent="0.3">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row>
    <row r="153" spans="1:69" x14ac:dyDescent="0.3">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row>
    <row r="154" spans="1:69" x14ac:dyDescent="0.3">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row>
    <row r="155" spans="1:69" x14ac:dyDescent="0.3">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row>
    <row r="156" spans="1:69" x14ac:dyDescent="0.3">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row>
    <row r="157" spans="1:69" x14ac:dyDescent="0.3">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row>
    <row r="158" spans="1:69" x14ac:dyDescent="0.3">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row>
    <row r="159" spans="1:69" x14ac:dyDescent="0.3">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row>
    <row r="160" spans="1:69" x14ac:dyDescent="0.3">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row>
    <row r="161" spans="1:69" x14ac:dyDescent="0.3">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row>
    <row r="162" spans="1:69" x14ac:dyDescent="0.3">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row>
    <row r="163" spans="1:69" x14ac:dyDescent="0.3">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row>
    <row r="164" spans="1:69" x14ac:dyDescent="0.3">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row>
    <row r="165" spans="1:69" x14ac:dyDescent="0.3">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row>
    <row r="166" spans="1:69" x14ac:dyDescent="0.3">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row>
    <row r="167" spans="1:69" x14ac:dyDescent="0.3">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row>
    <row r="168" spans="1:69" x14ac:dyDescent="0.3">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row>
    <row r="169" spans="1:69" x14ac:dyDescent="0.3">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row>
    <row r="170" spans="1:69" x14ac:dyDescent="0.3">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row>
    <row r="171" spans="1:69" x14ac:dyDescent="0.3">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row>
    <row r="172" spans="1:69" x14ac:dyDescent="0.3">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1"/>
      <c r="BQ172" s="181"/>
    </row>
    <row r="173" spans="1:69" x14ac:dyDescent="0.3">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c r="BK173" s="181"/>
      <c r="BL173" s="181"/>
      <c r="BM173" s="181"/>
      <c r="BN173" s="181"/>
      <c r="BO173" s="181"/>
      <c r="BP173" s="181"/>
      <c r="BQ173" s="181"/>
    </row>
    <row r="174" spans="1:69" x14ac:dyDescent="0.3">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row>
    <row r="175" spans="1:69" x14ac:dyDescent="0.3">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1"/>
      <c r="BP175" s="181"/>
      <c r="BQ175" s="181"/>
    </row>
    <row r="176" spans="1:69" x14ac:dyDescent="0.3">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row>
    <row r="177" spans="1:69" x14ac:dyDescent="0.3">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c r="BK177" s="181"/>
      <c r="BL177" s="181"/>
      <c r="BM177" s="181"/>
      <c r="BN177" s="181"/>
      <c r="BO177" s="181"/>
      <c r="BP177" s="181"/>
      <c r="BQ177" s="181"/>
    </row>
    <row r="178" spans="1:69" x14ac:dyDescent="0.3">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row>
    <row r="179" spans="1:69" x14ac:dyDescent="0.3">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row>
    <row r="180" spans="1:69" x14ac:dyDescent="0.3">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row>
    <row r="181" spans="1:69" x14ac:dyDescent="0.3">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c r="BK181" s="181"/>
      <c r="BL181" s="181"/>
      <c r="BM181" s="181"/>
      <c r="BN181" s="181"/>
      <c r="BO181" s="181"/>
      <c r="BP181" s="181"/>
      <c r="BQ181" s="181"/>
    </row>
    <row r="182" spans="1:69" x14ac:dyDescent="0.3">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row>
    <row r="183" spans="1:69" x14ac:dyDescent="0.3">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row>
    <row r="184" spans="1:69" x14ac:dyDescent="0.3">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row>
    <row r="185" spans="1:69" x14ac:dyDescent="0.3">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row>
    <row r="186" spans="1:69" x14ac:dyDescent="0.3">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row>
    <row r="187" spans="1:69" x14ac:dyDescent="0.3">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row>
    <row r="188" spans="1:69" x14ac:dyDescent="0.3">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row>
    <row r="189" spans="1:69" x14ac:dyDescent="0.3">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row>
    <row r="190" spans="1:69" x14ac:dyDescent="0.3">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row>
    <row r="191" spans="1:69" x14ac:dyDescent="0.3">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row>
    <row r="192" spans="1:69" x14ac:dyDescent="0.3">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row>
    <row r="193" spans="1:69" x14ac:dyDescent="0.3">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row>
    <row r="194" spans="1:69" x14ac:dyDescent="0.3">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c r="BK194" s="181"/>
      <c r="BL194" s="181"/>
      <c r="BM194" s="181"/>
      <c r="BN194" s="181"/>
      <c r="BO194" s="181"/>
      <c r="BP194" s="181"/>
      <c r="BQ194" s="181"/>
    </row>
    <row r="195" spans="1:69" x14ac:dyDescent="0.3">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c r="BK195" s="181"/>
      <c r="BL195" s="181"/>
      <c r="BM195" s="181"/>
      <c r="BN195" s="181"/>
      <c r="BO195" s="181"/>
      <c r="BP195" s="181"/>
      <c r="BQ195" s="181"/>
    </row>
    <row r="196" spans="1:69" x14ac:dyDescent="0.3">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c r="BK196" s="181"/>
      <c r="BL196" s="181"/>
      <c r="BM196" s="181"/>
      <c r="BN196" s="181"/>
      <c r="BO196" s="181"/>
      <c r="BP196" s="181"/>
      <c r="BQ196" s="181"/>
    </row>
    <row r="197" spans="1:69" x14ac:dyDescent="0.3">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1"/>
      <c r="BQ197" s="181"/>
    </row>
    <row r="198" spans="1:69" x14ac:dyDescent="0.3">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row>
    <row r="199" spans="1:69" x14ac:dyDescent="0.3">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row>
    <row r="200" spans="1:69" x14ac:dyDescent="0.3">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row>
    <row r="201" spans="1:69" x14ac:dyDescent="0.3">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row>
    <row r="202" spans="1:69" x14ac:dyDescent="0.3">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row>
    <row r="203" spans="1:69" x14ac:dyDescent="0.3">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row>
    <row r="204" spans="1:69" x14ac:dyDescent="0.3">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row>
    <row r="205" spans="1:69" x14ac:dyDescent="0.3">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row>
    <row r="206" spans="1:69" x14ac:dyDescent="0.3">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row>
    <row r="207" spans="1:69" x14ac:dyDescent="0.3">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row>
    <row r="208" spans="1:69" x14ac:dyDescent="0.3">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row>
    <row r="209" spans="1:69" x14ac:dyDescent="0.3">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row>
    <row r="210" spans="1:69" x14ac:dyDescent="0.3">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row>
    <row r="211" spans="1:69" x14ac:dyDescent="0.3">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row>
    <row r="212" spans="1:69" x14ac:dyDescent="0.3">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row>
    <row r="213" spans="1:69" x14ac:dyDescent="0.3">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row>
    <row r="214" spans="1:69" x14ac:dyDescent="0.3">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row>
    <row r="215" spans="1:69" x14ac:dyDescent="0.3">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row>
    <row r="216" spans="1:69" x14ac:dyDescent="0.3">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row>
    <row r="217" spans="1:69" x14ac:dyDescent="0.3">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row>
    <row r="218" spans="1:69" x14ac:dyDescent="0.3">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row>
    <row r="219" spans="1:69" x14ac:dyDescent="0.3">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row>
    <row r="220" spans="1:69" x14ac:dyDescent="0.3">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row>
    <row r="221" spans="1:69" x14ac:dyDescent="0.3">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row>
    <row r="222" spans="1:69" x14ac:dyDescent="0.3">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row>
    <row r="223" spans="1:69" x14ac:dyDescent="0.3">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row>
    <row r="224" spans="1:69" x14ac:dyDescent="0.3">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row>
    <row r="225" spans="1:69" x14ac:dyDescent="0.3">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row>
    <row r="226" spans="1:69" x14ac:dyDescent="0.3">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row>
    <row r="227" spans="1:69" x14ac:dyDescent="0.3">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row>
    <row r="228" spans="1:69" x14ac:dyDescent="0.3">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row>
    <row r="229" spans="1:69" x14ac:dyDescent="0.3">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row>
    <row r="230" spans="1:69" x14ac:dyDescent="0.3">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row>
    <row r="231" spans="1:69" x14ac:dyDescent="0.3">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row>
    <row r="232" spans="1:69" x14ac:dyDescent="0.3">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row>
    <row r="233" spans="1:69" x14ac:dyDescent="0.3">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row>
    <row r="234" spans="1:69" x14ac:dyDescent="0.3">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row>
    <row r="235" spans="1:69" x14ac:dyDescent="0.3">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c r="BK235" s="181"/>
      <c r="BL235" s="181"/>
      <c r="BM235" s="181"/>
      <c r="BN235" s="181"/>
      <c r="BO235" s="181"/>
      <c r="BP235" s="181"/>
      <c r="BQ235" s="181"/>
    </row>
    <row r="236" spans="1:69" x14ac:dyDescent="0.3">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row>
    <row r="237" spans="1:69" x14ac:dyDescent="0.3">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row>
    <row r="238" spans="1:69" x14ac:dyDescent="0.3">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row>
    <row r="239" spans="1:69" x14ac:dyDescent="0.3">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181"/>
      <c r="BQ239" s="181"/>
    </row>
    <row r="240" spans="1:69" x14ac:dyDescent="0.3">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181"/>
      <c r="BQ240" s="181"/>
    </row>
    <row r="241" spans="1:69" x14ac:dyDescent="0.3">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row>
    <row r="242" spans="1:69" x14ac:dyDescent="0.3">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181"/>
      <c r="BQ242" s="181"/>
    </row>
    <row r="243" spans="1:69" x14ac:dyDescent="0.3">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row>
    <row r="244" spans="1:69" x14ac:dyDescent="0.3">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1"/>
      <c r="BP244" s="181"/>
      <c r="BQ244" s="181"/>
    </row>
    <row r="245" spans="1:69" x14ac:dyDescent="0.3">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row>
    <row r="246" spans="1:69" x14ac:dyDescent="0.3">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row>
    <row r="247" spans="1:69" x14ac:dyDescent="0.3">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c r="BK247" s="181"/>
      <c r="BL247" s="181"/>
      <c r="BM247" s="181"/>
      <c r="BN247" s="181"/>
      <c r="BO247" s="181"/>
      <c r="BP247" s="181"/>
      <c r="BQ247" s="181"/>
    </row>
    <row r="248" spans="1:69" x14ac:dyDescent="0.3">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1"/>
      <c r="BP248" s="181"/>
      <c r="BQ248" s="181"/>
    </row>
    <row r="249" spans="1:69" x14ac:dyDescent="0.3">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1"/>
      <c r="BP249" s="181"/>
      <c r="BQ249" s="181"/>
    </row>
    <row r="250" spans="1:69" x14ac:dyDescent="0.3">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1"/>
      <c r="BP250" s="181"/>
      <c r="BQ250" s="181"/>
    </row>
  </sheetData>
  <mergeCells count="14">
    <mergeCell ref="C21:D21"/>
    <mergeCell ref="C18:D18"/>
    <mergeCell ref="E10:F12"/>
    <mergeCell ref="C22:C23"/>
    <mergeCell ref="C24:D24"/>
    <mergeCell ref="B10:D12"/>
    <mergeCell ref="B15:B24"/>
    <mergeCell ref="C15:C17"/>
    <mergeCell ref="C19:C20"/>
    <mergeCell ref="B3:H3"/>
    <mergeCell ref="C6:E6"/>
    <mergeCell ref="C7:E7"/>
    <mergeCell ref="B6:B7"/>
    <mergeCell ref="B14:D14"/>
  </mergeCells>
  <dataValidations xWindow="1099" yWindow="604" count="4">
    <dataValidation allowBlank="1" showInputMessage="1" showErrorMessage="1" prompt="Cf Onglet &quot;Indicateur spécifique AAP&quot;" sqref="G15" xr:uid="{2F877A55-7CEB-471F-BD24-C8E2B4D1832C}"/>
    <dataValidation allowBlank="1" showInputMessage="1" showErrorMessage="1" prompt="cf Onglet &quot;Evaluation simplifiée GES&quot;" sqref="G17" xr:uid="{7E2E37F3-9B2E-449A-8203-45F471806B82}"/>
    <dataValidation type="list" allowBlank="1" showInputMessage="1" showErrorMessage="1" sqref="E14" xr:uid="{2752706E-BA5B-45D0-8B0E-5E12263E1231}">
      <formula1>#REF!</formula1>
    </dataValidation>
    <dataValidation type="list" allowBlank="1" showInputMessage="1" showErrorMessage="1" sqref="E15:E24" xr:uid="{75562F37-95BA-419F-AC32-E89A20BC4527}">
      <formula1>"-2,-1,0,1,2"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1B0E-B716-4FC5-A725-D38E86EE4B37}">
  <sheetPr>
    <tabColor theme="0"/>
  </sheetPr>
  <dimension ref="A1:AS100"/>
  <sheetViews>
    <sheetView showGridLines="0" topLeftCell="A33" zoomScale="65" zoomScaleNormal="90" workbookViewId="0">
      <selection activeCell="E44" sqref="E44"/>
    </sheetView>
  </sheetViews>
  <sheetFormatPr baseColWidth="10" defaultColWidth="10.6328125" defaultRowHeight="12.5" x14ac:dyDescent="0.35"/>
  <cols>
    <col min="1" max="1" width="3.6328125" style="36" customWidth="1"/>
    <col min="2" max="2" width="7.453125" style="36" bestFit="1" customWidth="1"/>
    <col min="3" max="3" width="64.1796875" style="36" customWidth="1"/>
    <col min="4" max="4" width="17" style="36" customWidth="1"/>
    <col min="5" max="5" width="83.6328125" style="36" customWidth="1"/>
    <col min="6" max="6" width="32.6328125" style="36" customWidth="1"/>
    <col min="7" max="7" width="25.6328125" style="36" customWidth="1"/>
    <col min="8" max="8" width="16.1796875" style="36" customWidth="1"/>
    <col min="9" max="16384" width="10.6328125" style="36"/>
  </cols>
  <sheetData>
    <row r="1" spans="1:45" x14ac:dyDescent="0.35">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row>
    <row r="2" spans="1:45" x14ac:dyDescent="0.35">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spans="1:45" x14ac:dyDescent="0.35">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row>
    <row r="4" spans="1:45" x14ac:dyDescent="0.35">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row>
    <row r="5" spans="1:45" x14ac:dyDescent="0.35">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row>
    <row r="6" spans="1:45" x14ac:dyDescent="0.35">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row>
    <row r="7" spans="1:45" x14ac:dyDescent="0.35">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row>
    <row r="8" spans="1:45" x14ac:dyDescent="0.35">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row>
    <row r="9" spans="1:45" x14ac:dyDescent="0.35">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row>
    <row r="10" spans="1:45" ht="23" x14ac:dyDescent="0.35">
      <c r="B10" s="333" t="s">
        <v>1894</v>
      </c>
      <c r="C10" s="333"/>
      <c r="D10" s="333"/>
      <c r="E10" s="333"/>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row>
    <row r="11" spans="1:45" s="11" customFormat="1" ht="18" customHeight="1" thickBot="1" x14ac:dyDescent="0.4">
      <c r="B11" s="19"/>
      <c r="C11" s="19"/>
      <c r="D11" s="19"/>
      <c r="E11" s="19"/>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row>
    <row r="12" spans="1:45" s="11" customFormat="1" ht="15.5" x14ac:dyDescent="0.35">
      <c r="B12" s="445" t="s">
        <v>1714</v>
      </c>
      <c r="C12" s="509"/>
      <c r="D12" s="507" t="s">
        <v>1715</v>
      </c>
      <c r="E12" s="508"/>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row>
    <row r="13" spans="1:45" s="11" customFormat="1" ht="16" thickBot="1" x14ac:dyDescent="0.4">
      <c r="B13" s="446"/>
      <c r="C13" s="510"/>
      <c r="D13" s="443" t="s">
        <v>1717</v>
      </c>
      <c r="E13" s="444"/>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row>
    <row r="14" spans="1:45" s="11" customFormat="1" ht="18" customHeight="1" x14ac:dyDescent="0.35">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row>
    <row r="15" spans="1:45" s="11" customFormat="1" ht="18" customHeight="1" thickBot="1" x14ac:dyDescent="0.4">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row>
    <row r="16" spans="1:45" s="57" customFormat="1" ht="40.25" customHeight="1" thickBot="1" x14ac:dyDescent="0.4">
      <c r="B16" s="505" t="s">
        <v>1895</v>
      </c>
      <c r="C16" s="506"/>
      <c r="D16" s="234" t="str">
        <f>IF('Carte d''identité'!D33="OUI",IF(COUNTIF(D21:D44,"OUI")=14,"Votre projet est éligible","Votre projet est inéligible"),IF(AND(COUNTIF(D21:D30,"OUI")=6,COUNTIF(D33:D44,"OUI")=7),"Votre projet est éligible","Votre projet est inéligible"))</f>
        <v>Votre projet est inéligible</v>
      </c>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row>
    <row r="17" spans="1:45" x14ac:dyDescent="0.3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row>
    <row r="18" spans="1:45" ht="13" thickBot="1" x14ac:dyDescent="0.4">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row>
    <row r="19" spans="1:45" ht="40.25" customHeight="1" x14ac:dyDescent="0.35">
      <c r="B19" s="503" t="s">
        <v>1867</v>
      </c>
      <c r="C19" s="504"/>
      <c r="D19" s="198" t="s">
        <v>1896</v>
      </c>
      <c r="E19" s="199" t="s">
        <v>1897</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row>
    <row r="20" spans="1:45" ht="14" x14ac:dyDescent="0.35">
      <c r="B20" s="200"/>
      <c r="C20" s="318"/>
      <c r="D20" s="318"/>
      <c r="E20" s="20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row>
    <row r="21" spans="1:45" ht="70.25" customHeight="1" x14ac:dyDescent="0.35">
      <c r="B21" s="202">
        <v>1</v>
      </c>
      <c r="C21" s="113" t="s">
        <v>1898</v>
      </c>
      <c r="D21" s="173"/>
      <c r="E21" s="203" t="s">
        <v>1899</v>
      </c>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row>
    <row r="22" spans="1:45" ht="14.5" x14ac:dyDescent="0.35">
      <c r="B22" s="204"/>
      <c r="C22" s="319"/>
      <c r="D22" s="9"/>
      <c r="E22" s="205"/>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row>
    <row r="23" spans="1:45" ht="30" customHeight="1" x14ac:dyDescent="0.35">
      <c r="B23" s="202">
        <v>2</v>
      </c>
      <c r="C23" s="113" t="s">
        <v>1900</v>
      </c>
      <c r="D23" s="173"/>
      <c r="E23" s="203" t="s">
        <v>1901</v>
      </c>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row>
    <row r="24" spans="1:45" ht="14.5" x14ac:dyDescent="0.35">
      <c r="B24" s="204"/>
      <c r="C24" s="319"/>
      <c r="D24" s="9"/>
      <c r="E24" s="205"/>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row>
    <row r="25" spans="1:45" ht="58.25" customHeight="1" x14ac:dyDescent="0.35">
      <c r="B25" s="202">
        <v>3</v>
      </c>
      <c r="C25" s="113" t="s">
        <v>1902</v>
      </c>
      <c r="D25" s="112" t="str">
        <f>IF('Santé financière'!B43="Entreprise en difficulté","NON","OUI")</f>
        <v>NON</v>
      </c>
      <c r="E25" s="206" t="s">
        <v>1903</v>
      </c>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row>
    <row r="26" spans="1:45" ht="14" x14ac:dyDescent="0.35">
      <c r="B26" s="204"/>
      <c r="C26" s="319"/>
      <c r="D26" s="9"/>
      <c r="E26" s="20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row>
    <row r="27" spans="1:45" ht="40.25" customHeight="1" x14ac:dyDescent="0.35">
      <c r="B27" s="202" t="s">
        <v>2037</v>
      </c>
      <c r="C27" s="211" t="s">
        <v>2038</v>
      </c>
      <c r="D27" s="112" t="str">
        <f>IF('Données Economiques'!B13&lt;200000000,"OUI","NON")</f>
        <v>OUI</v>
      </c>
      <c r="E27" s="206" t="s">
        <v>1903</v>
      </c>
      <c r="F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row>
    <row r="28" spans="1:45" ht="40.25" customHeight="1" x14ac:dyDescent="0.35">
      <c r="B28" s="202" t="s">
        <v>2036</v>
      </c>
      <c r="C28" s="211" t="s">
        <v>2039</v>
      </c>
      <c r="D28" s="112" t="str">
        <f>IF('Données Economiques'!F43&gt;=50000000,"OUI","NON")</f>
        <v>NON</v>
      </c>
      <c r="E28" s="206" t="s">
        <v>1903</v>
      </c>
      <c r="F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row>
    <row r="29" spans="1:45" ht="14" x14ac:dyDescent="0.35">
      <c r="B29" s="204"/>
      <c r="C29" s="319"/>
      <c r="D29" s="9"/>
      <c r="E29" s="20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row>
    <row r="30" spans="1:45" ht="60" customHeight="1" x14ac:dyDescent="0.35">
      <c r="B30" s="202" t="s">
        <v>1984</v>
      </c>
      <c r="C30" s="113" t="s">
        <v>1996</v>
      </c>
      <c r="D30" s="235" t="str">
        <f>IFERROR(IF(OR('Données techniques'!K63&gt;=20%,'Données techniques'!K64&gt;=40%),"OUI","NON"),"")</f>
        <v>NON</v>
      </c>
      <c r="E30" s="206" t="s">
        <v>1903</v>
      </c>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row>
    <row r="31" spans="1:45" ht="60" customHeight="1" x14ac:dyDescent="0.35">
      <c r="B31" s="202" t="s">
        <v>1985</v>
      </c>
      <c r="C31" s="113" t="s">
        <v>2033</v>
      </c>
      <c r="D31" s="235" t="str">
        <f>IF(COUNTIF('Données techniques'!R83:R85,"Condition non-respectée")=0,"OUI","NON")</f>
        <v>OUI</v>
      </c>
      <c r="E31" s="206" t="s">
        <v>1903</v>
      </c>
      <c r="G31" s="210"/>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row>
    <row r="32" spans="1:45" ht="14" x14ac:dyDescent="0.35">
      <c r="B32" s="204"/>
      <c r="C32" s="319"/>
      <c r="D32" s="9"/>
      <c r="E32" s="20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row>
    <row r="33" spans="1:45" ht="40.25" customHeight="1" x14ac:dyDescent="0.35">
      <c r="B33" s="202" t="s">
        <v>2041</v>
      </c>
      <c r="C33" s="113" t="s">
        <v>1904</v>
      </c>
      <c r="D33" s="173"/>
      <c r="E33" s="203" t="s">
        <v>2017</v>
      </c>
      <c r="F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row>
    <row r="34" spans="1:45" ht="70.25" customHeight="1" x14ac:dyDescent="0.35">
      <c r="B34" s="202" t="s">
        <v>2042</v>
      </c>
      <c r="C34" s="113" t="s">
        <v>2018</v>
      </c>
      <c r="D34" s="173"/>
      <c r="E34" s="203" t="s">
        <v>1905</v>
      </c>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row>
    <row r="35" spans="1:45" ht="14.5" x14ac:dyDescent="0.35">
      <c r="B35" s="204"/>
      <c r="C35" s="319"/>
      <c r="D35" s="9"/>
      <c r="E35" s="205"/>
      <c r="F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row>
    <row r="36" spans="1:45" ht="30" customHeight="1" x14ac:dyDescent="0.35">
      <c r="B36" s="202">
        <v>7</v>
      </c>
      <c r="C36" s="113" t="s">
        <v>1906</v>
      </c>
      <c r="D36" s="173"/>
      <c r="E36" s="203" t="s">
        <v>1907</v>
      </c>
      <c r="F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row>
    <row r="37" spans="1:45" ht="14.5" x14ac:dyDescent="0.35">
      <c r="B37" s="204"/>
      <c r="C37" s="319"/>
      <c r="D37" s="9"/>
      <c r="E37" s="205"/>
      <c r="F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row>
    <row r="38" spans="1:45" ht="30" customHeight="1" x14ac:dyDescent="0.35">
      <c r="B38" s="202">
        <v>8</v>
      </c>
      <c r="C38" s="113" t="s">
        <v>1991</v>
      </c>
      <c r="D38" s="173"/>
      <c r="E38" s="203" t="s">
        <v>1907</v>
      </c>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row>
    <row r="39" spans="1:45" ht="14" x14ac:dyDescent="0.35">
      <c r="B39" s="204"/>
      <c r="C39" s="319"/>
      <c r="D39" s="318"/>
      <c r="E39" s="20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row>
    <row r="40" spans="1:45" ht="30" customHeight="1" x14ac:dyDescent="0.35">
      <c r="B40" s="202">
        <v>9</v>
      </c>
      <c r="C40" s="113" t="s">
        <v>1908</v>
      </c>
      <c r="D40" s="173"/>
      <c r="E40" s="203" t="s">
        <v>1907</v>
      </c>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row>
    <row r="41" spans="1:45" ht="14.5" x14ac:dyDescent="0.35">
      <c r="B41" s="204"/>
      <c r="C41" s="319"/>
      <c r="D41" s="9"/>
      <c r="E41" s="205"/>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row>
    <row r="42" spans="1:45" s="212" customFormat="1" ht="50" customHeight="1" x14ac:dyDescent="0.35">
      <c r="B42" s="202">
        <v>10</v>
      </c>
      <c r="C42" s="113" t="s">
        <v>1909</v>
      </c>
      <c r="D42" s="112" t="str">
        <f>IF(AND('Grille d''impacts DNSH'!$E$15&gt;=0,'Grille d''impacts DNSH'!$E$16&gt;=0,'Grille d''impacts DNSH'!$E$17&gt;=0,'Grille d''impacts DNSH'!$E$18&gt;=0,'Grille d''impacts DNSH'!$E$19&gt;=0,'Grille d''impacts DNSH'!$E$20&gt;=0,'Grille d''impacts DNSH'!$E$21&gt;=0,'Grille d''impacts DNSH'!$E$22&gt;=0,'Grille d''impacts DNSH'!$E$23&gt;=0,'Grille d''impacts DNSH'!$E$24&gt;=0),"OUI","NON")</f>
        <v>OUI</v>
      </c>
      <c r="E42" s="203" t="s">
        <v>1903</v>
      </c>
      <c r="F42" s="181"/>
      <c r="G42" s="181"/>
      <c r="H42" s="181"/>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row>
    <row r="43" spans="1:45" s="212" customFormat="1" x14ac:dyDescent="0.35">
      <c r="A43" s="213"/>
      <c r="B43" s="214"/>
      <c r="C43" s="213"/>
      <c r="D43" s="213"/>
      <c r="E43" s="215"/>
      <c r="F43" s="181"/>
      <c r="G43" s="181"/>
      <c r="H43" s="181"/>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row>
    <row r="44" spans="1:45" ht="30" customHeight="1" thickBot="1" x14ac:dyDescent="0.4">
      <c r="B44" s="207">
        <v>11</v>
      </c>
      <c r="C44" s="197" t="s">
        <v>1910</v>
      </c>
      <c r="D44" s="208"/>
      <c r="E44" s="209" t="s">
        <v>1907</v>
      </c>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row>
    <row r="45" spans="1:45" x14ac:dyDescent="0.3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row>
    <row r="46" spans="1:45" x14ac:dyDescent="0.3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row>
    <row r="47" spans="1:45" x14ac:dyDescent="0.3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row>
    <row r="48" spans="1:45" x14ac:dyDescent="0.3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row>
    <row r="49" spans="1:45" x14ac:dyDescent="0.3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row>
    <row r="50" spans="1:45" x14ac:dyDescent="0.3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row>
    <row r="51" spans="1:45" x14ac:dyDescent="0.3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row>
    <row r="52" spans="1:45" x14ac:dyDescent="0.35">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row>
    <row r="53" spans="1:45" x14ac:dyDescent="0.35">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row>
    <row r="54" spans="1:45" x14ac:dyDescent="0.35">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row>
    <row r="55" spans="1:45" x14ac:dyDescent="0.35">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row>
    <row r="56" spans="1:45" x14ac:dyDescent="0.3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row>
    <row r="57" spans="1:45" x14ac:dyDescent="0.35">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row>
    <row r="58" spans="1:45" x14ac:dyDescent="0.35">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row>
    <row r="59" spans="1:45" x14ac:dyDescent="0.35">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row>
    <row r="60" spans="1:45" x14ac:dyDescent="0.35">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row>
    <row r="61" spans="1:45" x14ac:dyDescent="0.3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row>
    <row r="62" spans="1:45" x14ac:dyDescent="0.35">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row>
    <row r="63" spans="1:45" x14ac:dyDescent="0.35">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row>
    <row r="64" spans="1:45" x14ac:dyDescent="0.35">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row>
    <row r="65" spans="1:45" x14ac:dyDescent="0.35">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row>
    <row r="66" spans="1:45" x14ac:dyDescent="0.35">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row>
    <row r="67" spans="1:45" x14ac:dyDescent="0.35">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row>
    <row r="68" spans="1:45" x14ac:dyDescent="0.35">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row>
    <row r="69" spans="1:45" x14ac:dyDescent="0.3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row>
    <row r="70" spans="1:45" x14ac:dyDescent="0.35">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row>
    <row r="71" spans="1:45" x14ac:dyDescent="0.35">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row>
    <row r="72" spans="1:45" x14ac:dyDescent="0.35">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row>
    <row r="73" spans="1:45" x14ac:dyDescent="0.35">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row>
    <row r="74" spans="1:45" x14ac:dyDescent="0.35">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row>
    <row r="75" spans="1:45" x14ac:dyDescent="0.35">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row>
    <row r="76" spans="1:45" x14ac:dyDescent="0.35">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row>
    <row r="77" spans="1:45" x14ac:dyDescent="0.35">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row>
    <row r="78" spans="1:45" x14ac:dyDescent="0.35">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row>
    <row r="79" spans="1:45" x14ac:dyDescent="0.3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row>
    <row r="80" spans="1:45" x14ac:dyDescent="0.35">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row>
    <row r="81" spans="1:45" x14ac:dyDescent="0.35">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row>
    <row r="82" spans="1:45" x14ac:dyDescent="0.35">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row>
    <row r="83" spans="1:45" x14ac:dyDescent="0.35">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row>
    <row r="84" spans="1:45" x14ac:dyDescent="0.35">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row>
    <row r="85" spans="1:45" x14ac:dyDescent="0.35">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row>
    <row r="86" spans="1:45" x14ac:dyDescent="0.35">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row>
    <row r="87" spans="1:45" x14ac:dyDescent="0.35">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row>
    <row r="88" spans="1:45" x14ac:dyDescent="0.35">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row>
    <row r="89" spans="1:45" x14ac:dyDescent="0.35">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row>
    <row r="90" spans="1:45" x14ac:dyDescent="0.35">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row>
    <row r="91" spans="1:45" x14ac:dyDescent="0.35">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row>
    <row r="92" spans="1:45" x14ac:dyDescent="0.35">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row>
    <row r="93" spans="1:45" x14ac:dyDescent="0.35">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row>
    <row r="94" spans="1:45" x14ac:dyDescent="0.3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row>
    <row r="95" spans="1:45" x14ac:dyDescent="0.35">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row>
    <row r="96" spans="1:45" x14ac:dyDescent="0.35">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row>
    <row r="97" spans="1:45" x14ac:dyDescent="0.35">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row>
    <row r="98" spans="1:45" x14ac:dyDescent="0.3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row>
    <row r="99" spans="1:45" x14ac:dyDescent="0.35">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row>
    <row r="100" spans="1:45" x14ac:dyDescent="0.35">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row>
  </sheetData>
  <mergeCells count="6">
    <mergeCell ref="B10:E10"/>
    <mergeCell ref="B19:C19"/>
    <mergeCell ref="B16:C16"/>
    <mergeCell ref="D12:E12"/>
    <mergeCell ref="D13:E13"/>
    <mergeCell ref="B12:C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BAC753-E461-43C3-A4CC-0BC84BA6D46A}">
          <x14:formula1>
            <xm:f>'Data 1'!$A$2:$A$3</xm:f>
          </x14:formula1>
          <xm:sqref>D21 D23 D38 D33:D34 D44 D40 D36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8BB1-97A1-4C26-916A-A29D95B103F3}">
  <sheetPr>
    <tabColor rgb="FFFF0000"/>
    <pageSetUpPr fitToPage="1"/>
  </sheetPr>
  <dimension ref="A1:AR208"/>
  <sheetViews>
    <sheetView showGridLines="0" topLeftCell="A17" zoomScale="71" zoomScaleNormal="40" workbookViewId="0">
      <selection activeCell="F25" sqref="F25"/>
    </sheetView>
  </sheetViews>
  <sheetFormatPr baseColWidth="10" defaultColWidth="11.453125" defaultRowHeight="14.5" x14ac:dyDescent="0.35"/>
  <cols>
    <col min="1" max="1" width="7.6328125" style="37" customWidth="1"/>
    <col min="2" max="3" width="24.453125" style="37" customWidth="1"/>
    <col min="4" max="4" width="41.453125" style="37" customWidth="1"/>
    <col min="5" max="5" width="38.54296875" style="37" customWidth="1"/>
    <col min="6" max="6" width="44" style="37" customWidth="1"/>
    <col min="7" max="7" width="17" style="37" customWidth="1"/>
    <col min="8" max="16384" width="11.453125" style="37"/>
  </cols>
  <sheetData>
    <row r="1" spans="2:44" ht="162.75" customHeight="1" x14ac:dyDescent="0.35">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row>
    <row r="2" spans="2:44" ht="23" x14ac:dyDescent="0.35">
      <c r="B2" s="333" t="s">
        <v>1912</v>
      </c>
      <c r="C2" s="333"/>
      <c r="D2" s="333"/>
      <c r="E2" s="333"/>
      <c r="F2" s="333"/>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row>
    <row r="3" spans="2:44" s="11" customFormat="1" ht="18" customHeight="1" x14ac:dyDescent="0.35">
      <c r="B3" s="19"/>
      <c r="C3" s="19"/>
      <c r="D3" s="19"/>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row>
    <row r="4" spans="2:44" s="11" customFormat="1" ht="18" customHeight="1" thickBot="1" x14ac:dyDescent="0.4">
      <c r="B4" s="19"/>
      <c r="C4" s="19"/>
      <c r="D4" s="19"/>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row>
    <row r="5" spans="2:44" s="11" customFormat="1" ht="15.5" x14ac:dyDescent="0.35">
      <c r="B5" s="445" t="s">
        <v>1714</v>
      </c>
      <c r="C5" s="514" t="s">
        <v>1715</v>
      </c>
      <c r="D5" s="515"/>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row>
    <row r="6" spans="2:44" s="11" customFormat="1" ht="16" thickBot="1" x14ac:dyDescent="0.4">
      <c r="B6" s="446"/>
      <c r="C6" s="360" t="s">
        <v>1717</v>
      </c>
      <c r="D6" s="362"/>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row>
    <row r="7" spans="2:44" s="11" customFormat="1" ht="18" customHeight="1" x14ac:dyDescent="0.35">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row>
    <row r="8" spans="2:44" s="11" customFormat="1" ht="18" customHeight="1" x14ac:dyDescent="0.35">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row>
    <row r="9" spans="2:44" s="38" customFormat="1" ht="14" x14ac:dyDescent="0.25">
      <c r="B9" s="106" t="s">
        <v>1913</v>
      </c>
      <c r="C9" s="97"/>
      <c r="D9" s="103"/>
      <c r="E9" s="105" t="s">
        <v>1914</v>
      </c>
      <c r="F9" s="98"/>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row>
    <row r="10" spans="2:44" s="38" customFormat="1" ht="12.5" x14ac:dyDescent="0.25">
      <c r="B10" s="104"/>
      <c r="C10" s="104"/>
      <c r="D10" s="102"/>
      <c r="E10" s="102"/>
      <c r="F10" s="102"/>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row>
    <row r="11" spans="2:44" x14ac:dyDescent="0.35">
      <c r="B11" s="359" t="s">
        <v>1915</v>
      </c>
      <c r="C11" s="359"/>
      <c r="D11" s="359"/>
      <c r="E11" s="513"/>
      <c r="F11" s="513"/>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row>
    <row r="12" spans="2:44" ht="21" customHeight="1" x14ac:dyDescent="0.35">
      <c r="B12" s="359" t="s">
        <v>1916</v>
      </c>
      <c r="C12" s="359"/>
      <c r="D12" s="359"/>
      <c r="E12" s="359"/>
      <c r="F12" s="359"/>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row>
    <row r="13" spans="2:44" x14ac:dyDescent="0.35">
      <c r="B13" s="101"/>
      <c r="C13" s="101"/>
      <c r="D13" s="101"/>
      <c r="E13" s="101"/>
      <c r="F13" s="10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row>
    <row r="14" spans="2:44" s="17" customFormat="1" ht="30" customHeight="1" x14ac:dyDescent="0.35">
      <c r="B14" s="312" t="s">
        <v>2040</v>
      </c>
      <c r="C14" s="349" t="s">
        <v>1917</v>
      </c>
      <c r="D14" s="349"/>
      <c r="E14" s="349"/>
      <c r="F14" s="349"/>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row>
    <row r="15" spans="2:44" s="38" customFormat="1" ht="30" customHeight="1" x14ac:dyDescent="0.3">
      <c r="B15" s="312" t="s">
        <v>2040</v>
      </c>
      <c r="C15" s="511" t="s">
        <v>1918</v>
      </c>
      <c r="D15" s="511"/>
      <c r="E15" s="511"/>
      <c r="F15" s="51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row>
    <row r="16" spans="2:44" x14ac:dyDescent="0.35">
      <c r="B16" s="359" t="s">
        <v>1919</v>
      </c>
      <c r="C16" s="359"/>
      <c r="D16" s="349"/>
      <c r="E16" s="349"/>
      <c r="F16" s="349"/>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row>
    <row r="17" spans="1:44" ht="46.5" customHeight="1" x14ac:dyDescent="0.35">
      <c r="B17" s="349"/>
      <c r="C17" s="349"/>
      <c r="D17" s="349"/>
      <c r="E17" s="349"/>
      <c r="F17" s="349"/>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row>
    <row r="18" spans="1:44" ht="18" customHeight="1" x14ac:dyDescent="0.35">
      <c r="B18" s="28"/>
      <c r="C18" s="28"/>
      <c r="D18" s="28"/>
      <c r="E18" s="28"/>
      <c r="F18" s="28"/>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row>
    <row r="19" spans="1:44" ht="60" customHeight="1" x14ac:dyDescent="0.35">
      <c r="B19" s="100" t="s">
        <v>1920</v>
      </c>
      <c r="C19" s="100" t="s">
        <v>1921</v>
      </c>
      <c r="D19" s="100" t="s">
        <v>1922</v>
      </c>
      <c r="E19" s="100" t="s">
        <v>1923</v>
      </c>
      <c r="F19" s="100" t="s">
        <v>1924</v>
      </c>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row>
    <row r="20" spans="1:44" ht="18" customHeight="1" x14ac:dyDescent="0.35">
      <c r="B20" s="153"/>
      <c r="C20" s="153"/>
      <c r="D20" s="149">
        <v>7</v>
      </c>
      <c r="E20" s="150"/>
      <c r="F20" s="151">
        <f>IFERROR(D20*E20,"")</f>
        <v>0</v>
      </c>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row>
    <row r="21" spans="1:44" ht="18" customHeight="1" x14ac:dyDescent="0.35">
      <c r="B21" s="153"/>
      <c r="C21" s="153"/>
      <c r="D21" s="149">
        <v>7</v>
      </c>
      <c r="E21" s="150"/>
      <c r="F21" s="151">
        <f>IFERROR(D21*E21,"")</f>
        <v>0</v>
      </c>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row>
    <row r="22" spans="1:44" ht="18" customHeight="1" x14ac:dyDescent="0.35">
      <c r="B22" s="153"/>
      <c r="C22" s="153"/>
      <c r="D22" s="149">
        <v>7</v>
      </c>
      <c r="E22" s="150"/>
      <c r="F22" s="151">
        <f t="shared" ref="F22:F24" si="0">IFERROR(D22*E22,"")</f>
        <v>0</v>
      </c>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row>
    <row r="23" spans="1:44" ht="18" customHeight="1" x14ac:dyDescent="0.35">
      <c r="B23" s="153"/>
      <c r="C23" s="153"/>
      <c r="D23" s="149">
        <v>7</v>
      </c>
      <c r="E23" s="150"/>
      <c r="F23" s="151">
        <f t="shared" si="0"/>
        <v>0</v>
      </c>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row>
    <row r="24" spans="1:44" ht="18" customHeight="1" x14ac:dyDescent="0.35">
      <c r="B24" s="153"/>
      <c r="C24" s="153"/>
      <c r="D24" s="149">
        <v>7</v>
      </c>
      <c r="E24" s="150"/>
      <c r="F24" s="151">
        <f t="shared" si="0"/>
        <v>0</v>
      </c>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row>
    <row r="25" spans="1:44" ht="18" customHeight="1" x14ac:dyDescent="0.35">
      <c r="B25" s="152"/>
      <c r="C25" s="152"/>
      <c r="D25" s="152"/>
      <c r="E25" s="108" t="s">
        <v>1830</v>
      </c>
      <c r="F25" s="111">
        <f>SUM(F20:F24)</f>
        <v>0</v>
      </c>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row>
    <row r="26" spans="1:44" s="39" customFormat="1" x14ac:dyDescent="0.35">
      <c r="B26" s="40"/>
      <c r="C26" s="40"/>
      <c r="D26" s="40"/>
      <c r="E26" s="40"/>
      <c r="F26" s="40"/>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row>
    <row r="27" spans="1:44" ht="75.650000000000006" customHeight="1" x14ac:dyDescent="0.35">
      <c r="B27" s="512" t="s">
        <v>1925</v>
      </c>
      <c r="C27" s="512"/>
      <c r="D27" s="512"/>
      <c r="E27" s="512"/>
      <c r="F27" s="512"/>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row>
    <row r="28" spans="1:44" ht="13.4" customHeight="1" x14ac:dyDescent="0.35">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row>
    <row r="29" spans="1:44" s="14" customFormat="1" ht="14" x14ac:dyDescent="0.3">
      <c r="B29" s="350" t="s">
        <v>1926</v>
      </c>
      <c r="C29" s="350"/>
      <c r="D29" s="350"/>
      <c r="E29" s="350"/>
      <c r="F29" s="109"/>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row>
    <row r="30" spans="1:44" x14ac:dyDescent="0.35">
      <c r="B30" s="110"/>
      <c r="C30" s="110"/>
      <c r="D30" s="110"/>
      <c r="E30" s="110"/>
      <c r="F30" s="110"/>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row>
    <row r="31" spans="1:44" s="38" customFormat="1" ht="12.5" x14ac:dyDescent="0.25">
      <c r="B31" s="102" t="s">
        <v>1927</v>
      </c>
      <c r="C31" s="102"/>
      <c r="D31" s="99"/>
      <c r="E31" s="102" t="s">
        <v>1928</v>
      </c>
      <c r="F31" s="99"/>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row>
    <row r="32" spans="1:44" ht="37.5" customHeight="1" x14ac:dyDescent="0.3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row>
    <row r="33" spans="1:44" x14ac:dyDescent="0.35">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row>
    <row r="34" spans="1:44" x14ac:dyDescent="0.3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row>
    <row r="35" spans="1:44" x14ac:dyDescent="0.3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row>
    <row r="36" spans="1:44" x14ac:dyDescent="0.35">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row>
    <row r="37" spans="1:44" x14ac:dyDescent="0.35">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row>
    <row r="38" spans="1:44" x14ac:dyDescent="0.35">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row>
    <row r="39" spans="1:44" x14ac:dyDescent="0.3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row>
    <row r="40" spans="1:44" x14ac:dyDescent="0.3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row>
    <row r="41" spans="1:44" x14ac:dyDescent="0.35">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row>
    <row r="42" spans="1:44" x14ac:dyDescent="0.35">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row>
    <row r="43" spans="1:44" x14ac:dyDescent="0.3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row>
    <row r="44" spans="1:44" x14ac:dyDescent="0.3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row>
    <row r="45" spans="1:44" x14ac:dyDescent="0.3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row>
    <row r="46" spans="1:44" x14ac:dyDescent="0.3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row>
    <row r="47" spans="1:44" x14ac:dyDescent="0.3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row>
    <row r="48" spans="1:44" x14ac:dyDescent="0.3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row>
    <row r="49" spans="1:44" x14ac:dyDescent="0.3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row>
    <row r="50" spans="1:44" x14ac:dyDescent="0.3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row>
    <row r="51" spans="1:44" x14ac:dyDescent="0.3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row>
    <row r="52" spans="1:44" x14ac:dyDescent="0.35">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row>
    <row r="53" spans="1:44" x14ac:dyDescent="0.35">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row>
    <row r="54" spans="1:44" x14ac:dyDescent="0.35">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row>
    <row r="55" spans="1:44" x14ac:dyDescent="0.35">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row>
    <row r="56" spans="1:44" x14ac:dyDescent="0.3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row>
    <row r="57" spans="1:44" x14ac:dyDescent="0.35">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row>
    <row r="58" spans="1:44" x14ac:dyDescent="0.35">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row>
    <row r="59" spans="1:44" x14ac:dyDescent="0.35">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row>
    <row r="60" spans="1:44" x14ac:dyDescent="0.35">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row>
    <row r="61" spans="1:44" x14ac:dyDescent="0.3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row>
    <row r="62" spans="1:44" x14ac:dyDescent="0.35">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row>
    <row r="63" spans="1:44" x14ac:dyDescent="0.35">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row>
    <row r="64" spans="1:44" x14ac:dyDescent="0.35">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row>
    <row r="65" spans="1:44" x14ac:dyDescent="0.35">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row>
    <row r="66" spans="1:44" x14ac:dyDescent="0.35">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row>
    <row r="67" spans="1:44" x14ac:dyDescent="0.35">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row>
    <row r="68" spans="1:44" x14ac:dyDescent="0.35">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row>
    <row r="69" spans="1:44" x14ac:dyDescent="0.3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row>
    <row r="70" spans="1:44" x14ac:dyDescent="0.35">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row>
    <row r="71" spans="1:44" x14ac:dyDescent="0.35">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row>
    <row r="72" spans="1:44" x14ac:dyDescent="0.35">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row>
    <row r="73" spans="1:44" x14ac:dyDescent="0.35">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row>
    <row r="74" spans="1:44" x14ac:dyDescent="0.35">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row>
    <row r="75" spans="1:44" x14ac:dyDescent="0.35">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row>
    <row r="76" spans="1:44" x14ac:dyDescent="0.35">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row>
    <row r="77" spans="1:44" x14ac:dyDescent="0.35">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row>
    <row r="78" spans="1:44" x14ac:dyDescent="0.35">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row>
    <row r="79" spans="1:44" x14ac:dyDescent="0.3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row>
    <row r="80" spans="1:44" x14ac:dyDescent="0.35">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row>
    <row r="81" spans="1:44" x14ac:dyDescent="0.35">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row>
    <row r="82" spans="1:44" x14ac:dyDescent="0.35">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row>
    <row r="83" spans="1:44" x14ac:dyDescent="0.35">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row>
    <row r="84" spans="1:44" x14ac:dyDescent="0.35">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row>
    <row r="85" spans="1:44" x14ac:dyDescent="0.35">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row>
    <row r="86" spans="1:44" x14ac:dyDescent="0.35">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row>
    <row r="87" spans="1:44" x14ac:dyDescent="0.35">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row>
    <row r="88" spans="1:44" x14ac:dyDescent="0.35">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row>
    <row r="89" spans="1:44" x14ac:dyDescent="0.35">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row>
    <row r="90" spans="1:44" x14ac:dyDescent="0.35">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row>
    <row r="91" spans="1:44" x14ac:dyDescent="0.35">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row>
    <row r="92" spans="1:44" x14ac:dyDescent="0.35">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row>
    <row r="93" spans="1:44" x14ac:dyDescent="0.35">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row>
    <row r="94" spans="1:44" x14ac:dyDescent="0.3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row>
    <row r="95" spans="1:44" x14ac:dyDescent="0.35">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row>
    <row r="96" spans="1:44" x14ac:dyDescent="0.35">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row>
    <row r="97" spans="1:44" x14ac:dyDescent="0.35">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row>
    <row r="98" spans="1:44" x14ac:dyDescent="0.3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row>
    <row r="99" spans="1:44" x14ac:dyDescent="0.35">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row>
    <row r="100" spans="1:44" x14ac:dyDescent="0.35">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row>
    <row r="101" spans="1:44" x14ac:dyDescent="0.35">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row>
    <row r="102" spans="1:44" x14ac:dyDescent="0.35">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row>
    <row r="103" spans="1:44" x14ac:dyDescent="0.35">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row>
    <row r="104" spans="1:44" x14ac:dyDescent="0.3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row>
    <row r="105" spans="1:44" x14ac:dyDescent="0.35">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row>
    <row r="106" spans="1:44" x14ac:dyDescent="0.35">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row>
    <row r="107" spans="1:44" x14ac:dyDescent="0.35">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row>
    <row r="108" spans="1:44" x14ac:dyDescent="0.35">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row>
    <row r="109" spans="1:44" x14ac:dyDescent="0.35">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row>
    <row r="110" spans="1:44" x14ac:dyDescent="0.35">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row>
    <row r="111" spans="1:44" x14ac:dyDescent="0.35">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row>
    <row r="112" spans="1:44" x14ac:dyDescent="0.35">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row>
    <row r="113" spans="7:44" x14ac:dyDescent="0.35">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row>
    <row r="114" spans="7:44" x14ac:dyDescent="0.35">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row>
    <row r="115" spans="7:44" x14ac:dyDescent="0.35">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row>
    <row r="116" spans="7:44" x14ac:dyDescent="0.35">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row>
    <row r="117" spans="7:44" x14ac:dyDescent="0.35">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row>
    <row r="118" spans="7:44" x14ac:dyDescent="0.35">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row>
    <row r="119" spans="7:44" x14ac:dyDescent="0.35">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row>
    <row r="120" spans="7:44" x14ac:dyDescent="0.35">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row>
    <row r="121" spans="7:44" x14ac:dyDescent="0.35">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row>
    <row r="122" spans="7:44" x14ac:dyDescent="0.35">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row>
    <row r="123" spans="7:44" x14ac:dyDescent="0.35">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row>
    <row r="124" spans="7:44" x14ac:dyDescent="0.35">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row>
    <row r="125" spans="7:44" x14ac:dyDescent="0.35">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row>
    <row r="126" spans="7:44" x14ac:dyDescent="0.35">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row>
    <row r="127" spans="7:44" x14ac:dyDescent="0.35">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row>
    <row r="128" spans="7:44" x14ac:dyDescent="0.35">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row>
    <row r="129" spans="7:44" x14ac:dyDescent="0.35">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row>
    <row r="130" spans="7:44" x14ac:dyDescent="0.35">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row>
    <row r="131" spans="7:44" x14ac:dyDescent="0.35">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row>
    <row r="132" spans="7:44" x14ac:dyDescent="0.35">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row>
    <row r="133" spans="7:44" x14ac:dyDescent="0.35">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row>
    <row r="134" spans="7:44" x14ac:dyDescent="0.35">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row>
    <row r="135" spans="7:44" x14ac:dyDescent="0.35">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row>
    <row r="136" spans="7:44" x14ac:dyDescent="0.35">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row>
    <row r="137" spans="7:44" x14ac:dyDescent="0.35">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row>
    <row r="138" spans="7:44" x14ac:dyDescent="0.35">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row>
    <row r="139" spans="7:44" x14ac:dyDescent="0.35">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row>
    <row r="140" spans="7:44" x14ac:dyDescent="0.35">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row>
    <row r="141" spans="7:44" x14ac:dyDescent="0.35">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row>
    <row r="142" spans="7:44" x14ac:dyDescent="0.35">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row>
    <row r="143" spans="7:44" x14ac:dyDescent="0.35">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row>
    <row r="144" spans="7:44" x14ac:dyDescent="0.35">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row>
    <row r="145" spans="7:44" x14ac:dyDescent="0.35">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row>
    <row r="146" spans="7:44" x14ac:dyDescent="0.35">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row>
    <row r="147" spans="7:44" x14ac:dyDescent="0.35">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row>
    <row r="148" spans="7:44" x14ac:dyDescent="0.35">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row>
    <row r="149" spans="7:44" x14ac:dyDescent="0.35">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row>
    <row r="150" spans="7:44" x14ac:dyDescent="0.35">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row>
    <row r="151" spans="7:44" x14ac:dyDescent="0.35">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row>
    <row r="152" spans="7:44" x14ac:dyDescent="0.35">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row>
    <row r="153" spans="7:44" x14ac:dyDescent="0.35">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row>
    <row r="154" spans="7:44" x14ac:dyDescent="0.35">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row>
    <row r="155" spans="7:44" x14ac:dyDescent="0.35">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row>
    <row r="156" spans="7:44" x14ac:dyDescent="0.35">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row>
    <row r="157" spans="7:44" x14ac:dyDescent="0.35">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row>
    <row r="158" spans="7:44" x14ac:dyDescent="0.35">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row>
    <row r="159" spans="7:44" x14ac:dyDescent="0.35">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row>
    <row r="160" spans="7:44" x14ac:dyDescent="0.35">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row>
    <row r="161" spans="7:44" x14ac:dyDescent="0.35">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row>
    <row r="162" spans="7:44" x14ac:dyDescent="0.35">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row>
    <row r="163" spans="7:44" x14ac:dyDescent="0.35">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row>
    <row r="164" spans="7:44" x14ac:dyDescent="0.35">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row>
    <row r="165" spans="7:44" x14ac:dyDescent="0.35">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row>
    <row r="166" spans="7:44" x14ac:dyDescent="0.35">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row>
    <row r="167" spans="7:44" x14ac:dyDescent="0.35">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row>
    <row r="168" spans="7:44" x14ac:dyDescent="0.35">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row>
    <row r="169" spans="7:44" x14ac:dyDescent="0.35">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row>
    <row r="170" spans="7:44" x14ac:dyDescent="0.35">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row>
    <row r="171" spans="7:44" x14ac:dyDescent="0.35">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row>
    <row r="172" spans="7:44" x14ac:dyDescent="0.35">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row>
    <row r="173" spans="7:44" x14ac:dyDescent="0.35">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row>
    <row r="174" spans="7:44" x14ac:dyDescent="0.35">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row>
    <row r="175" spans="7:44" x14ac:dyDescent="0.35">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row>
    <row r="176" spans="7:44" x14ac:dyDescent="0.35">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row>
    <row r="177" spans="7:44" x14ac:dyDescent="0.35">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row>
    <row r="178" spans="7:44" x14ac:dyDescent="0.35">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row>
    <row r="179" spans="7:44" x14ac:dyDescent="0.35">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row>
    <row r="180" spans="7:44" x14ac:dyDescent="0.35">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row>
    <row r="181" spans="7:44" x14ac:dyDescent="0.35">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row>
    <row r="182" spans="7:44" x14ac:dyDescent="0.35">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row>
    <row r="183" spans="7:44" x14ac:dyDescent="0.35">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row>
    <row r="184" spans="7:44" x14ac:dyDescent="0.35">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row>
    <row r="185" spans="7:44" x14ac:dyDescent="0.35">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row>
    <row r="186" spans="7:44" x14ac:dyDescent="0.35">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row>
    <row r="187" spans="7:44" x14ac:dyDescent="0.35">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row>
    <row r="188" spans="7:44" x14ac:dyDescent="0.35">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row>
    <row r="189" spans="7:44" x14ac:dyDescent="0.35">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row>
    <row r="190" spans="7:44" x14ac:dyDescent="0.35">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row>
    <row r="191" spans="7:44" x14ac:dyDescent="0.35">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row>
    <row r="192" spans="7:44" x14ac:dyDescent="0.35">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row>
    <row r="193" spans="7:44" x14ac:dyDescent="0.35">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row>
    <row r="194" spans="7:44" x14ac:dyDescent="0.35">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row>
    <row r="195" spans="7:44" x14ac:dyDescent="0.35">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row>
    <row r="196" spans="7:44" x14ac:dyDescent="0.35">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row>
    <row r="197" spans="7:44" x14ac:dyDescent="0.35">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row>
    <row r="198" spans="7:44" x14ac:dyDescent="0.35">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row>
    <row r="199" spans="7:44" x14ac:dyDescent="0.35">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row>
    <row r="200" spans="7:44" x14ac:dyDescent="0.35">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row>
    <row r="201" spans="7:44" x14ac:dyDescent="0.35">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row>
    <row r="202" spans="7:44" x14ac:dyDescent="0.35">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row>
    <row r="203" spans="7:44" x14ac:dyDescent="0.35">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row>
    <row r="204" spans="7:44" x14ac:dyDescent="0.35">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row>
    <row r="205" spans="7:44" x14ac:dyDescent="0.35">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row>
    <row r="206" spans="7:44" x14ac:dyDescent="0.35">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row>
    <row r="207" spans="7:44" x14ac:dyDescent="0.35">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row>
    <row r="208" spans="7:44" x14ac:dyDescent="0.35">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row>
  </sheetData>
  <dataConsolidate/>
  <mergeCells count="12">
    <mergeCell ref="B29:E29"/>
    <mergeCell ref="C14:F14"/>
    <mergeCell ref="B2:F2"/>
    <mergeCell ref="C15:F15"/>
    <mergeCell ref="B27:F27"/>
    <mergeCell ref="B11:D11"/>
    <mergeCell ref="E11:F11"/>
    <mergeCell ref="B12:F12"/>
    <mergeCell ref="B16:F17"/>
    <mergeCell ref="B5:B6"/>
    <mergeCell ref="C6:D6"/>
    <mergeCell ref="C5:D5"/>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3FFB-E151-4C14-9B68-069C78B7C838}">
  <sheetPr>
    <tabColor theme="0"/>
  </sheetPr>
  <dimension ref="A1:AR364"/>
  <sheetViews>
    <sheetView zoomScale="60" zoomScaleNormal="60" workbookViewId="0">
      <selection activeCell="Y15" sqref="Y15"/>
    </sheetView>
  </sheetViews>
  <sheetFormatPr baseColWidth="10" defaultColWidth="11.453125" defaultRowHeight="14.5" x14ac:dyDescent="0.35"/>
  <cols>
    <col min="1" max="1" width="10.36328125" style="37" customWidth="1"/>
    <col min="2" max="2" width="21.453125" style="37" customWidth="1"/>
    <col min="3" max="3" width="96.36328125" style="37" customWidth="1"/>
    <col min="4" max="4" width="24.6328125" style="37" customWidth="1"/>
    <col min="5" max="16384" width="11.453125" style="37"/>
  </cols>
  <sheetData>
    <row r="1" spans="1:44" ht="184.5" customHeight="1" x14ac:dyDescent="0.35"/>
    <row r="2" spans="1:44" ht="32.5" x14ac:dyDescent="0.35">
      <c r="A2" s="181"/>
      <c r="B2" s="519" t="s">
        <v>1929</v>
      </c>
      <c r="C2" s="519"/>
      <c r="D2" s="519"/>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row>
    <row r="3" spans="1:44" ht="15.5" x14ac:dyDescent="0.35">
      <c r="A3" s="181"/>
      <c r="B3" s="181"/>
      <c r="C3" s="181"/>
      <c r="D3" s="18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row>
    <row r="4" spans="1:44" ht="16" thickBot="1" x14ac:dyDescent="0.4">
      <c r="A4" s="181"/>
      <c r="B4" s="181"/>
      <c r="C4" s="181"/>
      <c r="D4" s="18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row>
    <row r="5" spans="1:44" ht="15.5" x14ac:dyDescent="0.35">
      <c r="A5" s="181"/>
      <c r="B5" s="484" t="s">
        <v>1714</v>
      </c>
      <c r="C5" s="129" t="s">
        <v>1715</v>
      </c>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row>
    <row r="6" spans="1:44" ht="17.75" customHeight="1" thickBot="1" x14ac:dyDescent="0.4">
      <c r="A6" s="181"/>
      <c r="B6" s="485"/>
      <c r="C6" s="130" t="s">
        <v>1717</v>
      </c>
      <c r="D6" s="132"/>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row>
    <row r="7" spans="1:44" ht="15.5" x14ac:dyDescent="0.35">
      <c r="A7" s="181"/>
      <c r="B7" s="181"/>
      <c r="C7" s="181"/>
      <c r="D7" s="18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row>
    <row r="8" spans="1:44" ht="16" thickBot="1" x14ac:dyDescent="0.4">
      <c r="A8" s="181"/>
      <c r="B8" s="181"/>
      <c r="C8" s="181"/>
      <c r="D8" s="18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row>
    <row r="9" spans="1:44" ht="29" customHeight="1" thickBot="1" x14ac:dyDescent="0.4">
      <c r="A9" s="181"/>
      <c r="B9" s="122" t="s">
        <v>166</v>
      </c>
      <c r="C9" s="124" t="s">
        <v>1930</v>
      </c>
      <c r="D9" s="124" t="s">
        <v>1931</v>
      </c>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row>
    <row r="10" spans="1:44" ht="39.5" customHeight="1" x14ac:dyDescent="0.35">
      <c r="A10" s="181"/>
      <c r="B10" s="516" t="s">
        <v>1932</v>
      </c>
      <c r="C10" s="125" t="s">
        <v>1933</v>
      </c>
      <c r="D10" s="174"/>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row>
    <row r="11" spans="1:44" ht="50" customHeight="1" x14ac:dyDescent="0.35">
      <c r="A11" s="181"/>
      <c r="B11" s="517"/>
      <c r="C11" s="126" t="s">
        <v>1934</v>
      </c>
      <c r="D11" s="175"/>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row>
    <row r="12" spans="1:44" ht="41.75" customHeight="1" thickBot="1" x14ac:dyDescent="0.4">
      <c r="A12" s="181"/>
      <c r="B12" s="518"/>
      <c r="C12" s="127" t="s">
        <v>1935</v>
      </c>
      <c r="D12" s="176"/>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row>
    <row r="13" spans="1:44" ht="36.5" customHeight="1" x14ac:dyDescent="0.35">
      <c r="A13" s="181"/>
      <c r="B13" s="516" t="s">
        <v>1936</v>
      </c>
      <c r="C13" s="125" t="s">
        <v>1937</v>
      </c>
      <c r="D13" s="134">
        <f>ROUND(AVERAGE(D14,D16,D17),0)</f>
        <v>0</v>
      </c>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row>
    <row r="14" spans="1:44" ht="45" customHeight="1" x14ac:dyDescent="0.35">
      <c r="A14" s="181"/>
      <c r="B14" s="517"/>
      <c r="C14" s="140" t="s">
        <v>1938</v>
      </c>
      <c r="D14" s="135">
        <f>'Grille d''impacts DNSH'!E17</f>
        <v>0</v>
      </c>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row>
    <row r="15" spans="1:44" ht="34.25" customHeight="1" x14ac:dyDescent="0.35">
      <c r="A15" s="181"/>
      <c r="B15" s="517"/>
      <c r="C15" s="140" t="s">
        <v>1939</v>
      </c>
      <c r="D15" s="136" t="str">
        <f>IF(D14=2,'Données techniques'!E66,"Non renseigné")</f>
        <v>Non renseigné</v>
      </c>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row>
    <row r="16" spans="1:44" ht="50" customHeight="1" x14ac:dyDescent="0.35">
      <c r="A16" s="181"/>
      <c r="B16" s="517"/>
      <c r="C16" s="140" t="s">
        <v>1940</v>
      </c>
      <c r="D16" s="135">
        <f>'Grille d''impacts DNSH'!E15</f>
        <v>0</v>
      </c>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row>
    <row r="17" spans="1:44" ht="45.5" customHeight="1" thickBot="1" x14ac:dyDescent="0.4">
      <c r="A17" s="181"/>
      <c r="B17" s="517"/>
      <c r="C17" s="141" t="s">
        <v>1941</v>
      </c>
      <c r="D17" s="137">
        <f>'Grille d''impacts DNSH'!E16</f>
        <v>0</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row>
    <row r="18" spans="1:44" ht="40.25" customHeight="1" thickBot="1" x14ac:dyDescent="0.4">
      <c r="A18" s="181"/>
      <c r="B18" s="517"/>
      <c r="C18" s="128" t="s">
        <v>1942</v>
      </c>
      <c r="D18" s="138">
        <f>'Grille d''impacts DNSH'!E18</f>
        <v>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row>
    <row r="19" spans="1:44" ht="27.5" customHeight="1" x14ac:dyDescent="0.35">
      <c r="A19" s="181"/>
      <c r="B19" s="517"/>
      <c r="C19" s="125" t="s">
        <v>1943</v>
      </c>
      <c r="D19" s="134">
        <f>ROUND(AVERAGE(D20:D21),0)</f>
        <v>0</v>
      </c>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row>
    <row r="20" spans="1:44" ht="42.5" customHeight="1" x14ac:dyDescent="0.35">
      <c r="A20" s="181"/>
      <c r="B20" s="517"/>
      <c r="C20" s="140" t="s">
        <v>1944</v>
      </c>
      <c r="D20" s="135">
        <f>'Grille d''impacts DNSH'!E19</f>
        <v>0</v>
      </c>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row>
    <row r="21" spans="1:44" ht="37.5" customHeight="1" thickBot="1" x14ac:dyDescent="0.4">
      <c r="A21" s="181"/>
      <c r="B21" s="517"/>
      <c r="C21" s="141" t="s">
        <v>1945</v>
      </c>
      <c r="D21" s="137">
        <f>'Grille d''impacts DNSH'!E20</f>
        <v>0</v>
      </c>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row>
    <row r="22" spans="1:44" ht="38.75" customHeight="1" thickBot="1" x14ac:dyDescent="0.4">
      <c r="A22" s="181"/>
      <c r="B22" s="517"/>
      <c r="C22" s="128" t="s">
        <v>1946</v>
      </c>
      <c r="D22" s="138">
        <f>'Grille d''impacts DNSH'!E21</f>
        <v>0</v>
      </c>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row>
    <row r="23" spans="1:44" ht="35.75" customHeight="1" x14ac:dyDescent="0.35">
      <c r="A23" s="181"/>
      <c r="B23" s="517"/>
      <c r="C23" s="125" t="s">
        <v>1947</v>
      </c>
      <c r="D23" s="134">
        <f>ROUND(AVERAGE(D24:D25),0)</f>
        <v>0</v>
      </c>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row>
    <row r="24" spans="1:44" ht="43.25" customHeight="1" x14ac:dyDescent="0.35">
      <c r="A24" s="181"/>
      <c r="B24" s="517"/>
      <c r="C24" s="140" t="s">
        <v>1948</v>
      </c>
      <c r="D24" s="135">
        <f>'Grille d''impacts DNSH'!E22</f>
        <v>0</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row>
    <row r="25" spans="1:44" ht="38" customHeight="1" thickBot="1" x14ac:dyDescent="0.4">
      <c r="A25" s="181"/>
      <c r="B25" s="517"/>
      <c r="C25" s="141" t="s">
        <v>1949</v>
      </c>
      <c r="D25" s="137">
        <f>'Grille d''impacts DNSH'!E23</f>
        <v>0</v>
      </c>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row>
    <row r="26" spans="1:44" ht="36.5" customHeight="1" thickBot="1" x14ac:dyDescent="0.4">
      <c r="A26" s="181"/>
      <c r="B26" s="518"/>
      <c r="C26" s="133" t="s">
        <v>1950</v>
      </c>
      <c r="D26" s="139">
        <f>'Grille d''impacts DNSH'!E24</f>
        <v>0</v>
      </c>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row>
    <row r="27" spans="1:44" ht="51.5" customHeight="1" thickBot="1" x14ac:dyDescent="0.4">
      <c r="A27" s="181"/>
      <c r="B27" s="123" t="s">
        <v>1951</v>
      </c>
      <c r="C27" s="128" t="s">
        <v>1952</v>
      </c>
      <c r="D27" s="177"/>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row>
    <row r="28" spans="1:44" ht="44" customHeight="1" thickBot="1" x14ac:dyDescent="0.4">
      <c r="A28" s="181"/>
      <c r="B28" s="123" t="s">
        <v>1953</v>
      </c>
      <c r="C28" s="128" t="s">
        <v>1954</v>
      </c>
      <c r="D28" s="178"/>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row>
    <row r="29" spans="1:44" ht="15.5" x14ac:dyDescent="0.35">
      <c r="A29" s="18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row>
    <row r="30" spans="1:44" ht="15.5" x14ac:dyDescent="0.35">
      <c r="A30" s="18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row>
    <row r="31" spans="1:44" ht="15.5" x14ac:dyDescent="0.35">
      <c r="A31" s="18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row>
    <row r="32" spans="1:44" ht="15.5" x14ac:dyDescent="0.35">
      <c r="A32" s="18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row>
    <row r="33" spans="1:44" ht="15.5" x14ac:dyDescent="0.35">
      <c r="A33" s="18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row>
    <row r="34" spans="1:44" ht="15.5" x14ac:dyDescent="0.35">
      <c r="A34" s="18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row>
    <row r="35" spans="1:44" ht="15.5" x14ac:dyDescent="0.35">
      <c r="A35" s="18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row>
    <row r="36" spans="1:44" ht="15.5" x14ac:dyDescent="0.35">
      <c r="A36" s="18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row>
    <row r="37" spans="1:44" ht="15.5" x14ac:dyDescent="0.35">
      <c r="A37" s="18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row>
    <row r="38" spans="1:44" ht="15.5" x14ac:dyDescent="0.35">
      <c r="A38" s="18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row>
    <row r="39" spans="1:44" ht="15.5" x14ac:dyDescent="0.35">
      <c r="A39" s="18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row>
    <row r="40" spans="1:44" ht="15.5" x14ac:dyDescent="0.35">
      <c r="A40" s="18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row>
    <row r="41" spans="1:44" ht="15.5" x14ac:dyDescent="0.35">
      <c r="A41" s="18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row>
    <row r="42" spans="1:44" ht="15.5" x14ac:dyDescent="0.35">
      <c r="A42" s="18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row>
    <row r="43" spans="1:44" ht="15.5" x14ac:dyDescent="0.35">
      <c r="A43" s="18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row>
    <row r="44" spans="1:44" ht="15.5" x14ac:dyDescent="0.35">
      <c r="A44" s="18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row>
    <row r="45" spans="1:44" ht="15.5" x14ac:dyDescent="0.35">
      <c r="A45" s="18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row>
    <row r="46" spans="1:44" ht="15.5" x14ac:dyDescent="0.35">
      <c r="A46" s="18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row>
    <row r="47" spans="1:44" ht="15.5" x14ac:dyDescent="0.35">
      <c r="A47" s="18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row>
    <row r="48" spans="1:44" ht="15.5" x14ac:dyDescent="0.35">
      <c r="A48" s="18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row>
    <row r="49" spans="1:44" ht="15.5" x14ac:dyDescent="0.35">
      <c r="A49" s="18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row>
    <row r="50" spans="1:44" ht="15.5" x14ac:dyDescent="0.35">
      <c r="A50" s="18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row>
    <row r="51" spans="1:44" ht="15.5" x14ac:dyDescent="0.35">
      <c r="A51" s="18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row>
    <row r="52" spans="1:44" ht="15.5" x14ac:dyDescent="0.35">
      <c r="A52" s="18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row>
    <row r="53" spans="1:44" ht="15.5" x14ac:dyDescent="0.35">
      <c r="A53" s="18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row>
    <row r="54" spans="1:44" ht="15.5" x14ac:dyDescent="0.35">
      <c r="A54" s="18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row>
    <row r="55" spans="1:44" ht="15.5" x14ac:dyDescent="0.35">
      <c r="A55" s="18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row>
    <row r="56" spans="1:44" ht="15.5" x14ac:dyDescent="0.35">
      <c r="A56" s="18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row>
    <row r="57" spans="1:44" ht="15.5" x14ac:dyDescent="0.35">
      <c r="A57" s="18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row>
    <row r="58" spans="1:44" ht="15.5" x14ac:dyDescent="0.35">
      <c r="A58" s="18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row>
    <row r="59" spans="1:44" ht="15.5" x14ac:dyDescent="0.35">
      <c r="A59" s="18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row>
    <row r="60" spans="1:44" ht="15.5" x14ac:dyDescent="0.35">
      <c r="A60" s="18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row>
    <row r="61" spans="1:44" ht="15.5" x14ac:dyDescent="0.35">
      <c r="A61" s="18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row>
    <row r="62" spans="1:44" ht="15.5" x14ac:dyDescent="0.35">
      <c r="A62" s="18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row>
    <row r="63" spans="1:44" ht="15.5" x14ac:dyDescent="0.35">
      <c r="A63" s="18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row>
    <row r="64" spans="1:44" ht="15.5" x14ac:dyDescent="0.35">
      <c r="A64" s="18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row>
    <row r="65" spans="1:44" ht="15.5" x14ac:dyDescent="0.35">
      <c r="A65" s="18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row>
    <row r="66" spans="1:44" ht="15.5" x14ac:dyDescent="0.35">
      <c r="A66" s="18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row>
    <row r="67" spans="1:44" ht="15.5" x14ac:dyDescent="0.35">
      <c r="A67" s="18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row>
    <row r="68" spans="1:44" ht="15.5" x14ac:dyDescent="0.35">
      <c r="A68" s="18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row>
    <row r="69" spans="1:44" ht="15.5" x14ac:dyDescent="0.35">
      <c r="A69" s="18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row>
    <row r="70" spans="1:44" ht="15.5" x14ac:dyDescent="0.35">
      <c r="A70" s="18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row>
    <row r="71" spans="1:44" ht="15.5" x14ac:dyDescent="0.35">
      <c r="A71" s="18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row>
    <row r="72" spans="1:44" ht="15.5" x14ac:dyDescent="0.35">
      <c r="A72" s="18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row>
    <row r="73" spans="1:44" ht="15.5" x14ac:dyDescent="0.35">
      <c r="A73" s="18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row>
    <row r="74" spans="1:44" ht="15.5" x14ac:dyDescent="0.35">
      <c r="A74" s="18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row>
    <row r="75" spans="1:44" ht="15.5" x14ac:dyDescent="0.35">
      <c r="A75" s="18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row>
    <row r="76" spans="1:44" ht="15.5" x14ac:dyDescent="0.35">
      <c r="A76" s="18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row>
    <row r="77" spans="1:44" ht="15.5" x14ac:dyDescent="0.35">
      <c r="A77" s="18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row>
    <row r="78" spans="1:44" ht="15.5" x14ac:dyDescent="0.35">
      <c r="A78" s="18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row>
    <row r="79" spans="1:44" ht="15.5" x14ac:dyDescent="0.35">
      <c r="A79" s="18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row>
    <row r="80" spans="1:44" ht="15.5" x14ac:dyDescent="0.35">
      <c r="A80" s="18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row>
    <row r="81" spans="1:44" ht="15.5" x14ac:dyDescent="0.35">
      <c r="A81" s="18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row>
    <row r="82" spans="1:44" ht="15.5" x14ac:dyDescent="0.35">
      <c r="A82" s="18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row>
    <row r="83" spans="1:44" ht="15.5" x14ac:dyDescent="0.35">
      <c r="A83" s="18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row>
    <row r="84" spans="1:44" ht="15.5" x14ac:dyDescent="0.35">
      <c r="A84" s="18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row>
    <row r="85" spans="1:44" ht="15.5" x14ac:dyDescent="0.35">
      <c r="A85" s="18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row>
    <row r="86" spans="1:44" ht="15.5" x14ac:dyDescent="0.35">
      <c r="A86" s="18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row>
    <row r="87" spans="1:44" ht="15.5" x14ac:dyDescent="0.35">
      <c r="A87" s="18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row>
    <row r="88" spans="1:44" ht="15.5" x14ac:dyDescent="0.35">
      <c r="A88" s="18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row>
    <row r="89" spans="1:44" ht="15.5" x14ac:dyDescent="0.35">
      <c r="A89" s="18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row>
    <row r="90" spans="1:44" ht="15.5" x14ac:dyDescent="0.35">
      <c r="A90" s="18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row>
    <row r="91" spans="1:44" ht="15.5" x14ac:dyDescent="0.35">
      <c r="A91" s="18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row>
    <row r="92" spans="1:44" ht="15.5" x14ac:dyDescent="0.35">
      <c r="A92" s="18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row>
    <row r="93" spans="1:44" ht="15.5" x14ac:dyDescent="0.35">
      <c r="A93" s="18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row>
    <row r="94" spans="1:44" ht="15.5" x14ac:dyDescent="0.35">
      <c r="A94" s="18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row>
    <row r="95" spans="1:44" ht="15.5" x14ac:dyDescent="0.35">
      <c r="A95" s="18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row>
    <row r="96" spans="1:44" ht="15.5" x14ac:dyDescent="0.35">
      <c r="A96" s="18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row>
    <row r="97" spans="1:44" ht="15.5" x14ac:dyDescent="0.35">
      <c r="A97" s="18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row>
    <row r="98" spans="1:44" ht="15.5" x14ac:dyDescent="0.35">
      <c r="A98" s="18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row>
    <row r="99" spans="1:44" ht="15.5" x14ac:dyDescent="0.35">
      <c r="A99" s="18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row>
    <row r="100" spans="1:44" ht="15.5" x14ac:dyDescent="0.35">
      <c r="A100" s="18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row>
    <row r="101" spans="1:44" ht="15.5" x14ac:dyDescent="0.35">
      <c r="A101" s="18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row>
    <row r="102" spans="1:44" ht="15.5" x14ac:dyDescent="0.35">
      <c r="A102" s="18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row>
    <row r="103" spans="1:44" ht="15.5" x14ac:dyDescent="0.35">
      <c r="A103" s="18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row>
    <row r="104" spans="1:44" ht="15.5" x14ac:dyDescent="0.35">
      <c r="A104" s="18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row>
    <row r="105" spans="1:44" ht="15.5" x14ac:dyDescent="0.35">
      <c r="A105" s="18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row>
    <row r="106" spans="1:44" ht="15.5" x14ac:dyDescent="0.35">
      <c r="A106" s="18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row>
    <row r="107" spans="1:44" ht="15.5" x14ac:dyDescent="0.35">
      <c r="A107" s="18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row>
    <row r="108" spans="1:44" ht="15.5" x14ac:dyDescent="0.35">
      <c r="A108" s="18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row>
    <row r="109" spans="1:44" ht="15.5" x14ac:dyDescent="0.35">
      <c r="A109" s="18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row>
    <row r="110" spans="1:44" ht="15.5" x14ac:dyDescent="0.35">
      <c r="A110" s="18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row>
    <row r="111" spans="1:44" ht="15.5" x14ac:dyDescent="0.35">
      <c r="A111" s="18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row>
    <row r="112" spans="1:44" ht="15.5" x14ac:dyDescent="0.35">
      <c r="A112" s="18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row>
    <row r="113" spans="1:44" ht="15.5" x14ac:dyDescent="0.35">
      <c r="A113" s="18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row>
    <row r="114" spans="1:44" ht="15.5" x14ac:dyDescent="0.35">
      <c r="A114" s="18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row>
    <row r="115" spans="1:44" ht="15.5" x14ac:dyDescent="0.35">
      <c r="A115" s="18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row>
    <row r="116" spans="1:44" ht="15.5" x14ac:dyDescent="0.35">
      <c r="A116" s="18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row>
    <row r="117" spans="1:44" ht="15.5" x14ac:dyDescent="0.35">
      <c r="A117" s="18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row>
    <row r="118" spans="1:44" ht="15.5" x14ac:dyDescent="0.35">
      <c r="A118" s="18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row>
    <row r="119" spans="1:44" ht="15.5" x14ac:dyDescent="0.35">
      <c r="A119" s="18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row>
    <row r="120" spans="1:44" ht="15.5" x14ac:dyDescent="0.35">
      <c r="A120" s="18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row>
    <row r="121" spans="1:44" ht="15.5" x14ac:dyDescent="0.35">
      <c r="A121" s="18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row>
    <row r="122" spans="1:44" ht="15.5" x14ac:dyDescent="0.35">
      <c r="A122" s="18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row>
    <row r="123" spans="1:44" ht="15.5" x14ac:dyDescent="0.35">
      <c r="A123" s="18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row>
    <row r="124" spans="1:44" ht="15.5" x14ac:dyDescent="0.35">
      <c r="A124" s="18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row>
    <row r="125" spans="1:44" ht="15.5" x14ac:dyDescent="0.35">
      <c r="A125" s="18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row>
    <row r="126" spans="1:44" ht="15.5" x14ac:dyDescent="0.35">
      <c r="A126" s="18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row>
    <row r="127" spans="1:44" ht="15.5" x14ac:dyDescent="0.35">
      <c r="A127" s="18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row>
    <row r="128" spans="1:44" ht="15.5" x14ac:dyDescent="0.35">
      <c r="A128" s="18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row>
    <row r="129" spans="1:44" ht="15.5" x14ac:dyDescent="0.35">
      <c r="A129" s="18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row>
    <row r="130" spans="1:44" ht="15.5" x14ac:dyDescent="0.35">
      <c r="A130" s="18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row>
    <row r="131" spans="1:44" ht="15.5" x14ac:dyDescent="0.35">
      <c r="A131" s="18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row>
    <row r="132" spans="1:44" ht="15.5" x14ac:dyDescent="0.35">
      <c r="A132" s="18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row>
    <row r="133" spans="1:44" ht="15.5" x14ac:dyDescent="0.35">
      <c r="A133" s="18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row>
    <row r="134" spans="1:44" ht="15.5" x14ac:dyDescent="0.35">
      <c r="A134" s="18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row>
    <row r="135" spans="1:44" ht="15.5" x14ac:dyDescent="0.35">
      <c r="A135" s="18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row>
    <row r="136" spans="1:44" ht="15.5" x14ac:dyDescent="0.35">
      <c r="A136" s="18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row>
    <row r="137" spans="1:44" ht="15.5" x14ac:dyDescent="0.35">
      <c r="A137" s="18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row>
    <row r="138" spans="1:44" ht="15.5" x14ac:dyDescent="0.35">
      <c r="A138" s="18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row>
    <row r="139" spans="1:44" ht="15.5" x14ac:dyDescent="0.35">
      <c r="A139" s="18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row>
    <row r="140" spans="1:44" ht="15.5" x14ac:dyDescent="0.35">
      <c r="A140" s="18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row>
    <row r="141" spans="1:44" ht="15.5" x14ac:dyDescent="0.35">
      <c r="A141" s="18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row>
    <row r="142" spans="1:44" ht="15.5" x14ac:dyDescent="0.35">
      <c r="A142" s="18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row>
    <row r="143" spans="1:44" ht="15.5" x14ac:dyDescent="0.35">
      <c r="A143" s="18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row>
    <row r="144" spans="1:44" ht="15.5" x14ac:dyDescent="0.35">
      <c r="A144" s="18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row>
    <row r="145" spans="1:44" ht="15.5" x14ac:dyDescent="0.35">
      <c r="A145" s="18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row>
    <row r="146" spans="1:44" ht="15.5" x14ac:dyDescent="0.35">
      <c r="A146" s="18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row>
    <row r="147" spans="1:44" ht="15.5" x14ac:dyDescent="0.35">
      <c r="A147" s="18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row>
    <row r="148" spans="1:44" ht="15.5" x14ac:dyDescent="0.35">
      <c r="A148" s="18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row>
    <row r="149" spans="1:44" ht="15.5" x14ac:dyDescent="0.35">
      <c r="A149" s="18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row>
    <row r="150" spans="1:44" ht="15.5" x14ac:dyDescent="0.35">
      <c r="A150" s="18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row>
    <row r="151" spans="1:44" ht="15.5" x14ac:dyDescent="0.35">
      <c r="A151" s="18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row>
    <row r="152" spans="1:44" ht="15.5" x14ac:dyDescent="0.35">
      <c r="A152" s="18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row>
    <row r="153" spans="1:44" ht="15.5" x14ac:dyDescent="0.35">
      <c r="A153" s="18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row>
    <row r="154" spans="1:44" ht="15.5" x14ac:dyDescent="0.35">
      <c r="A154" s="18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row>
    <row r="155" spans="1:44" ht="15.5" x14ac:dyDescent="0.35">
      <c r="A155" s="18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row>
    <row r="156" spans="1:44" ht="15.5" x14ac:dyDescent="0.35">
      <c r="A156" s="18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row>
    <row r="157" spans="1:44" ht="15.5" x14ac:dyDescent="0.35">
      <c r="A157" s="18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row>
    <row r="158" spans="1:44" ht="15.5" x14ac:dyDescent="0.35">
      <c r="A158" s="18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row>
    <row r="159" spans="1:44" ht="15.5" x14ac:dyDescent="0.35">
      <c r="A159" s="18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row>
    <row r="160" spans="1:44" ht="15.5" x14ac:dyDescent="0.35">
      <c r="A160" s="18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row>
    <row r="161" spans="1:44" ht="15.5" x14ac:dyDescent="0.35">
      <c r="A161" s="18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row>
    <row r="162" spans="1:44" ht="15.5" x14ac:dyDescent="0.35">
      <c r="A162" s="18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row>
    <row r="163" spans="1:44" ht="15.5" x14ac:dyDescent="0.35">
      <c r="A163" s="18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row>
    <row r="164" spans="1:44" ht="15.5" x14ac:dyDescent="0.35">
      <c r="A164" s="18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row>
    <row r="165" spans="1:44" ht="15.5" x14ac:dyDescent="0.35">
      <c r="A165" s="18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row>
    <row r="166" spans="1:44" ht="15.5" x14ac:dyDescent="0.35">
      <c r="A166" s="18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row>
    <row r="167" spans="1:44" ht="15.5" x14ac:dyDescent="0.35">
      <c r="A167" s="18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row>
    <row r="168" spans="1:44" ht="15.5" x14ac:dyDescent="0.35">
      <c r="A168" s="18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row>
    <row r="169" spans="1:44" ht="15.5" x14ac:dyDescent="0.35">
      <c r="A169" s="18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row>
    <row r="170" spans="1:44" ht="15.5" x14ac:dyDescent="0.35">
      <c r="A170" s="18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row>
    <row r="171" spans="1:44" ht="15.5" x14ac:dyDescent="0.35">
      <c r="A171" s="18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row>
    <row r="172" spans="1:44" ht="15.5" x14ac:dyDescent="0.35">
      <c r="A172" s="18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row>
    <row r="173" spans="1:44" ht="15.5" x14ac:dyDescent="0.35">
      <c r="A173" s="18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row>
    <row r="174" spans="1:44" ht="15.5" x14ac:dyDescent="0.35">
      <c r="A174" s="18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row>
    <row r="175" spans="1:44" ht="15.5" x14ac:dyDescent="0.35">
      <c r="A175" s="18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row>
    <row r="176" spans="1:44" ht="15.5" x14ac:dyDescent="0.35">
      <c r="A176" s="18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row>
    <row r="177" spans="1:44" ht="15.5" x14ac:dyDescent="0.35">
      <c r="A177" s="18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row>
    <row r="178" spans="1:44" ht="15.5" x14ac:dyDescent="0.35">
      <c r="A178" s="18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row>
    <row r="179" spans="1:44" ht="15.5" x14ac:dyDescent="0.35">
      <c r="A179" s="18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row>
    <row r="180" spans="1:44" ht="15.5" x14ac:dyDescent="0.35">
      <c r="A180" s="18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row>
    <row r="181" spans="1:44" ht="15.5" x14ac:dyDescent="0.35">
      <c r="A181" s="18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row>
    <row r="182" spans="1:44" ht="15.5" x14ac:dyDescent="0.35">
      <c r="A182" s="18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row>
    <row r="183" spans="1:44" ht="15.5" x14ac:dyDescent="0.35">
      <c r="A183" s="18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row>
    <row r="184" spans="1:44" ht="15.5" x14ac:dyDescent="0.35">
      <c r="A184" s="18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row>
    <row r="185" spans="1:44" ht="15.5" x14ac:dyDescent="0.35">
      <c r="A185" s="18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row>
    <row r="186" spans="1:44" ht="15.5" x14ac:dyDescent="0.35">
      <c r="A186" s="18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row>
    <row r="187" spans="1:44" ht="15.5" x14ac:dyDescent="0.35">
      <c r="A187" s="181"/>
      <c r="B187" s="131"/>
      <c r="C187" s="131"/>
      <c r="D187" s="131"/>
      <c r="E187" s="131"/>
      <c r="F187" s="131"/>
      <c r="G187" s="131"/>
      <c r="H187" s="131"/>
      <c r="I187" s="131"/>
      <c r="J187" s="131"/>
      <c r="K187" s="131"/>
      <c r="L187" s="131"/>
      <c r="M187" s="131"/>
      <c r="N187" s="131"/>
      <c r="O187" s="131"/>
      <c r="P187" s="131"/>
    </row>
    <row r="188" spans="1:44" ht="15.5" x14ac:dyDescent="0.35">
      <c r="A188" s="181"/>
      <c r="B188" s="131"/>
      <c r="C188" s="131"/>
      <c r="D188" s="131"/>
      <c r="E188" s="131"/>
      <c r="F188" s="131"/>
      <c r="G188" s="131"/>
      <c r="H188" s="131"/>
      <c r="I188" s="131"/>
      <c r="J188" s="131"/>
      <c r="K188" s="131"/>
      <c r="L188" s="131"/>
      <c r="M188" s="131"/>
      <c r="N188" s="131"/>
      <c r="O188" s="131"/>
      <c r="P188" s="131"/>
    </row>
    <row r="189" spans="1:44" ht="15.5" x14ac:dyDescent="0.35">
      <c r="A189" s="181"/>
      <c r="B189" s="131"/>
      <c r="C189" s="131"/>
      <c r="D189" s="131"/>
      <c r="E189" s="131"/>
      <c r="F189" s="131"/>
      <c r="G189" s="131"/>
      <c r="H189" s="131"/>
      <c r="I189" s="131"/>
      <c r="J189" s="131"/>
      <c r="K189" s="131"/>
      <c r="L189" s="131"/>
      <c r="M189" s="131"/>
      <c r="N189" s="131"/>
      <c r="O189" s="131"/>
      <c r="P189" s="131"/>
    </row>
    <row r="190" spans="1:44" ht="15.5" x14ac:dyDescent="0.35">
      <c r="A190" s="181"/>
      <c r="B190" s="131"/>
      <c r="C190" s="131"/>
      <c r="D190" s="131"/>
      <c r="E190" s="131"/>
      <c r="F190" s="131"/>
      <c r="G190" s="131"/>
      <c r="H190" s="131"/>
      <c r="I190" s="131"/>
      <c r="J190" s="131"/>
      <c r="K190" s="131"/>
      <c r="L190" s="131"/>
      <c r="M190" s="131"/>
      <c r="N190" s="131"/>
      <c r="O190" s="131"/>
      <c r="P190" s="131"/>
    </row>
    <row r="191" spans="1:44" ht="15.5" x14ac:dyDescent="0.35">
      <c r="A191" s="181"/>
      <c r="B191" s="131"/>
      <c r="C191" s="131"/>
      <c r="D191" s="131"/>
      <c r="E191" s="131"/>
      <c r="F191" s="131"/>
      <c r="G191" s="131"/>
      <c r="H191" s="131"/>
      <c r="I191" s="131"/>
      <c r="J191" s="131"/>
      <c r="K191" s="131"/>
      <c r="L191" s="131"/>
      <c r="M191" s="131"/>
      <c r="N191" s="131"/>
      <c r="O191" s="131"/>
      <c r="P191" s="131"/>
    </row>
    <row r="192" spans="1:44" ht="15.5" x14ac:dyDescent="0.35">
      <c r="A192" s="181"/>
      <c r="B192" s="131"/>
      <c r="C192" s="131"/>
      <c r="D192" s="131"/>
      <c r="E192" s="131"/>
      <c r="F192" s="131"/>
      <c r="G192" s="131"/>
      <c r="H192" s="131"/>
      <c r="I192" s="131"/>
      <c r="J192" s="131"/>
      <c r="K192" s="131"/>
      <c r="L192" s="131"/>
      <c r="M192" s="131"/>
      <c r="N192" s="131"/>
      <c r="O192" s="131"/>
      <c r="P192" s="131"/>
    </row>
    <row r="193" spans="1:16" ht="15.5" x14ac:dyDescent="0.35">
      <c r="A193" s="181"/>
      <c r="B193" s="131"/>
      <c r="C193" s="131"/>
      <c r="D193" s="131"/>
      <c r="E193" s="131"/>
      <c r="F193" s="131"/>
      <c r="G193" s="131"/>
      <c r="H193" s="131"/>
      <c r="I193" s="131"/>
      <c r="J193" s="131"/>
      <c r="K193" s="131"/>
      <c r="L193" s="131"/>
      <c r="M193" s="131"/>
      <c r="N193" s="131"/>
      <c r="O193" s="131"/>
      <c r="P193" s="131"/>
    </row>
    <row r="194" spans="1:16" ht="15.5" x14ac:dyDescent="0.35">
      <c r="A194" s="181"/>
      <c r="B194" s="131"/>
      <c r="C194" s="131"/>
      <c r="D194" s="131"/>
      <c r="E194" s="131"/>
      <c r="F194" s="131"/>
      <c r="G194" s="131"/>
      <c r="H194" s="131"/>
      <c r="I194" s="131"/>
      <c r="J194" s="131"/>
      <c r="K194" s="131"/>
      <c r="L194" s="131"/>
      <c r="M194" s="131"/>
      <c r="N194" s="131"/>
      <c r="O194" s="131"/>
      <c r="P194" s="131"/>
    </row>
    <row r="195" spans="1:16" ht="15.5" x14ac:dyDescent="0.35">
      <c r="A195" s="181"/>
      <c r="B195" s="131"/>
      <c r="C195" s="131"/>
      <c r="D195" s="131"/>
      <c r="E195" s="131"/>
      <c r="F195" s="131"/>
      <c r="G195" s="131"/>
      <c r="H195" s="131"/>
      <c r="I195" s="131"/>
      <c r="J195" s="131"/>
      <c r="K195" s="131"/>
      <c r="L195" s="131"/>
      <c r="M195" s="131"/>
      <c r="N195" s="131"/>
      <c r="O195" s="131"/>
      <c r="P195" s="131"/>
    </row>
    <row r="196" spans="1:16" ht="15.5" x14ac:dyDescent="0.35">
      <c r="A196" s="181"/>
      <c r="B196" s="131"/>
      <c r="C196" s="131"/>
      <c r="D196" s="131"/>
      <c r="E196" s="131"/>
      <c r="F196" s="131"/>
      <c r="G196" s="131"/>
      <c r="H196" s="131"/>
      <c r="I196" s="131"/>
      <c r="J196" s="131"/>
      <c r="K196" s="131"/>
      <c r="L196" s="131"/>
      <c r="M196" s="131"/>
      <c r="N196" s="131"/>
      <c r="O196" s="131"/>
      <c r="P196" s="131"/>
    </row>
    <row r="197" spans="1:16" ht="15.5" x14ac:dyDescent="0.35">
      <c r="A197" s="181"/>
      <c r="B197" s="131"/>
      <c r="C197" s="131"/>
      <c r="D197" s="131"/>
      <c r="E197" s="131"/>
      <c r="F197" s="131"/>
      <c r="G197" s="131"/>
      <c r="H197" s="131"/>
      <c r="I197" s="131"/>
      <c r="J197" s="131"/>
      <c r="K197" s="131"/>
      <c r="L197" s="131"/>
      <c r="M197" s="131"/>
      <c r="N197" s="131"/>
      <c r="O197" s="131"/>
      <c r="P197" s="131"/>
    </row>
    <row r="198" spans="1:16" ht="15.5" x14ac:dyDescent="0.35">
      <c r="A198" s="181"/>
      <c r="B198" s="131"/>
      <c r="C198" s="131"/>
      <c r="D198" s="131"/>
      <c r="E198" s="131"/>
      <c r="F198" s="131"/>
      <c r="G198" s="131"/>
      <c r="H198" s="131"/>
      <c r="I198" s="131"/>
      <c r="J198" s="131"/>
      <c r="K198" s="131"/>
      <c r="L198" s="131"/>
      <c r="M198" s="131"/>
      <c r="N198" s="131"/>
      <c r="O198" s="131"/>
      <c r="P198" s="131"/>
    </row>
    <row r="199" spans="1:16" ht="15.5" x14ac:dyDescent="0.35">
      <c r="A199" s="181"/>
      <c r="B199" s="131"/>
      <c r="C199" s="131"/>
      <c r="D199" s="131"/>
      <c r="E199" s="131"/>
      <c r="F199" s="131"/>
      <c r="G199" s="131"/>
      <c r="H199" s="131"/>
      <c r="I199" s="131"/>
      <c r="J199" s="131"/>
      <c r="K199" s="131"/>
      <c r="L199" s="131"/>
      <c r="M199" s="131"/>
      <c r="N199" s="131"/>
      <c r="O199" s="131"/>
      <c r="P199" s="131"/>
    </row>
    <row r="200" spans="1:16" ht="15.5" x14ac:dyDescent="0.35">
      <c r="A200" s="181"/>
      <c r="B200" s="131"/>
      <c r="C200" s="131"/>
      <c r="D200" s="131"/>
      <c r="E200" s="131"/>
      <c r="F200" s="131"/>
      <c r="G200" s="131"/>
      <c r="H200" s="131"/>
      <c r="I200" s="131"/>
      <c r="J200" s="131"/>
      <c r="K200" s="131"/>
      <c r="L200" s="131"/>
      <c r="M200" s="131"/>
      <c r="N200" s="131"/>
      <c r="O200" s="131"/>
      <c r="P200" s="131"/>
    </row>
    <row r="201" spans="1:16" ht="15.5" x14ac:dyDescent="0.35">
      <c r="A201" s="181"/>
      <c r="B201" s="131"/>
      <c r="C201" s="131"/>
      <c r="D201" s="131"/>
      <c r="E201" s="131"/>
      <c r="F201" s="131"/>
      <c r="G201" s="131"/>
      <c r="H201" s="131"/>
      <c r="I201" s="131"/>
      <c r="J201" s="131"/>
      <c r="K201" s="131"/>
      <c r="L201" s="131"/>
      <c r="M201" s="131"/>
      <c r="N201" s="131"/>
      <c r="O201" s="131"/>
      <c r="P201" s="131"/>
    </row>
    <row r="202" spans="1:16" ht="15.5" x14ac:dyDescent="0.35">
      <c r="A202" s="181"/>
      <c r="B202" s="131"/>
      <c r="C202" s="131"/>
      <c r="D202" s="131"/>
      <c r="E202" s="131"/>
      <c r="F202" s="131"/>
      <c r="G202" s="131"/>
      <c r="H202" s="131"/>
      <c r="I202" s="131"/>
      <c r="J202" s="131"/>
      <c r="K202" s="131"/>
      <c r="L202" s="131"/>
      <c r="M202" s="131"/>
      <c r="N202" s="131"/>
      <c r="O202" s="131"/>
      <c r="P202" s="131"/>
    </row>
    <row r="203" spans="1:16" ht="15.5" x14ac:dyDescent="0.35">
      <c r="A203" s="181"/>
      <c r="B203" s="131"/>
      <c r="C203" s="131"/>
      <c r="D203" s="131"/>
      <c r="E203" s="131"/>
      <c r="F203" s="131"/>
      <c r="G203" s="131"/>
      <c r="H203" s="131"/>
      <c r="I203" s="131"/>
      <c r="J203" s="131"/>
      <c r="K203" s="131"/>
      <c r="L203" s="131"/>
      <c r="M203" s="131"/>
      <c r="N203" s="131"/>
      <c r="O203" s="131"/>
      <c r="P203" s="131"/>
    </row>
    <row r="204" spans="1:16" ht="15.5" x14ac:dyDescent="0.35">
      <c r="A204" s="181"/>
      <c r="B204" s="131"/>
      <c r="C204" s="131"/>
      <c r="D204" s="131"/>
      <c r="E204" s="131"/>
      <c r="F204" s="131"/>
      <c r="G204" s="131"/>
      <c r="H204" s="131"/>
      <c r="I204" s="131"/>
      <c r="J204" s="131"/>
      <c r="K204" s="131"/>
      <c r="L204" s="131"/>
      <c r="M204" s="131"/>
      <c r="N204" s="131"/>
      <c r="O204" s="131"/>
      <c r="P204" s="131"/>
    </row>
    <row r="205" spans="1:16" ht="15.5" x14ac:dyDescent="0.35">
      <c r="A205" s="181"/>
      <c r="B205" s="131"/>
      <c r="C205" s="131"/>
      <c r="D205" s="131"/>
      <c r="E205" s="131"/>
      <c r="F205" s="131"/>
      <c r="G205" s="131"/>
      <c r="H205" s="131"/>
      <c r="I205" s="131"/>
      <c r="J205" s="131"/>
      <c r="K205" s="131"/>
      <c r="L205" s="131"/>
      <c r="M205" s="131"/>
      <c r="N205" s="131"/>
      <c r="O205" s="131"/>
      <c r="P205" s="131"/>
    </row>
    <row r="206" spans="1:16" ht="15.5" x14ac:dyDescent="0.35">
      <c r="A206" s="181"/>
      <c r="B206" s="131"/>
      <c r="C206" s="131"/>
      <c r="D206" s="131"/>
      <c r="E206" s="131"/>
      <c r="F206" s="131"/>
      <c r="G206" s="131"/>
      <c r="H206" s="131"/>
      <c r="I206" s="131"/>
      <c r="J206" s="131"/>
      <c r="K206" s="131"/>
      <c r="L206" s="131"/>
      <c r="M206" s="131"/>
      <c r="N206" s="131"/>
      <c r="O206" s="131"/>
      <c r="P206" s="131"/>
    </row>
    <row r="207" spans="1:16" ht="15.5" x14ac:dyDescent="0.35">
      <c r="A207" s="181"/>
      <c r="B207" s="131"/>
      <c r="C207" s="131"/>
      <c r="D207" s="131"/>
      <c r="E207" s="131"/>
      <c r="F207" s="131"/>
      <c r="G207" s="131"/>
      <c r="H207" s="131"/>
      <c r="I207" s="131"/>
      <c r="J207" s="131"/>
      <c r="K207" s="131"/>
      <c r="L207" s="131"/>
      <c r="M207" s="131"/>
      <c r="N207" s="131"/>
      <c r="O207" s="131"/>
      <c r="P207" s="131"/>
    </row>
    <row r="208" spans="1:16" ht="15.5" x14ac:dyDescent="0.35">
      <c r="A208" s="181"/>
      <c r="B208" s="131"/>
      <c r="C208" s="131"/>
      <c r="D208" s="131"/>
      <c r="E208" s="131"/>
      <c r="F208" s="131"/>
      <c r="G208" s="131"/>
      <c r="H208" s="131"/>
      <c r="I208" s="131"/>
      <c r="J208" s="131"/>
      <c r="K208" s="131"/>
      <c r="L208" s="131"/>
      <c r="M208" s="131"/>
      <c r="N208" s="131"/>
      <c r="O208" s="131"/>
      <c r="P208" s="131"/>
    </row>
    <row r="209" spans="1:16" ht="15.5" x14ac:dyDescent="0.35">
      <c r="A209" s="181"/>
      <c r="B209" s="131"/>
      <c r="C209" s="131"/>
      <c r="D209" s="131"/>
      <c r="E209" s="131"/>
      <c r="F209" s="131"/>
      <c r="G209" s="131"/>
      <c r="H209" s="131"/>
      <c r="I209" s="131"/>
      <c r="J209" s="131"/>
      <c r="K209" s="131"/>
      <c r="L209" s="131"/>
      <c r="M209" s="131"/>
      <c r="N209" s="131"/>
      <c r="O209" s="131"/>
      <c r="P209" s="131"/>
    </row>
    <row r="210" spans="1:16" ht="15.5" x14ac:dyDescent="0.35">
      <c r="A210" s="181"/>
      <c r="B210" s="131"/>
      <c r="C210" s="131"/>
      <c r="D210" s="131"/>
      <c r="E210" s="131"/>
      <c r="F210" s="131"/>
      <c r="G210" s="131"/>
      <c r="H210" s="131"/>
      <c r="I210" s="131"/>
      <c r="J210" s="131"/>
      <c r="K210" s="131"/>
      <c r="L210" s="131"/>
      <c r="M210" s="131"/>
      <c r="N210" s="131"/>
      <c r="O210" s="131"/>
      <c r="P210" s="131"/>
    </row>
    <row r="211" spans="1:16" ht="15.5" x14ac:dyDescent="0.35">
      <c r="A211" s="181"/>
      <c r="B211" s="131"/>
      <c r="C211" s="131"/>
      <c r="D211" s="131"/>
      <c r="E211" s="131"/>
      <c r="F211" s="131"/>
      <c r="G211" s="131"/>
      <c r="H211" s="131"/>
      <c r="I211" s="131"/>
      <c r="J211" s="131"/>
      <c r="K211" s="131"/>
      <c r="L211" s="131"/>
      <c r="M211" s="131"/>
      <c r="N211" s="131"/>
      <c r="O211" s="131"/>
      <c r="P211" s="131"/>
    </row>
    <row r="212" spans="1:16" ht="15.5" x14ac:dyDescent="0.35">
      <c r="A212" s="181"/>
      <c r="B212" s="131"/>
      <c r="C212" s="131"/>
      <c r="D212" s="131"/>
      <c r="E212" s="131"/>
      <c r="F212" s="131"/>
      <c r="G212" s="131"/>
      <c r="H212" s="131"/>
      <c r="I212" s="131"/>
      <c r="J212" s="131"/>
      <c r="K212" s="131"/>
      <c r="L212" s="131"/>
      <c r="M212" s="131"/>
      <c r="N212" s="131"/>
      <c r="O212" s="131"/>
      <c r="P212" s="131"/>
    </row>
    <row r="213" spans="1:16" ht="15.5" x14ac:dyDescent="0.35">
      <c r="A213" s="181"/>
      <c r="B213" s="131"/>
      <c r="C213" s="131"/>
      <c r="D213" s="131"/>
      <c r="E213" s="131"/>
      <c r="F213" s="131"/>
      <c r="G213" s="131"/>
      <c r="H213" s="131"/>
      <c r="I213" s="131"/>
      <c r="J213" s="131"/>
      <c r="K213" s="131"/>
      <c r="L213" s="131"/>
      <c r="M213" s="131"/>
      <c r="N213" s="131"/>
      <c r="O213" s="131"/>
      <c r="P213" s="131"/>
    </row>
    <row r="214" spans="1:16" ht="15.5" x14ac:dyDescent="0.35">
      <c r="A214" s="181"/>
      <c r="B214" s="131"/>
      <c r="C214" s="131"/>
      <c r="D214" s="131"/>
      <c r="E214" s="131"/>
      <c r="F214" s="131"/>
      <c r="G214" s="131"/>
      <c r="H214" s="131"/>
      <c r="I214" s="131"/>
      <c r="J214" s="131"/>
      <c r="K214" s="131"/>
      <c r="L214" s="131"/>
      <c r="M214" s="131"/>
      <c r="N214" s="131"/>
      <c r="O214" s="131"/>
      <c r="P214" s="131"/>
    </row>
    <row r="215" spans="1:16" ht="15.5" x14ac:dyDescent="0.35">
      <c r="A215" s="181"/>
      <c r="B215" s="131"/>
      <c r="C215" s="131"/>
      <c r="D215" s="131"/>
      <c r="E215" s="131"/>
      <c r="F215" s="131"/>
      <c r="G215" s="131"/>
      <c r="H215" s="131"/>
      <c r="I215" s="131"/>
      <c r="J215" s="131"/>
      <c r="K215" s="131"/>
      <c r="L215" s="131"/>
      <c r="M215" s="131"/>
      <c r="N215" s="131"/>
      <c r="O215" s="131"/>
      <c r="P215" s="131"/>
    </row>
    <row r="216" spans="1:16" ht="15.5" x14ac:dyDescent="0.35">
      <c r="A216" s="181"/>
      <c r="B216" s="131"/>
      <c r="C216" s="131"/>
      <c r="D216" s="131"/>
      <c r="E216" s="131"/>
      <c r="F216" s="131"/>
      <c r="G216" s="131"/>
      <c r="H216" s="131"/>
      <c r="I216" s="131"/>
      <c r="J216" s="131"/>
      <c r="K216" s="131"/>
      <c r="L216" s="131"/>
      <c r="M216" s="131"/>
      <c r="N216" s="131"/>
      <c r="O216" s="131"/>
      <c r="P216" s="131"/>
    </row>
    <row r="217" spans="1:16" ht="15.5" x14ac:dyDescent="0.35">
      <c r="A217" s="181"/>
      <c r="B217" s="131"/>
      <c r="C217" s="131"/>
      <c r="D217" s="131"/>
      <c r="E217" s="131"/>
      <c r="F217" s="131"/>
      <c r="G217" s="131"/>
      <c r="H217" s="131"/>
      <c r="I217" s="131"/>
      <c r="J217" s="131"/>
      <c r="K217" s="131"/>
      <c r="L217" s="131"/>
      <c r="M217" s="131"/>
      <c r="N217" s="131"/>
      <c r="O217" s="131"/>
      <c r="P217" s="131"/>
    </row>
    <row r="218" spans="1:16" ht="15.5" x14ac:dyDescent="0.35">
      <c r="A218" s="181"/>
      <c r="B218" s="131"/>
      <c r="C218" s="131"/>
      <c r="D218" s="131"/>
      <c r="E218" s="131"/>
      <c r="F218" s="131"/>
      <c r="G218" s="131"/>
      <c r="H218" s="131"/>
      <c r="I218" s="131"/>
      <c r="J218" s="131"/>
      <c r="K218" s="131"/>
      <c r="L218" s="131"/>
      <c r="M218" s="131"/>
      <c r="N218" s="131"/>
      <c r="O218" s="131"/>
      <c r="P218" s="131"/>
    </row>
    <row r="219" spans="1:16" ht="15.5" x14ac:dyDescent="0.35">
      <c r="A219" s="181"/>
      <c r="B219" s="131"/>
      <c r="C219" s="131"/>
      <c r="D219" s="131"/>
      <c r="E219" s="131"/>
      <c r="F219" s="131"/>
      <c r="G219" s="131"/>
      <c r="H219" s="131"/>
      <c r="I219" s="131"/>
      <c r="J219" s="131"/>
      <c r="K219" s="131"/>
      <c r="L219" s="131"/>
      <c r="M219" s="131"/>
      <c r="N219" s="131"/>
      <c r="O219" s="131"/>
      <c r="P219" s="131"/>
    </row>
    <row r="220" spans="1:16" ht="15.5" x14ac:dyDescent="0.35">
      <c r="A220" s="181"/>
      <c r="B220" s="131"/>
      <c r="C220" s="131"/>
      <c r="D220" s="131"/>
      <c r="E220" s="131"/>
      <c r="F220" s="131"/>
      <c r="G220" s="131"/>
      <c r="H220" s="131"/>
      <c r="I220" s="131"/>
      <c r="J220" s="131"/>
      <c r="K220" s="131"/>
      <c r="L220" s="131"/>
      <c r="M220" s="131"/>
      <c r="N220" s="131"/>
      <c r="O220" s="131"/>
      <c r="P220" s="131"/>
    </row>
    <row r="221" spans="1:16" x14ac:dyDescent="0.35">
      <c r="A221" s="181"/>
    </row>
    <row r="222" spans="1:16" x14ac:dyDescent="0.35">
      <c r="A222" s="181"/>
    </row>
    <row r="223" spans="1:16" x14ac:dyDescent="0.35">
      <c r="A223" s="181"/>
    </row>
    <row r="224" spans="1:16" x14ac:dyDescent="0.35">
      <c r="A224" s="181"/>
    </row>
    <row r="225" spans="1:1" x14ac:dyDescent="0.35">
      <c r="A225" s="181"/>
    </row>
    <row r="226" spans="1:1" x14ac:dyDescent="0.35">
      <c r="A226" s="181"/>
    </row>
    <row r="227" spans="1:1" x14ac:dyDescent="0.35">
      <c r="A227" s="181"/>
    </row>
    <row r="228" spans="1:1" x14ac:dyDescent="0.35">
      <c r="A228" s="181"/>
    </row>
    <row r="229" spans="1:1" x14ac:dyDescent="0.35">
      <c r="A229" s="181"/>
    </row>
    <row r="230" spans="1:1" x14ac:dyDescent="0.35">
      <c r="A230" s="181"/>
    </row>
    <row r="231" spans="1:1" x14ac:dyDescent="0.35">
      <c r="A231" s="181"/>
    </row>
    <row r="232" spans="1:1" x14ac:dyDescent="0.35">
      <c r="A232" s="181"/>
    </row>
    <row r="233" spans="1:1" x14ac:dyDescent="0.35">
      <c r="A233" s="181"/>
    </row>
    <row r="234" spans="1:1" x14ac:dyDescent="0.35">
      <c r="A234" s="181"/>
    </row>
    <row r="235" spans="1:1" x14ac:dyDescent="0.35">
      <c r="A235" s="181"/>
    </row>
    <row r="236" spans="1:1" x14ac:dyDescent="0.35">
      <c r="A236" s="181"/>
    </row>
    <row r="237" spans="1:1" x14ac:dyDescent="0.35">
      <c r="A237" s="181"/>
    </row>
    <row r="238" spans="1:1" x14ac:dyDescent="0.35">
      <c r="A238" s="181"/>
    </row>
    <row r="239" spans="1:1" x14ac:dyDescent="0.35">
      <c r="A239" s="181"/>
    </row>
    <row r="240" spans="1:1" x14ac:dyDescent="0.35">
      <c r="A240" s="181"/>
    </row>
    <row r="241" spans="1:1" x14ac:dyDescent="0.35">
      <c r="A241" s="181"/>
    </row>
    <row r="242" spans="1:1" x14ac:dyDescent="0.35">
      <c r="A242" s="181"/>
    </row>
    <row r="243" spans="1:1" x14ac:dyDescent="0.35">
      <c r="A243" s="181"/>
    </row>
    <row r="244" spans="1:1" x14ac:dyDescent="0.35">
      <c r="A244" s="181"/>
    </row>
    <row r="245" spans="1:1" x14ac:dyDescent="0.35">
      <c r="A245" s="181"/>
    </row>
    <row r="246" spans="1:1" x14ac:dyDescent="0.35">
      <c r="A246" s="181"/>
    </row>
    <row r="247" spans="1:1" x14ac:dyDescent="0.35">
      <c r="A247" s="181"/>
    </row>
    <row r="248" spans="1:1" x14ac:dyDescent="0.35">
      <c r="A248" s="181"/>
    </row>
    <row r="249" spans="1:1" x14ac:dyDescent="0.35">
      <c r="A249" s="181"/>
    </row>
    <row r="250" spans="1:1" x14ac:dyDescent="0.35">
      <c r="A250" s="181"/>
    </row>
    <row r="251" spans="1:1" x14ac:dyDescent="0.35">
      <c r="A251" s="181"/>
    </row>
    <row r="252" spans="1:1" x14ac:dyDescent="0.35">
      <c r="A252" s="181"/>
    </row>
    <row r="253" spans="1:1" x14ac:dyDescent="0.35">
      <c r="A253" s="181"/>
    </row>
    <row r="254" spans="1:1" x14ac:dyDescent="0.35">
      <c r="A254" s="181"/>
    </row>
    <row r="255" spans="1:1" x14ac:dyDescent="0.35">
      <c r="A255" s="181"/>
    </row>
    <row r="256" spans="1:1" x14ac:dyDescent="0.35">
      <c r="A256" s="181"/>
    </row>
    <row r="257" spans="1:1" x14ac:dyDescent="0.35">
      <c r="A257" s="181"/>
    </row>
    <row r="258" spans="1:1" x14ac:dyDescent="0.35">
      <c r="A258" s="181"/>
    </row>
    <row r="259" spans="1:1" x14ac:dyDescent="0.35">
      <c r="A259" s="181"/>
    </row>
    <row r="260" spans="1:1" x14ac:dyDescent="0.35">
      <c r="A260" s="181"/>
    </row>
    <row r="261" spans="1:1" x14ac:dyDescent="0.35">
      <c r="A261" s="181"/>
    </row>
    <row r="262" spans="1:1" x14ac:dyDescent="0.35">
      <c r="A262" s="181"/>
    </row>
    <row r="263" spans="1:1" x14ac:dyDescent="0.35">
      <c r="A263" s="181"/>
    </row>
    <row r="264" spans="1:1" x14ac:dyDescent="0.35">
      <c r="A264" s="181"/>
    </row>
    <row r="265" spans="1:1" x14ac:dyDescent="0.35">
      <c r="A265" s="181"/>
    </row>
    <row r="266" spans="1:1" x14ac:dyDescent="0.35">
      <c r="A266" s="181"/>
    </row>
    <row r="267" spans="1:1" x14ac:dyDescent="0.35">
      <c r="A267" s="181"/>
    </row>
    <row r="268" spans="1:1" x14ac:dyDescent="0.35">
      <c r="A268" s="181"/>
    </row>
    <row r="269" spans="1:1" x14ac:dyDescent="0.35">
      <c r="A269" s="181"/>
    </row>
    <row r="270" spans="1:1" x14ac:dyDescent="0.35">
      <c r="A270" s="181"/>
    </row>
    <row r="271" spans="1:1" x14ac:dyDescent="0.35">
      <c r="A271" s="181"/>
    </row>
    <row r="272" spans="1:1" x14ac:dyDescent="0.35">
      <c r="A272" s="181"/>
    </row>
    <row r="273" spans="1:1" x14ac:dyDescent="0.35">
      <c r="A273" s="181"/>
    </row>
    <row r="274" spans="1:1" x14ac:dyDescent="0.35">
      <c r="A274" s="181"/>
    </row>
    <row r="275" spans="1:1" x14ac:dyDescent="0.35">
      <c r="A275" s="181"/>
    </row>
    <row r="276" spans="1:1" x14ac:dyDescent="0.35">
      <c r="A276" s="181"/>
    </row>
    <row r="277" spans="1:1" x14ac:dyDescent="0.35">
      <c r="A277" s="181"/>
    </row>
    <row r="278" spans="1:1" x14ac:dyDescent="0.35">
      <c r="A278" s="181"/>
    </row>
    <row r="279" spans="1:1" x14ac:dyDescent="0.35">
      <c r="A279" s="181"/>
    </row>
    <row r="280" spans="1:1" x14ac:dyDescent="0.35">
      <c r="A280" s="181"/>
    </row>
    <row r="281" spans="1:1" x14ac:dyDescent="0.35">
      <c r="A281" s="181"/>
    </row>
    <row r="282" spans="1:1" x14ac:dyDescent="0.35">
      <c r="A282" s="181"/>
    </row>
    <row r="283" spans="1:1" x14ac:dyDescent="0.35">
      <c r="A283" s="181"/>
    </row>
    <row r="284" spans="1:1" x14ac:dyDescent="0.35">
      <c r="A284" s="181"/>
    </row>
    <row r="285" spans="1:1" x14ac:dyDescent="0.35">
      <c r="A285" s="181"/>
    </row>
    <row r="286" spans="1:1" x14ac:dyDescent="0.35">
      <c r="A286" s="181"/>
    </row>
    <row r="287" spans="1:1" x14ac:dyDescent="0.35">
      <c r="A287" s="181"/>
    </row>
    <row r="288" spans="1:1" x14ac:dyDescent="0.35">
      <c r="A288" s="181"/>
    </row>
    <row r="289" spans="1:1" x14ac:dyDescent="0.35">
      <c r="A289" s="181"/>
    </row>
    <row r="290" spans="1:1" x14ac:dyDescent="0.35">
      <c r="A290" s="181"/>
    </row>
    <row r="291" spans="1:1" x14ac:dyDescent="0.35">
      <c r="A291" s="181"/>
    </row>
    <row r="292" spans="1:1" x14ac:dyDescent="0.35">
      <c r="A292" s="181"/>
    </row>
    <row r="293" spans="1:1" x14ac:dyDescent="0.35">
      <c r="A293" s="181"/>
    </row>
    <row r="294" spans="1:1" x14ac:dyDescent="0.35">
      <c r="A294" s="181"/>
    </row>
    <row r="295" spans="1:1" x14ac:dyDescent="0.35">
      <c r="A295" s="181"/>
    </row>
    <row r="296" spans="1:1" x14ac:dyDescent="0.35">
      <c r="A296" s="181"/>
    </row>
    <row r="297" spans="1:1" x14ac:dyDescent="0.35">
      <c r="A297" s="181"/>
    </row>
    <row r="298" spans="1:1" x14ac:dyDescent="0.35">
      <c r="A298" s="181"/>
    </row>
    <row r="299" spans="1:1" x14ac:dyDescent="0.35">
      <c r="A299" s="181"/>
    </row>
    <row r="300" spans="1:1" x14ac:dyDescent="0.35">
      <c r="A300" s="181"/>
    </row>
    <row r="301" spans="1:1" x14ac:dyDescent="0.35">
      <c r="A301" s="181"/>
    </row>
    <row r="302" spans="1:1" x14ac:dyDescent="0.35">
      <c r="A302" s="181"/>
    </row>
    <row r="303" spans="1:1" x14ac:dyDescent="0.35">
      <c r="A303" s="181"/>
    </row>
    <row r="304" spans="1:1" x14ac:dyDescent="0.35">
      <c r="A304" s="181"/>
    </row>
    <row r="305" spans="1:1" x14ac:dyDescent="0.35">
      <c r="A305" s="181"/>
    </row>
    <row r="306" spans="1:1" x14ac:dyDescent="0.35">
      <c r="A306" s="181"/>
    </row>
    <row r="307" spans="1:1" x14ac:dyDescent="0.35">
      <c r="A307" s="181"/>
    </row>
    <row r="308" spans="1:1" x14ac:dyDescent="0.35">
      <c r="A308" s="181"/>
    </row>
    <row r="309" spans="1:1" x14ac:dyDescent="0.35">
      <c r="A309" s="181"/>
    </row>
    <row r="310" spans="1:1" x14ac:dyDescent="0.35">
      <c r="A310" s="181"/>
    </row>
    <row r="311" spans="1:1" x14ac:dyDescent="0.35">
      <c r="A311" s="181"/>
    </row>
    <row r="312" spans="1:1" x14ac:dyDescent="0.35">
      <c r="A312" s="181"/>
    </row>
    <row r="313" spans="1:1" x14ac:dyDescent="0.35">
      <c r="A313" s="181"/>
    </row>
    <row r="314" spans="1:1" x14ac:dyDescent="0.35">
      <c r="A314" s="181"/>
    </row>
    <row r="315" spans="1:1" x14ac:dyDescent="0.35">
      <c r="A315" s="181"/>
    </row>
    <row r="316" spans="1:1" x14ac:dyDescent="0.35">
      <c r="A316" s="181"/>
    </row>
    <row r="317" spans="1:1" x14ac:dyDescent="0.35">
      <c r="A317" s="181"/>
    </row>
    <row r="318" spans="1:1" x14ac:dyDescent="0.35">
      <c r="A318" s="181"/>
    </row>
    <row r="319" spans="1:1" x14ac:dyDescent="0.35">
      <c r="A319" s="181"/>
    </row>
    <row r="320" spans="1:1" x14ac:dyDescent="0.35">
      <c r="A320" s="181"/>
    </row>
    <row r="321" spans="1:1" x14ac:dyDescent="0.35">
      <c r="A321" s="181"/>
    </row>
    <row r="322" spans="1:1" x14ac:dyDescent="0.35">
      <c r="A322" s="181"/>
    </row>
    <row r="323" spans="1:1" x14ac:dyDescent="0.35">
      <c r="A323" s="181"/>
    </row>
    <row r="324" spans="1:1" x14ac:dyDescent="0.35">
      <c r="A324" s="181"/>
    </row>
    <row r="325" spans="1:1" x14ac:dyDescent="0.35">
      <c r="A325" s="181"/>
    </row>
    <row r="326" spans="1:1" x14ac:dyDescent="0.35">
      <c r="A326" s="181"/>
    </row>
    <row r="327" spans="1:1" x14ac:dyDescent="0.35">
      <c r="A327" s="181"/>
    </row>
    <row r="328" spans="1:1" x14ac:dyDescent="0.35">
      <c r="A328" s="181"/>
    </row>
    <row r="329" spans="1:1" x14ac:dyDescent="0.35">
      <c r="A329" s="181"/>
    </row>
    <row r="330" spans="1:1" x14ac:dyDescent="0.35">
      <c r="A330" s="181"/>
    </row>
    <row r="331" spans="1:1" x14ac:dyDescent="0.35">
      <c r="A331" s="181"/>
    </row>
    <row r="332" spans="1:1" x14ac:dyDescent="0.35">
      <c r="A332" s="181"/>
    </row>
    <row r="333" spans="1:1" x14ac:dyDescent="0.35">
      <c r="A333" s="181"/>
    </row>
    <row r="334" spans="1:1" x14ac:dyDescent="0.35">
      <c r="A334" s="181"/>
    </row>
    <row r="335" spans="1:1" x14ac:dyDescent="0.35">
      <c r="A335" s="181"/>
    </row>
    <row r="336" spans="1:1" x14ac:dyDescent="0.35">
      <c r="A336" s="181"/>
    </row>
    <row r="337" spans="1:1" x14ac:dyDescent="0.35">
      <c r="A337" s="181"/>
    </row>
    <row r="338" spans="1:1" x14ac:dyDescent="0.35">
      <c r="A338" s="181"/>
    </row>
    <row r="339" spans="1:1" x14ac:dyDescent="0.35">
      <c r="A339" s="181"/>
    </row>
    <row r="340" spans="1:1" x14ac:dyDescent="0.35">
      <c r="A340" s="181"/>
    </row>
    <row r="341" spans="1:1" x14ac:dyDescent="0.35">
      <c r="A341" s="181"/>
    </row>
    <row r="342" spans="1:1" x14ac:dyDescent="0.35">
      <c r="A342" s="181"/>
    </row>
    <row r="343" spans="1:1" x14ac:dyDescent="0.35">
      <c r="A343" s="181"/>
    </row>
    <row r="344" spans="1:1" x14ac:dyDescent="0.35">
      <c r="A344" s="181"/>
    </row>
    <row r="345" spans="1:1" x14ac:dyDescent="0.35">
      <c r="A345" s="181"/>
    </row>
    <row r="346" spans="1:1" x14ac:dyDescent="0.35">
      <c r="A346" s="181"/>
    </row>
    <row r="347" spans="1:1" x14ac:dyDescent="0.35">
      <c r="A347" s="181"/>
    </row>
    <row r="348" spans="1:1" x14ac:dyDescent="0.35">
      <c r="A348" s="181"/>
    </row>
    <row r="349" spans="1:1" x14ac:dyDescent="0.35">
      <c r="A349" s="181"/>
    </row>
    <row r="350" spans="1:1" x14ac:dyDescent="0.35">
      <c r="A350" s="181"/>
    </row>
    <row r="351" spans="1:1" x14ac:dyDescent="0.35">
      <c r="A351" s="181"/>
    </row>
    <row r="352" spans="1:1" x14ac:dyDescent="0.35">
      <c r="A352" s="181"/>
    </row>
    <row r="353" spans="1:1" x14ac:dyDescent="0.35">
      <c r="A353" s="181"/>
    </row>
    <row r="354" spans="1:1" x14ac:dyDescent="0.35">
      <c r="A354" s="181"/>
    </row>
    <row r="355" spans="1:1" x14ac:dyDescent="0.35">
      <c r="A355" s="181"/>
    </row>
    <row r="356" spans="1:1" x14ac:dyDescent="0.35">
      <c r="A356" s="181"/>
    </row>
    <row r="357" spans="1:1" x14ac:dyDescent="0.35">
      <c r="A357" s="181"/>
    </row>
    <row r="358" spans="1:1" x14ac:dyDescent="0.35">
      <c r="A358" s="181"/>
    </row>
    <row r="359" spans="1:1" x14ac:dyDescent="0.35">
      <c r="A359" s="181"/>
    </row>
    <row r="360" spans="1:1" x14ac:dyDescent="0.35">
      <c r="A360" s="181"/>
    </row>
    <row r="361" spans="1:1" x14ac:dyDescent="0.35">
      <c r="A361" s="181"/>
    </row>
    <row r="362" spans="1:1" x14ac:dyDescent="0.35">
      <c r="A362" s="181"/>
    </row>
    <row r="363" spans="1:1" x14ac:dyDescent="0.35">
      <c r="A363" s="181"/>
    </row>
    <row r="364" spans="1:1" x14ac:dyDescent="0.35">
      <c r="A364" s="181"/>
    </row>
  </sheetData>
  <mergeCells count="4">
    <mergeCell ref="B5:B6"/>
    <mergeCell ref="B13:B26"/>
    <mergeCell ref="B10:B12"/>
    <mergeCell ref="B2:D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B62806-C935-4911-ACA2-A73117B4BA8A}">
          <x14:formula1>
            <xm:f>'Data 1'!$A$2:$A$3</xm:f>
          </x14:formula1>
          <xm:sqref>D27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78B404A0EC6C48835243201A832BFD" ma:contentTypeVersion="2" ma:contentTypeDescription="Crée un document." ma:contentTypeScope="" ma:versionID="a8a5ecd56221fc1e276e448a3b99ff32">
  <xsd:schema xmlns:xsd="http://www.w3.org/2001/XMLSchema" xmlns:xs="http://www.w3.org/2001/XMLSchema" xmlns:p="http://schemas.microsoft.com/office/2006/metadata/properties" xmlns:ns2="c373699f-5ee0-4fd2-86db-e2b2fc2ae637" targetNamespace="http://schemas.microsoft.com/office/2006/metadata/properties" ma:root="true" ma:fieldsID="82491d3ed04f695c7519a194784488c6" ns2:_="">
    <xsd:import namespace="c373699f-5ee0-4fd2-86db-e2b2fc2ae63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3699f-5ee0-4fd2-86db-e2b2fc2ae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66CD0-C685-46B9-8A67-A87D80684C7D}">
  <ds:schemaRefs>
    <ds:schemaRef ds:uri="http://schemas.microsoft.com/sharepoint/v3/contenttype/forms"/>
  </ds:schemaRefs>
</ds:datastoreItem>
</file>

<file path=customXml/itemProps2.xml><?xml version="1.0" encoding="utf-8"?>
<ds:datastoreItem xmlns:ds="http://schemas.openxmlformats.org/officeDocument/2006/customXml" ds:itemID="{43951BBA-CBEE-4DAE-8829-DEE0331F5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3699f-5ee0-4fd2-86db-e2b2fc2ae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Data 1</vt:lpstr>
      <vt:lpstr>Carte d'identité</vt:lpstr>
      <vt:lpstr>Santé financière</vt:lpstr>
      <vt:lpstr>Données Economiques</vt:lpstr>
      <vt:lpstr>Données techniques</vt:lpstr>
      <vt:lpstr>Grille d'impacts DNSH</vt:lpstr>
      <vt:lpstr>Eligibilité</vt:lpstr>
      <vt:lpstr>Attestation CEE</vt:lpstr>
      <vt:lpstr>Indicateurs FR2030</vt:lpstr>
      <vt:lpstr>ODD</vt:lpstr>
      <vt:lpstr>Listerégions</vt:lpstr>
      <vt:lpstr>top</vt:lpstr>
      <vt:lpstr>'Attestation CEE'!Zone_d_impression</vt:lpstr>
      <vt:lpstr>'Données Economiques'!Zone_d_impression</vt:lpstr>
      <vt:lpstr>'Santé financière'!Zone_d_impression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VILLARD Florent</dc:creator>
  <cp:keywords/>
  <dc:description/>
  <cp:lastModifiedBy>VILLARD Florent</cp:lastModifiedBy>
  <cp:revision/>
  <dcterms:created xsi:type="dcterms:W3CDTF">2015-06-05T18:19:34Z</dcterms:created>
  <dcterms:modified xsi:type="dcterms:W3CDTF">2023-06-23T09:14:45Z</dcterms:modified>
  <cp:category/>
  <cp:contentStatus/>
</cp:coreProperties>
</file>