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pour relecture DAF - DAJ/Réseaux de chaleur/"/>
    </mc:Choice>
  </mc:AlternateContent>
  <xr:revisionPtr revIDLastSave="319" documentId="13_ncr:1_{FE0312F1-6FB8-46DB-A6AD-12AD00994C21}" xr6:coauthVersionLast="47" xr6:coauthVersionMax="47" xr10:uidLastSave="{0660DC21-0872-442A-8314-18A660930A3C}"/>
  <bookViews>
    <workbookView xWindow="-28920" yWindow="-4695" windowWidth="29040" windowHeight="15840" xr2:uid="{00000000-000D-0000-FFFF-FFFF00000000}"/>
  </bookViews>
  <sheets>
    <sheet name="accueil" sheetId="12" r:id="rId1"/>
    <sheet name="1. Descript prod RC" sheetId="13" r:id="rId2"/>
    <sheet name="2. Besoins et montée en charge" sheetId="22" r:id="rId3"/>
    <sheet name="Données efficacité energétique" sheetId="23" state="hidden" r:id="rId4"/>
    <sheet name="3.1 Impact aide sur prix vente" sheetId="6" r:id="rId5"/>
    <sheet name="3.2 Impact sur usagers" sheetId="17" r:id="rId6"/>
    <sheet name="4. Tableau des DN" sheetId="3" r:id="rId7"/>
    <sheet name="5.a CEP_Réseau global" sheetId="10" r:id="rId8"/>
    <sheet name="5.b Déficit_Création " sheetId="20" r:id="rId9"/>
    <sheet name="5.c Déficit_Extension" sheetId="21" r:id="rId10"/>
    <sheet name="6. Historique des invest " sheetId="14" r:id="rId11"/>
    <sheet name="Zones climatiques" sheetId="24" state="hidden" r:id="rId12"/>
    <sheet name="calcul d'aide" sheetId="19" state="hidden" r:id="rId13"/>
    <sheet name="Choix multiples" sheetId="2" state="hidden" r:id="rId14"/>
  </sheets>
  <externalReferences>
    <externalReference r:id="rId15"/>
  </externalReferences>
  <definedNames>
    <definedName name="appoint" localSheetId="1">#REF!</definedName>
    <definedName name="appoint" localSheetId="5">#REF!</definedName>
    <definedName name="appoint" localSheetId="3">#REF!</definedName>
    <definedName name="appoint" localSheetId="11">#REF!</definedName>
    <definedName name="appoint">#REF!</definedName>
    <definedName name="Besoins_utiles_projet">'[1]caractéristiques projet'!$D$12</definedName>
    <definedName name="combustible" localSheetId="1">#REF!</definedName>
    <definedName name="combustible" localSheetId="5">#REF!</definedName>
    <definedName name="combustible" localSheetId="3">#REF!</definedName>
    <definedName name="combustible" localSheetId="11">#REF!</definedName>
    <definedName name="combustible">#REF!</definedName>
    <definedName name="Création_chauff_app" localSheetId="1">'[1]caractéristiques projet'!#REF!</definedName>
    <definedName name="Création_chauff_app" localSheetId="5">'[1]caractéristiques projet'!#REF!</definedName>
    <definedName name="Création_chauff_app" localSheetId="3">'[1]caractéristiques projet'!#REF!</definedName>
    <definedName name="Création_chauff_app" localSheetId="11">'[1]caractéristiques projet'!#REF!</definedName>
    <definedName name="Création_chauff_app">'[1]caractéristiques projet'!#REF!</definedName>
    <definedName name="essai" localSheetId="1">#REF!</definedName>
    <definedName name="essai" localSheetId="5">#REF!</definedName>
    <definedName name="essai" localSheetId="3">#REF!</definedName>
    <definedName name="essai" localSheetId="11">#REF!</definedName>
    <definedName name="essai">#REF!</definedName>
    <definedName name="filtration" localSheetId="1">#REF!</definedName>
    <definedName name="filtration" localSheetId="5">#REF!</definedName>
    <definedName name="filtration" localSheetId="3">#REF!</definedName>
    <definedName name="filtration">#REF!</definedName>
    <definedName name="Fluide">'Choix multiples'!$B$5:$B$9</definedName>
    <definedName name="Grande" localSheetId="1">#REF!</definedName>
    <definedName name="Grande" localSheetId="5">#REF!</definedName>
    <definedName name="Grande" localSheetId="3">#REF!</definedName>
    <definedName name="Grande">#REF!</definedName>
    <definedName name="nb_nvle_ss">'[1]caractéristiques projet'!$D$34</definedName>
    <definedName name="ouinon" localSheetId="1">#REF!</definedName>
    <definedName name="ouinon" localSheetId="5">#REF!</definedName>
    <definedName name="ouinon" localSheetId="3">#REF!</definedName>
    <definedName name="ouinon" localSheetId="11">#REF!</definedName>
    <definedName name="ouinon">#REF!</definedName>
    <definedName name="parametres" localSheetId="1">#REF!</definedName>
    <definedName name="parametres" localSheetId="5">#REF!</definedName>
    <definedName name="parametres" localSheetId="3">#REF!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'[1]caractéristiques projet'!#REF!</definedName>
    <definedName name="Puiss_app_exist" localSheetId="5">'[1]caractéristiques projet'!#REF!</definedName>
    <definedName name="Puiss_app_exist" localSheetId="11">'[1]caractéristiques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#REF!</definedName>
    <definedName name="reseau" localSheetId="5">#REF!</definedName>
    <definedName name="reseau" localSheetId="3">#REF!</definedName>
    <definedName name="reseau" localSheetId="11">#REF!</definedName>
    <definedName name="reseau">#REF!</definedName>
    <definedName name="Statut_investisseur">'[1]caractéristiques projet'!$D$10</definedName>
    <definedName name="type_de_projet" localSheetId="1">#REF!</definedName>
    <definedName name="type_de_projet" localSheetId="5">#REF!</definedName>
    <definedName name="type_de_projet" localSheetId="3">#REF!</definedName>
    <definedName name="type_de_projet" localSheetId="11">#REF!</definedName>
    <definedName name="type_de_projet">#REF!</definedName>
    <definedName name="type_investisseur" localSheetId="1">#REF!</definedName>
    <definedName name="type_investisseur" localSheetId="5">#REF!</definedName>
    <definedName name="type_investisseur" localSheetId="3">#REF!</definedName>
    <definedName name="type_investisseur">#REF!</definedName>
    <definedName name="Type_projet">'[1]caractéristiques projet'!$D$9</definedName>
    <definedName name="Ventes_clients" localSheetId="1">'[1]caractéristiques projet'!#REF!</definedName>
    <definedName name="Ventes_clients" localSheetId="5">'[1]caractéristiques projet'!#REF!</definedName>
    <definedName name="Ventes_clients" localSheetId="11">'[1]caractéristiques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22" l="1"/>
  <c r="T8" i="22" s="1"/>
  <c r="Q3" i="22"/>
  <c r="A42" i="21" l="1"/>
  <c r="A31" i="20"/>
  <c r="H26" i="13"/>
  <c r="V38" i="21"/>
  <c r="D29" i="13" l="1"/>
  <c r="E29" i="13"/>
  <c r="D27" i="13"/>
  <c r="D28" i="13" l="1"/>
  <c r="E25" i="13"/>
  <c r="F25" i="13" s="1"/>
  <c r="D25" i="13"/>
  <c r="D24" i="13"/>
  <c r="E24" i="13"/>
  <c r="E28" i="13" l="1"/>
  <c r="F35" i="13"/>
  <c r="O8" i="22" l="1"/>
  <c r="S12" i="22"/>
  <c r="T12" i="22" s="1"/>
  <c r="S13" i="22"/>
  <c r="T13" i="22" s="1"/>
  <c r="S11" i="22"/>
  <c r="T11" i="22" s="1"/>
  <c r="S9" i="22"/>
  <c r="T9" i="22" s="1"/>
  <c r="AN50" i="23"/>
  <c r="AO50" i="23"/>
  <c r="AP50" i="23"/>
  <c r="AQ50" i="23"/>
  <c r="AR50" i="23"/>
  <c r="AS50" i="23"/>
  <c r="AT50" i="23"/>
  <c r="AU50" i="23"/>
  <c r="AV50" i="23"/>
  <c r="AW50" i="23"/>
  <c r="AX50" i="23"/>
  <c r="R14" i="22"/>
  <c r="Q14" i="22"/>
  <c r="N14" i="22"/>
  <c r="M14" i="22"/>
  <c r="L14" i="22"/>
  <c r="K14" i="22"/>
  <c r="J14" i="22"/>
  <c r="I14" i="22"/>
  <c r="S14" i="22" s="1"/>
  <c r="T14" i="22" s="1"/>
  <c r="H14" i="22"/>
  <c r="O13" i="22"/>
  <c r="O12" i="22"/>
  <c r="O11" i="22"/>
  <c r="R10" i="22"/>
  <c r="Q10" i="22"/>
  <c r="N10" i="22"/>
  <c r="M10" i="22"/>
  <c r="L10" i="22"/>
  <c r="K10" i="22"/>
  <c r="J10" i="22"/>
  <c r="I10" i="22"/>
  <c r="S10" i="22" s="1"/>
  <c r="T10" i="22" s="1"/>
  <c r="H10" i="22"/>
  <c r="O9" i="22"/>
  <c r="C32" i="21"/>
  <c r="S15" i="22" l="1"/>
  <c r="T15" i="22" s="1"/>
  <c r="O10" i="22"/>
  <c r="H15" i="22"/>
  <c r="N15" i="22"/>
  <c r="Q15" i="22"/>
  <c r="R15" i="22"/>
  <c r="J15" i="22"/>
  <c r="K15" i="22"/>
  <c r="L15" i="22"/>
  <c r="I15" i="22"/>
  <c r="O15" i="22" s="1"/>
  <c r="M15" i="22"/>
  <c r="O14" i="22"/>
  <c r="V15" i="20"/>
  <c r="W28" i="21"/>
  <c r="W30" i="21"/>
  <c r="W36" i="21"/>
  <c r="W26" i="21"/>
  <c r="V21" i="21"/>
  <c r="V32" i="21"/>
  <c r="V34" i="21" s="1"/>
  <c r="C21" i="21"/>
  <c r="D21" i="21"/>
  <c r="E21" i="21"/>
  <c r="F21" i="21"/>
  <c r="G21" i="21"/>
  <c r="H21" i="21"/>
  <c r="I21" i="21"/>
  <c r="J21" i="21"/>
  <c r="K21" i="21"/>
  <c r="L21" i="21"/>
  <c r="M21" i="21"/>
  <c r="N21" i="21"/>
  <c r="O21" i="21"/>
  <c r="P21" i="21"/>
  <c r="Q21" i="21"/>
  <c r="R21" i="21"/>
  <c r="S21" i="21"/>
  <c r="T21" i="21"/>
  <c r="U21" i="21"/>
  <c r="AB50" i="10" l="1"/>
  <c r="AC50" i="10"/>
  <c r="AB54" i="10"/>
  <c r="AB66" i="10" s="1"/>
  <c r="AC54" i="10"/>
  <c r="AB56" i="10"/>
  <c r="AC56" i="10"/>
  <c r="AB33" i="10"/>
  <c r="AC33" i="10"/>
  <c r="AB22" i="10"/>
  <c r="AB40" i="10" s="1"/>
  <c r="AC22" i="10"/>
  <c r="AC40" i="10" s="1"/>
  <c r="V25" i="20"/>
  <c r="V17" i="20"/>
  <c r="AD56" i="10"/>
  <c r="AD54" i="10"/>
  <c r="AD50" i="10"/>
  <c r="AD33" i="10"/>
  <c r="AD22" i="10"/>
  <c r="AD40" i="10" s="1"/>
  <c r="AC66" i="10" l="1"/>
  <c r="AD41" i="10"/>
  <c r="V39" i="21"/>
  <c r="AC67" i="10"/>
  <c r="AC41" i="10"/>
  <c r="AB67" i="10"/>
  <c r="AB41" i="10"/>
  <c r="AD66" i="10"/>
  <c r="C34" i="21" l="1"/>
  <c r="F32" i="21"/>
  <c r="F34" i="21" s="1"/>
  <c r="F38" i="21" s="1"/>
  <c r="F39" i="21" s="1"/>
  <c r="D32" i="21"/>
  <c r="W32" i="21" s="1"/>
  <c r="P32" i="21"/>
  <c r="P34" i="21" s="1"/>
  <c r="P38" i="21" s="1"/>
  <c r="P39" i="21" s="1"/>
  <c r="R32" i="21"/>
  <c r="R34" i="21" s="1"/>
  <c r="R38" i="21" s="1"/>
  <c r="R39" i="21" s="1"/>
  <c r="T32" i="21"/>
  <c r="T34" i="21" s="1"/>
  <c r="T38" i="21" s="1"/>
  <c r="T39" i="21" s="1"/>
  <c r="S32" i="21"/>
  <c r="S34" i="21" s="1"/>
  <c r="S38" i="21" s="1"/>
  <c r="S39" i="21" s="1"/>
  <c r="Q32" i="21"/>
  <c r="Q34" i="21" s="1"/>
  <c r="Q38" i="21" s="1"/>
  <c r="Q39" i="21" s="1"/>
  <c r="K32" i="21"/>
  <c r="K34" i="21" s="1"/>
  <c r="K38" i="21" s="1"/>
  <c r="K39" i="21" s="1"/>
  <c r="N32" i="21"/>
  <c r="N34" i="21" s="1"/>
  <c r="N38" i="21" s="1"/>
  <c r="N39" i="21" s="1"/>
  <c r="O32" i="21"/>
  <c r="O34" i="21" s="1"/>
  <c r="O38" i="21" s="1"/>
  <c r="O39" i="21" s="1"/>
  <c r="M32" i="21"/>
  <c r="M34" i="21" s="1"/>
  <c r="M38" i="21" s="1"/>
  <c r="M39" i="21" s="1"/>
  <c r="L32" i="21"/>
  <c r="L34" i="21" s="1"/>
  <c r="L38" i="21" s="1"/>
  <c r="L39" i="21" s="1"/>
  <c r="E32" i="21"/>
  <c r="E34" i="21" s="1"/>
  <c r="E38" i="21" s="1"/>
  <c r="E39" i="21" s="1"/>
  <c r="J32" i="21"/>
  <c r="J34" i="21" s="1"/>
  <c r="J38" i="21" s="1"/>
  <c r="J39" i="21" s="1"/>
  <c r="I32" i="21"/>
  <c r="I34" i="21" s="1"/>
  <c r="I38" i="21" s="1"/>
  <c r="I39" i="21" s="1"/>
  <c r="H32" i="21"/>
  <c r="H34" i="21" s="1"/>
  <c r="H38" i="21" s="1"/>
  <c r="H39" i="21" s="1"/>
  <c r="G32" i="21"/>
  <c r="G34" i="21" s="1"/>
  <c r="G38" i="21" s="1"/>
  <c r="G39" i="21" s="1"/>
  <c r="U32" i="21"/>
  <c r="U34" i="21" s="1"/>
  <c r="U38" i="21" s="1"/>
  <c r="U39" i="21" s="1"/>
  <c r="V19" i="20"/>
  <c r="AD67" i="10"/>
  <c r="C38" i="21" l="1"/>
  <c r="D34" i="21"/>
  <c r="W34" i="21" s="1"/>
  <c r="C39" i="21" l="1"/>
  <c r="D38" i="21"/>
  <c r="W38" i="21" s="1"/>
  <c r="T22" i="10"/>
  <c r="U22" i="10"/>
  <c r="V22" i="10"/>
  <c r="T33" i="10"/>
  <c r="U33" i="10"/>
  <c r="V33" i="10"/>
  <c r="T50" i="10"/>
  <c r="U50" i="10"/>
  <c r="V50" i="10"/>
  <c r="T54" i="10"/>
  <c r="U54" i="10"/>
  <c r="V54" i="10"/>
  <c r="T56" i="10"/>
  <c r="U56" i="10"/>
  <c r="V56" i="10"/>
  <c r="D39" i="21" l="1"/>
  <c r="W39" i="21" s="1"/>
  <c r="V40" i="10"/>
  <c r="U40" i="10"/>
  <c r="U41" i="10"/>
  <c r="V66" i="10"/>
  <c r="T41" i="10"/>
  <c r="U66" i="10"/>
  <c r="U67" i="10" s="1"/>
  <c r="P10" i="20" s="1"/>
  <c r="T66" i="10"/>
  <c r="V41" i="10"/>
  <c r="T40" i="10"/>
  <c r="A44" i="21" l="1"/>
  <c r="P21" i="20"/>
  <c r="P23" i="20" s="1"/>
  <c r="P27" i="20" s="1"/>
  <c r="P28" i="20" s="1"/>
  <c r="V67" i="10"/>
  <c r="Q10" i="20" s="1"/>
  <c r="T67" i="10"/>
  <c r="O10" i="20" s="1"/>
  <c r="Q21" i="20" l="1"/>
  <c r="Q23" i="20" s="1"/>
  <c r="Q27" i="20" s="1"/>
  <c r="Q28" i="20" s="1"/>
  <c r="O21" i="20"/>
  <c r="O23" i="20" s="1"/>
  <c r="O27" i="20" s="1"/>
  <c r="O28" i="20" s="1"/>
  <c r="B50" i="10"/>
  <c r="D5" i="3" l="1"/>
  <c r="D10" i="3"/>
  <c r="B22" i="10" l="1"/>
  <c r="C22" i="10"/>
  <c r="D22" i="10"/>
  <c r="B33" i="10"/>
  <c r="C33" i="10"/>
  <c r="D33" i="10"/>
  <c r="C50" i="10"/>
  <c r="D50" i="10"/>
  <c r="B54" i="10"/>
  <c r="C54" i="10"/>
  <c r="D54" i="10"/>
  <c r="B56" i="10"/>
  <c r="C56" i="10"/>
  <c r="D56" i="10"/>
  <c r="C40" i="10" l="1"/>
  <c r="B40" i="10"/>
  <c r="B41" i="10"/>
  <c r="D40" i="10"/>
  <c r="D41" i="10"/>
  <c r="C41" i="10"/>
  <c r="B66" i="10"/>
  <c r="C66" i="10"/>
  <c r="C67" i="10" s="1"/>
  <c r="D66" i="10"/>
  <c r="D13" i="13"/>
  <c r="F22" i="13"/>
  <c r="E21" i="13"/>
  <c r="D21" i="13"/>
  <c r="F20" i="13"/>
  <c r="F19" i="13"/>
  <c r="F4" i="13"/>
  <c r="F5" i="13"/>
  <c r="E6" i="13"/>
  <c r="F7" i="13"/>
  <c r="F9" i="13"/>
  <c r="F10" i="13"/>
  <c r="D11" i="13"/>
  <c r="E11" i="13"/>
  <c r="F12" i="13"/>
  <c r="F14" i="13"/>
  <c r="F15" i="13"/>
  <c r="D16" i="13"/>
  <c r="E16" i="13"/>
  <c r="F17" i="13"/>
  <c r="E13" i="13"/>
  <c r="E27" i="13"/>
  <c r="F29" i="13"/>
  <c r="F39" i="13"/>
  <c r="F43" i="13"/>
  <c r="F45" i="13"/>
  <c r="E46" i="13"/>
  <c r="D8" i="13" l="1"/>
  <c r="B67" i="10"/>
  <c r="D67" i="10"/>
  <c r="E23" i="13"/>
  <c r="F46" i="13"/>
  <c r="E18" i="13"/>
  <c r="E49" i="13"/>
  <c r="E8" i="13"/>
  <c r="F24" i="13"/>
  <c r="F28" i="13" l="1"/>
  <c r="E42" i="13"/>
  <c r="K26" i="13"/>
  <c r="E33" i="10"/>
  <c r="F42" i="13" l="1"/>
  <c r="E48" i="13"/>
  <c r="F48" i="13" s="1"/>
  <c r="AA56" i="10"/>
  <c r="Z56" i="10"/>
  <c r="Y56" i="10"/>
  <c r="X56" i="10"/>
  <c r="W56" i="10"/>
  <c r="S56" i="10"/>
  <c r="R56" i="10"/>
  <c r="Q56" i="10"/>
  <c r="P56" i="10"/>
  <c r="O56" i="10"/>
  <c r="N56" i="10"/>
  <c r="M56" i="10"/>
  <c r="L56" i="10"/>
  <c r="K56" i="10"/>
  <c r="J56" i="10"/>
  <c r="I56" i="10"/>
  <c r="H56" i="10"/>
  <c r="G56" i="10"/>
  <c r="F56" i="10"/>
  <c r="E56" i="10"/>
  <c r="AA54" i="10"/>
  <c r="Z54" i="10"/>
  <c r="Y54" i="10"/>
  <c r="X54" i="10"/>
  <c r="W54" i="10"/>
  <c r="S54" i="10"/>
  <c r="R54" i="10"/>
  <c r="Q54" i="10"/>
  <c r="P54" i="10"/>
  <c r="O54" i="10"/>
  <c r="N54" i="10"/>
  <c r="M54" i="10"/>
  <c r="L54" i="10"/>
  <c r="K54" i="10"/>
  <c r="J54" i="10"/>
  <c r="I54" i="10"/>
  <c r="H54" i="10"/>
  <c r="G54" i="10"/>
  <c r="F54" i="10"/>
  <c r="E54" i="10"/>
  <c r="AA50" i="10"/>
  <c r="Z50" i="10"/>
  <c r="Y50" i="10"/>
  <c r="X50" i="10"/>
  <c r="W50" i="10"/>
  <c r="S50" i="10"/>
  <c r="R50" i="10"/>
  <c r="Q50" i="10"/>
  <c r="P50" i="10"/>
  <c r="O50" i="10"/>
  <c r="N50" i="10"/>
  <c r="M50" i="10"/>
  <c r="L50" i="10"/>
  <c r="K50" i="10"/>
  <c r="J50" i="10"/>
  <c r="I50" i="10"/>
  <c r="H50" i="10"/>
  <c r="G50" i="10"/>
  <c r="F50" i="10"/>
  <c r="E50" i="10"/>
  <c r="AA33" i="10"/>
  <c r="Z33" i="10"/>
  <c r="Y33" i="10"/>
  <c r="X33" i="10"/>
  <c r="W33" i="10"/>
  <c r="S33" i="10"/>
  <c r="R33" i="10"/>
  <c r="Q33" i="10"/>
  <c r="P33" i="10"/>
  <c r="O33" i="10"/>
  <c r="N33" i="10"/>
  <c r="M33" i="10"/>
  <c r="M41" i="10" s="1"/>
  <c r="L33" i="10"/>
  <c r="K33" i="10"/>
  <c r="J33" i="10"/>
  <c r="I33" i="10"/>
  <c r="H33" i="10"/>
  <c r="G33" i="10"/>
  <c r="F33" i="10"/>
  <c r="AA22" i="10"/>
  <c r="AA40" i="10" s="1"/>
  <c r="Z22" i="10"/>
  <c r="Y22" i="10"/>
  <c r="X22" i="10"/>
  <c r="W22" i="10"/>
  <c r="W40" i="10" s="1"/>
  <c r="S22" i="10"/>
  <c r="R22" i="10"/>
  <c r="Q22" i="10"/>
  <c r="P22" i="10"/>
  <c r="O22" i="10"/>
  <c r="N22" i="10"/>
  <c r="M22" i="10"/>
  <c r="L22" i="10"/>
  <c r="L40" i="10" s="1"/>
  <c r="K22" i="10"/>
  <c r="J22" i="10"/>
  <c r="I22" i="10"/>
  <c r="H22" i="10"/>
  <c r="H40" i="10" s="1"/>
  <c r="G22" i="10"/>
  <c r="F22" i="10"/>
  <c r="E22" i="10"/>
  <c r="P40" i="10" l="1"/>
  <c r="I41" i="10"/>
  <c r="AA41" i="10"/>
  <c r="G41" i="10"/>
  <c r="K41" i="10"/>
  <c r="Q41" i="10"/>
  <c r="O41" i="10"/>
  <c r="S41" i="10"/>
  <c r="F41" i="10"/>
  <c r="J41" i="10"/>
  <c r="N41" i="10"/>
  <c r="Z41" i="10"/>
  <c r="X41" i="10"/>
  <c r="R41" i="10"/>
  <c r="Y41" i="10"/>
  <c r="E40" i="10"/>
  <c r="E41" i="10"/>
  <c r="H41" i="10"/>
  <c r="L41" i="10"/>
  <c r="P41" i="10"/>
  <c r="W41" i="10"/>
  <c r="F66" i="10"/>
  <c r="G40" i="10"/>
  <c r="K40" i="10"/>
  <c r="O40" i="10"/>
  <c r="S40" i="10"/>
  <c r="Z40" i="10"/>
  <c r="Q40" i="10"/>
  <c r="J66" i="10"/>
  <c r="N66" i="10"/>
  <c r="R66" i="10"/>
  <c r="F40" i="10"/>
  <c r="N40" i="10"/>
  <c r="R40" i="10"/>
  <c r="Y40" i="10"/>
  <c r="I40" i="10"/>
  <c r="M40" i="10"/>
  <c r="X40" i="10"/>
  <c r="Y66" i="10"/>
  <c r="J40" i="10"/>
  <c r="G66" i="10"/>
  <c r="K66" i="10"/>
  <c r="O66" i="10"/>
  <c r="S66" i="10"/>
  <c r="Z66" i="10"/>
  <c r="H66" i="10"/>
  <c r="H67" i="10" s="1"/>
  <c r="C10" i="20" s="1"/>
  <c r="L66" i="10"/>
  <c r="P66" i="10"/>
  <c r="W66" i="10"/>
  <c r="AA66" i="10"/>
  <c r="AA67" i="10" s="1"/>
  <c r="E66" i="10"/>
  <c r="I66" i="10"/>
  <c r="M66" i="10"/>
  <c r="Q66" i="10"/>
  <c r="X66" i="10"/>
  <c r="E67" i="10" l="1"/>
  <c r="F67" i="10"/>
  <c r="O67" i="10"/>
  <c r="J10" i="20" s="1"/>
  <c r="N67" i="10"/>
  <c r="I10" i="20" s="1"/>
  <c r="S67" i="10"/>
  <c r="N10" i="20" s="1"/>
  <c r="M67" i="10"/>
  <c r="H10" i="20" s="1"/>
  <c r="Z67" i="10"/>
  <c r="U10" i="20" s="1"/>
  <c r="G67" i="10"/>
  <c r="B10" i="20" s="1"/>
  <c r="J67" i="10"/>
  <c r="E10" i="20" s="1"/>
  <c r="Y67" i="10"/>
  <c r="T10" i="20" s="1"/>
  <c r="K67" i="10"/>
  <c r="F10" i="20" s="1"/>
  <c r="R67" i="10"/>
  <c r="M10" i="20" s="1"/>
  <c r="I67" i="10"/>
  <c r="D10" i="20" s="1"/>
  <c r="W67" i="10"/>
  <c r="R10" i="20" s="1"/>
  <c r="X67" i="10"/>
  <c r="S10" i="20" s="1"/>
  <c r="P67" i="10"/>
  <c r="K10" i="20" s="1"/>
  <c r="Q67" i="10"/>
  <c r="L10" i="20" s="1"/>
  <c r="L67" i="10"/>
  <c r="G10" i="20" s="1"/>
  <c r="D19" i="3"/>
  <c r="D16" i="3"/>
  <c r="D13" i="3"/>
  <c r="D26" i="3"/>
  <c r="S21" i="20" l="1"/>
  <c r="B21" i="20"/>
  <c r="G21" i="20"/>
  <c r="G23" i="20" s="1"/>
  <c r="G27" i="20" s="1"/>
  <c r="G28" i="20" s="1"/>
  <c r="D21" i="20"/>
  <c r="D23" i="20" s="1"/>
  <c r="D27" i="20" s="1"/>
  <c r="D28" i="20" s="1"/>
  <c r="N21" i="20"/>
  <c r="N23" i="20" s="1"/>
  <c r="N27" i="20" s="1"/>
  <c r="N28" i="20" s="1"/>
  <c r="K21" i="20"/>
  <c r="K23" i="20" s="1"/>
  <c r="K27" i="20" s="1"/>
  <c r="K28" i="20" s="1"/>
  <c r="M21" i="20"/>
  <c r="M23" i="20" s="1"/>
  <c r="M27" i="20" s="1"/>
  <c r="M28" i="20" s="1"/>
  <c r="I21" i="20"/>
  <c r="I23" i="20" s="1"/>
  <c r="I27" i="20" s="1"/>
  <c r="I28" i="20" s="1"/>
  <c r="C21" i="20"/>
  <c r="C23" i="20" s="1"/>
  <c r="C27" i="20" s="1"/>
  <c r="C28" i="20" s="1"/>
  <c r="U21" i="20"/>
  <c r="U23" i="20" s="1"/>
  <c r="L21" i="20"/>
  <c r="L23" i="20" s="1"/>
  <c r="L27" i="20" s="1"/>
  <c r="L28" i="20" s="1"/>
  <c r="E21" i="20"/>
  <c r="E23" i="20" s="1"/>
  <c r="E27" i="20" s="1"/>
  <c r="E28" i="20" s="1"/>
  <c r="F21" i="20"/>
  <c r="F23" i="20" s="1"/>
  <c r="F27" i="20" s="1"/>
  <c r="F28" i="20" s="1"/>
  <c r="J21" i="20"/>
  <c r="J23" i="20" s="1"/>
  <c r="J27" i="20" s="1"/>
  <c r="J28" i="20" s="1"/>
  <c r="R21" i="20"/>
  <c r="R23" i="20" s="1"/>
  <c r="R27" i="20" s="1"/>
  <c r="R28" i="20" s="1"/>
  <c r="T21" i="20"/>
  <c r="T23" i="20" s="1"/>
  <c r="T27" i="20" s="1"/>
  <c r="T28" i="20" s="1"/>
  <c r="H21" i="20"/>
  <c r="H23" i="20" s="1"/>
  <c r="H27" i="20" s="1"/>
  <c r="H28" i="20" s="1"/>
  <c r="S23" i="20"/>
  <c r="S27" i="20" s="1"/>
  <c r="S28" i="20" s="1"/>
  <c r="B23" i="20" l="1"/>
  <c r="B27" i="20" s="1"/>
  <c r="V21" i="20"/>
  <c r="U27" i="20"/>
  <c r="U28" i="20" s="1"/>
  <c r="B28" i="20" l="1"/>
  <c r="A33" i="20" s="1"/>
  <c r="V23" i="20"/>
  <c r="V27" i="20" l="1"/>
  <c r="V28"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tc={AF2F53A5-8682-44BA-81B1-33F21393CEE0}</author>
    <author>tc={B69423A9-705B-4643-BCBF-36843E60F987}</author>
    <author>tc={A67B1FDF-3655-4EB9-82B9-4DDC56ADE5A9}</author>
  </authors>
  <commentList>
    <comment ref="J7" authorId="0" shapeId="0" xr:uid="{AF2F53A5-8682-44BA-81B1-33F21393CEE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Supression "avant réhabilitation…"</t>
      </text>
    </comment>
    <comment ref="K7" authorId="1" shapeId="0" xr:uid="{B69423A9-705B-4643-BCBF-36843E60F98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"à l'issue des travaux"</t>
      </text>
    </comment>
    <comment ref="S7" authorId="2" shapeId="0" xr:uid="{A67B1FDF-3655-4EB9-82B9-4DDC56ADE5A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tc={476E014E-0DA2-4341-8053-CF296210239E}</author>
  </authors>
  <commentList>
    <comment ref="B3" authorId="0" shapeId="0" xr:uid="{476E014E-0DA2-4341-8053-CF296210239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Nouveau té 2024 : de 20 à 12GWhEnR</t>
      </text>
    </comment>
  </commentList>
</comments>
</file>

<file path=xl/sharedStrings.xml><?xml version="1.0" encoding="utf-8"?>
<sst xmlns="http://schemas.openxmlformats.org/spreadsheetml/2006/main" count="912" uniqueCount="496">
  <si>
    <t>fiche_instruction_réseau de chaleur_fds_chal_2022</t>
  </si>
  <si>
    <t>TABLEAUX INSTRUCTION DOSSIER FONDS CHALEUR RESEAU DE CHALEUR-Dossier soumis à anlyse économique-</t>
  </si>
  <si>
    <t>Ile de France</t>
  </si>
  <si>
    <t>Languedoc-Roussillon</t>
  </si>
  <si>
    <t>Tableau 1 : Synthèse projet</t>
  </si>
  <si>
    <t>Midi-Pyrénées</t>
  </si>
  <si>
    <t>Tableau 2.1 et 2.2 : Besoins du réseau et montée en charge des besoins</t>
  </si>
  <si>
    <t>Nord-Pas de Calais</t>
  </si>
  <si>
    <t>Tableaux 3.1 et 3.2 :  Impact aide sur le prix de vente de la chaleur, en général et pour certains abonnés</t>
  </si>
  <si>
    <t>Tableau 4 : Tableau des DN</t>
  </si>
  <si>
    <t>Poitou-Charentes</t>
  </si>
  <si>
    <t>Tableau 5 : Compte d'Exploitation Prévisionnel global</t>
  </si>
  <si>
    <t>Rhône-Alpes</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</si>
  <si>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</si>
  <si>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</si>
  <si>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</si>
  <si>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</si>
  <si>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</si>
  <si>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</si>
  <si>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</si>
  <si>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</si>
  <si>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</si>
  <si>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</si>
  <si>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</si>
  <si>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</si>
  <si>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</si>
  <si>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</si>
  <si>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mixité MWh/an %</t>
  </si>
  <si>
    <t>Combustible Appoint</t>
  </si>
  <si>
    <t>Production fossile à préciser (Gaz...) MWh</t>
  </si>
  <si>
    <t>Rendement chaudière GN</t>
  </si>
  <si>
    <t>Puissance GN  MW</t>
  </si>
  <si>
    <t>Chaleur fatale</t>
  </si>
  <si>
    <t>Récupération de chaleur MWh</t>
  </si>
  <si>
    <t>Rendement production YY</t>
  </si>
  <si>
    <t>Puissance YY MW</t>
  </si>
  <si>
    <t>EnR autre</t>
  </si>
  <si>
    <t>Production EnR autre (préciser) MWh</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</si>
  <si>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</si>
  <si>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</si>
  <si>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t>(ajout 2025)</t>
  </si>
  <si>
    <r>
      <t xml:space="preserve">Total production EnR&amp;R MWh
</t>
    </r>
    <r>
      <rPr>
        <i/>
        <sz val="8"/>
        <color theme="1"/>
        <rFont val="Calibri"/>
        <family val="2"/>
        <scheme val="minor"/>
      </rPr>
      <t>(si réseau de chaleur = chaleur EnR&amp;R injectée dans le RC)</t>
    </r>
  </si>
  <si>
    <t>MWh EnR&amp;R de verdissement</t>
  </si>
  <si>
    <t>Part de verdissement</t>
  </si>
  <si>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</si>
  <si>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9.1"/>
        <color rgb="FFFF0000"/>
        <rFont val="Calibri"/>
        <family val="2"/>
      </rPr>
      <t xml:space="preserve"> </t>
    </r>
    <r>
      <rPr>
        <b/>
        <i/>
        <sz val="7"/>
        <color rgb="FFFF0000"/>
        <rFont val="Calibri"/>
        <family val="2"/>
        <scheme val="minor"/>
      </rPr>
      <t>65%</t>
    </r>
    <r>
      <rPr>
        <i/>
        <sz val="7"/>
        <color theme="1"/>
        <rFont val="Calibri"/>
        <family val="2"/>
        <scheme val="minor"/>
      </rPr>
      <t>)</t>
    </r>
  </si>
  <si>
    <r>
      <rPr>
        <b/>
        <sz val="8"/>
        <color rgb="FF000000"/>
        <rFont val="Calibri"/>
        <family val="2"/>
      </rPr>
      <t xml:space="preserve">CO2 évité (tonnes) :
</t>
    </r>
    <r>
      <rPr>
        <i/>
        <sz val="8"/>
        <color rgb="FF000000"/>
        <rFont val="Calibri"/>
        <family val="2"/>
      </rPr>
      <t>réf. Combustion (base carbone ADEME) 
GN : 0,201tCO2/MWh PCI
fioul : 0,272tCO2/MWh PCI
charbon : 0,345tCO2/MWh PCI</t>
    </r>
  </si>
  <si>
    <t>=&gt;</t>
  </si>
  <si>
    <t>Energie substituée</t>
  </si>
  <si>
    <t>Gaz naturel</t>
  </si>
  <si>
    <t>Fioul</t>
  </si>
  <si>
    <t>Charbon</t>
  </si>
  <si>
    <t>Part</t>
  </si>
  <si>
    <t>Commentaires - détails complémentaires</t>
  </si>
  <si>
    <t>Production biomasse = 2 chaudières de 1,7MW</t>
  </si>
  <si>
    <t>RESEAU DE CHALEUR</t>
  </si>
  <si>
    <t>Projet Fonds Chaleur
(et données extension RC)</t>
  </si>
  <si>
    <t>Type de fluide caloporteur</t>
  </si>
  <si>
    <t>Régime de température</t>
  </si>
  <si>
    <t>Longueur Réseau de chaleur (ml)</t>
  </si>
  <si>
    <t>Longueur Basse Pression (ml)</t>
  </si>
  <si>
    <t>Longueur Haute Pression (ml)</t>
  </si>
  <si>
    <t>Dimaètre nominale maxi</t>
  </si>
  <si>
    <t>Chaleur vendue en sous-stations MWh</t>
  </si>
  <si>
    <t>En cas d'extension :</t>
  </si>
  <si>
    <t>dont réseau existant</t>
  </si>
  <si>
    <t>dont extension</t>
  </si>
  <si>
    <t>Chaleur EnR&amp;R vendue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</si>
  <si>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</si>
  <si>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</si>
  <si>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</si>
  <si>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</si>
  <si>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</si>
  <si>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</si>
  <si>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</si>
  <si>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</si>
  <si>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</si>
  <si>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Insérer un graphique de répartition des besoins (camembert) par type d'usager (tertiaire, santé, éducation logement… colonne G en fonction de la colonne K)</t>
  </si>
  <si>
    <t>Zone climatique</t>
  </si>
  <si>
    <t>H1b</t>
  </si>
  <si>
    <t>2.1. Abonnés et besoins</t>
  </si>
  <si>
    <t>&gt;800</t>
  </si>
  <si>
    <t>Abonnés actuels ou extension</t>
  </si>
  <si>
    <t>N° Sous station</t>
  </si>
  <si>
    <t>Maître d'ouvrage</t>
  </si>
  <si>
    <t>Bâtiment</t>
  </si>
  <si>
    <t>Neuf/ existant</t>
  </si>
  <si>
    <t>Date de raccordement prévue</t>
  </si>
  <si>
    <t>Type de bâtiment</t>
  </si>
  <si>
    <t>Eq. Logement</t>
  </si>
  <si>
    <t>Surface chauffée (m2)</t>
  </si>
  <si>
    <t xml:space="preserve">Besoins
MWh </t>
  </si>
  <si>
    <t>Besoins après réhabilitation / démarches énergétique
 MWh à l'issue des travaux
pris en compte pour le dimensionnement</t>
  </si>
  <si>
    <t>dont Besoins chauffage</t>
  </si>
  <si>
    <t>dont Besoins ECS</t>
  </si>
  <si>
    <t>P Souscrite
kW</t>
  </si>
  <si>
    <t>Besoins / m2</t>
  </si>
  <si>
    <t>Classe énerg. 
(A, B, C, …)</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</si>
  <si>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</si>
  <si>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</si>
  <si>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Besoin plafond d'efficacité énergétique chauffage bâtiment hors ECS (MWh/an)</t>
  </si>
  <si>
    <t>Abonné actuel</t>
  </si>
  <si>
    <t>1.1</t>
  </si>
  <si>
    <t>O. HLM xxx</t>
  </si>
  <si>
    <t>Les xxx</t>
  </si>
  <si>
    <t>Existant</t>
  </si>
  <si>
    <t xml:space="preserve">Logements </t>
  </si>
  <si>
    <t>1.2</t>
  </si>
  <si>
    <t>Commerce</t>
  </si>
  <si>
    <t>Total abonnés actuels</t>
  </si>
  <si>
    <t>Extension phase 1</t>
  </si>
  <si>
    <t>2.1</t>
  </si>
  <si>
    <t>Ville de Y</t>
  </si>
  <si>
    <t>CHU X</t>
  </si>
  <si>
    <t>Enseignement</t>
  </si>
  <si>
    <t>Extension phase 2</t>
  </si>
  <si>
    <t>CG</t>
  </si>
  <si>
    <t>Collège</t>
  </si>
  <si>
    <t>Neuf</t>
  </si>
  <si>
    <t>Extension phase 3</t>
  </si>
  <si>
    <t>Total extensions</t>
  </si>
  <si>
    <t>TOTAUX</t>
  </si>
  <si>
    <t>Nombre de bâtiments à usage de logement social raccordés suite au projet</t>
  </si>
  <si>
    <t>Nombre de logements sociaux raccordés suite au projet</t>
  </si>
  <si>
    <t>A remplir (évolution 2025)</t>
  </si>
  <si>
    <t>Bâtiments existants (MWh/an)</t>
  </si>
  <si>
    <t>Nouveaux raccordements prévus dans le cadre du projet (MWh/an)</t>
  </si>
  <si>
    <t>TOTAL (MWh/an)</t>
  </si>
  <si>
    <t>Tertiaire</t>
  </si>
  <si>
    <t>Résidentiel</t>
  </si>
  <si>
    <t>Tertiaire (*)</t>
  </si>
  <si>
    <t>Consommation avant projet Fonds Chaleur (MWh)</t>
  </si>
  <si>
    <t>Consommation après projet Fonds Chaleur  (MWh)</t>
  </si>
  <si>
    <t>Différence avant projet (%)</t>
  </si>
  <si>
    <t>Consommation estimative 2030  (MWh)</t>
  </si>
  <si>
    <t>Différence avant projet</t>
  </si>
  <si>
    <t>Consommation estimative 2040  (MWh)</t>
  </si>
  <si>
    <t>(*) Pour rappel : pour les bâtiments tertiaires qui vont être raccordés au réseau, la conformité au décret éco-énergie tertiaire nécessite d'atteindre une réduction de concommation d'énergie finale d'au moins 27% en 2040 (par rapport à l'année de référence)</t>
  </si>
  <si>
    <t>2.2. Montée en charge des raccordements</t>
  </si>
  <si>
    <t xml:space="preserve">Année </t>
  </si>
  <si>
    <t>Energie vendue en sous-station (MWh)</t>
  </si>
  <si>
    <t>Nombre de Ss stations</t>
  </si>
  <si>
    <t>Puissance souscrite (kW)</t>
  </si>
  <si>
    <t>Mixité EnR &amp;R</t>
  </si>
  <si>
    <t>Quantités d’EnR&amp;R injectées</t>
  </si>
  <si>
    <t>H1a</t>
  </si>
  <si>
    <t>H1c</t>
  </si>
  <si>
    <t>H2a</t>
  </si>
  <si>
    <t>H2b</t>
  </si>
  <si>
    <t>H2c</t>
  </si>
  <si>
    <t>H2d</t>
  </si>
  <si>
    <t>H3</t>
  </si>
  <si>
    <t>&lt;400</t>
  </si>
  <si>
    <t>400-800</t>
  </si>
  <si>
    <t>Typologie bâtiments:</t>
  </si>
  <si>
    <t>Plafond standart (H2b&lt;400m) (kWh/m² e finale)</t>
  </si>
  <si>
    <t>0 à 400 m</t>
  </si>
  <si>
    <t>401 à 800 m</t>
  </si>
  <si>
    <t>801 m et plus</t>
  </si>
  <si>
    <t>https://www.legifrance.gouv.fr/loda/id/JORFTEXT000026871753</t>
  </si>
  <si>
    <t>Coffs Bbio</t>
  </si>
  <si>
    <t>Bureaux</t>
  </si>
  <si>
    <t>Hôtellerie, restauration</t>
  </si>
  <si>
    <t>Bâtiments ou parties de bâtiment universitaire d'enseignement et de recherche CE1</t>
  </si>
  <si>
    <t>Santé</t>
  </si>
  <si>
    <t>Bâtiments ou parties de bâtiment universitaire d'enseignement et de recherche CE2</t>
  </si>
  <si>
    <t>Sport</t>
  </si>
  <si>
    <t>Autre tertiaire</t>
  </si>
  <si>
    <t>hotels 0-1etoiles CE1 (nuit pr tt les hotels)</t>
  </si>
  <si>
    <t>hotels 0-1etoiles CE2</t>
  </si>
  <si>
    <t>hotels 2 etoiles CE1</t>
  </si>
  <si>
    <t>hotels 2 etoiles CE2</t>
  </si>
  <si>
    <t>hotels 3 etoiles CE1</t>
  </si>
  <si>
    <t>hotels 3 etoiles CE2</t>
  </si>
  <si>
    <t>hotels 4-5 etoiles CE1</t>
  </si>
  <si>
    <t>hotels 4-5 etoiles CE2</t>
  </si>
  <si>
    <t>Commerces CE1</t>
  </si>
  <si>
    <t>Commerces CE2</t>
  </si>
  <si>
    <t>Etab sportif CE1</t>
  </si>
  <si>
    <t>Etab sportif CE2</t>
  </si>
  <si>
    <t>Etab sportif munic CE1</t>
  </si>
  <si>
    <t>Etab sportif munic CE2</t>
  </si>
  <si>
    <t>santé nuit CE1</t>
  </si>
  <si>
    <t>Santé nuit CE2</t>
  </si>
  <si>
    <t>Tertiaire - Bureaux</t>
  </si>
  <si>
    <t>Altitude (m)</t>
  </si>
  <si>
    <t>CVC</t>
  </si>
  <si>
    <t>N/A</t>
  </si>
  <si>
    <t>800-1200</t>
  </si>
  <si>
    <t>1200-1600</t>
  </si>
  <si>
    <t>&gt;1600</t>
  </si>
  <si>
    <t>Tertiaire - Commerce</t>
  </si>
  <si>
    <t>Tertiaire - Enseignement</t>
  </si>
  <si>
    <t>Tertiaire - Hotellerie</t>
  </si>
  <si>
    <t>Tertiaire - Sports &amp; Loisirs</t>
  </si>
  <si>
    <t>Tertiaire - Santé</t>
  </si>
  <si>
    <t>Tertiaire - Autres</t>
  </si>
  <si>
    <t>Tableau 3.1 : Impact de l'aide sur le prix de vente de la chaleur</t>
  </si>
  <si>
    <t>Ces tarifs doivent tenir compte des recommandations de l'ADEME concernant le prix de référence du gaz (en particulier le prix "fourniture gaz") : voir ci-dessous pour 2025</t>
  </si>
  <si>
    <t>Cas des projets de réseau de chaleur (production + distribution) 
bénéficiant d'une aide forfaitaire globale en €/[MWhEnR&amp;R]
(voir Conditions d'Eligibilité et de Financement et voir calcul de l'aide, onglet 3.3)</t>
  </si>
  <si>
    <t>Cas des projets de réseau bénéficiant d'une aide par analyse économique
(voir Conditions d'Eligibilité et de Financement)</t>
  </si>
  <si>
    <t>Taux d'aide</t>
  </si>
  <si>
    <t>Montant de l'aide</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</si>
  <si>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</si>
  <si>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</si>
  <si>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</si>
  <si>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</si>
  <si>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</si>
  <si>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</si>
  <si>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</si>
  <si>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</si>
  <si>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</si>
  <si>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</si>
  <si>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estimée</t>
  </si>
  <si>
    <t>aide forfaitaire à estimer par le porteur de projet</t>
  </si>
  <si>
    <t>Cas des extensions</t>
  </si>
  <si>
    <t>Prix de vente avant opération sur le réseau existant</t>
  </si>
  <si>
    <t>Tableau 3.2. Impact aide sur prix vente pour différents abonnés</t>
  </si>
  <si>
    <t>Ces tarifs doivent tenir compte des recommandations de l'ADEME concernant le prix de référence du gaz (en particulier le prix "fourniture gaz") : voir ci-contre pour 2025</t>
  </si>
  <si>
    <t>Prospects sur bâtiment existant</t>
  </si>
  <si>
    <t>Prospects sur bâtiment neuf</t>
  </si>
  <si>
    <t>Bâtiments déjà raccordés au réseau</t>
  </si>
  <si>
    <t>Type de prospect</t>
  </si>
  <si>
    <t xml:space="preserve">Bailleur </t>
  </si>
  <si>
    <t>Copropriété</t>
  </si>
  <si>
    <t xml:space="preserve">Bâtiment public hors enseignement </t>
  </si>
  <si>
    <t xml:space="preserve">Tertiaire (dont santé et enseignement) </t>
  </si>
  <si>
    <t>Bailleur</t>
  </si>
  <si>
    <t>Bâtiment public hors enseignement</t>
  </si>
  <si>
    <t>Tertiaire (dont santé et enseignement)</t>
  </si>
  <si>
    <t>Nom de l'abonné</t>
  </si>
  <si>
    <t>Type de chauffage avant projet RC (uniquement cas des bâtiments existants) : 
élec, gaz ou autre</t>
  </si>
  <si>
    <t>kW souscrit</t>
  </si>
  <si>
    <t>MWh/an</t>
  </si>
  <si>
    <t>Prix vente de la chaleur en €TTC/MWh</t>
  </si>
  <si>
    <t>Situation actuelle (équivalent P1 + P’1 + P2 + P3+P4 pour le gaz)</t>
  </si>
  <si>
    <t>Prix vente après opération sans subvention, sans CEE</t>
  </si>
  <si>
    <r>
      <rPr>
        <sz val="9"/>
        <color rgb="FF000000"/>
        <rFont val="Arial"/>
        <family val="2"/>
      </rPr>
      <t xml:space="preserve">Prix vente après opération avec subvention, </t>
    </r>
    <r>
      <rPr>
        <b/>
        <sz val="9"/>
        <color rgb="FF000000"/>
        <rFont val="Arial"/>
        <family val="2"/>
      </rPr>
      <t>sans CEE</t>
    </r>
  </si>
  <si>
    <r>
      <rPr>
        <sz val="9"/>
        <color rgb="FF000000"/>
        <rFont val="Arial"/>
        <family val="2"/>
      </rPr>
      <t xml:space="preserve">Prix vente après opération avec subvention, </t>
    </r>
    <r>
      <rPr>
        <b/>
        <sz val="9"/>
        <color rgb="FF000000"/>
        <rFont val="Arial"/>
        <family val="2"/>
      </rPr>
      <t>avec CEE</t>
    </r>
  </si>
  <si>
    <t>Tableau 3.3 : Coût estimatif de la chaleur pour l'usager (cas des bailleurs)</t>
  </si>
  <si>
    <t>Bailleur
(**)</t>
  </si>
  <si>
    <t xml:space="preserve">Commentaires de l'opérateur. 
Préciser au moins :
- le nombre de bailleurs concernés ;
- la nature des hypothèses réalisées pour calculer les valeurs moyennes
</t>
  </si>
  <si>
    <t>Bailleur 
(*)</t>
  </si>
  <si>
    <t>Commentaires de l'opérateur . 
Préciser au moins :
- le nombre de bailleurs concernés ;
- la nature des hypothèses réalisées pour calculer les valeurs moyennes</t>
  </si>
  <si>
    <t>Coût moyen estimatif  pour l'usager (€TTC/MWh)</t>
  </si>
  <si>
    <t>Tarification (R1+R2) après opération, sans subvention ni CEE</t>
  </si>
  <si>
    <t>Dépenses liées au réseau secondaire</t>
  </si>
  <si>
    <t xml:space="preserve">(*) Ces informations pourront être obtenues par le biais du comité de pilotage, de la CCSPL et/ou du comité consultatif mis en place à l'occasion de la création ou d'une précédente extension du réseau aidée par le Fonds Chaleur, conformément aux conditions d'éligibilité et de financement de l'ADEME. </t>
  </si>
  <si>
    <t>(**) Indiquer le maximum d'indications à date de dépôt du projet)</t>
  </si>
  <si>
    <t>Tableau 4</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</si>
  <si>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</si>
  <si>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</si>
  <si>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</si>
  <si>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</si>
  <si>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</si>
  <si>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</si>
  <si>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</si>
  <si>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</si>
  <si>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</si>
  <si>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</si>
  <si>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</si>
  <si>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</si>
  <si>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</si>
  <si>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</si>
  <si>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</si>
  <si>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</si>
  <si>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</si>
  <si>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</si>
  <si>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</si>
  <si>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</si>
  <si>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</si>
  <si>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</si>
  <si>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</si>
  <si>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</si>
  <si>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</si>
  <si>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Onglet à compléter pour tout projet supérieur à 12 GWhEnR&amp;R par an, quelle que soit la méthode de calcul de l'aide (dans le cas particulier d'une extension, le CEP a pour périmètre [le réseau initial + l'extension] ).</t>
  </si>
  <si>
    <t>CEP: Présentation type fonds chaleur, Réseaux de chaleur.</t>
  </si>
  <si>
    <t>Nom du projet:</t>
  </si>
  <si>
    <t xml:space="preserve">périmètre du CEP: </t>
  </si>
  <si>
    <t>Référence du CEP contractuel:</t>
  </si>
  <si>
    <t>Date:</t>
  </si>
  <si>
    <t>Les formules de calcul des sous totaux, doivent être accessibles.</t>
  </si>
  <si>
    <t>Les décompositions proposées sont "à minima": modifier les lignes pour plus de détails</t>
  </si>
  <si>
    <t>Tableau à remplir en k€</t>
  </si>
  <si>
    <t>Partie à renseigner dans le cas de l'extension d'un réseau existant.</t>
  </si>
  <si>
    <t>Années supplémentaires le cas échéant</t>
  </si>
  <si>
    <t>Années</t>
  </si>
  <si>
    <t>20(…)</t>
  </si>
  <si>
    <t>20xx</t>
  </si>
  <si>
    <t xml:space="preserve">Chiffre d'affaire en milliers en k€ (à détailler) </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</si>
  <si>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indications des Mwh vendus, puissance souscrites….</t>
    </r>
  </si>
  <si>
    <t>MWh utile livrés en sous station éventuellemnt par zone</t>
  </si>
  <si>
    <t>dont réseau existant en 2022</t>
  </si>
  <si>
    <t>dont raccordements prévus et restants</t>
  </si>
  <si>
    <t>dont projet d'extension</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</si>
  <si>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</si>
  <si>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</si>
  <si>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</si>
  <si>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</si>
  <si>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</si>
  <si>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</si>
  <si>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</si>
  <si>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</si>
  <si>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</si>
  <si>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Pour des besoins de contrôle :
- isoler et quantifier sur cette ligne la part du tarif qui répercute l'aide Fonds Chaleur , en €/MWh ou €/kW (même si déjà intégrée à R24 ou R25 ou autre)</t>
  </si>
  <si>
    <t>- isoler et quantifier sur cette ligne la part du tarif qui répercute l'aide CEE, le cas échéant, en €/MWh ou €/kW (même si déjà intégrée à R24 ou R25 ou autre)</t>
  </si>
  <si>
    <t>sous total R2</t>
  </si>
  <si>
    <t>Recettes CEE (si collectés par l'opérateur réseau)</t>
  </si>
  <si>
    <t>Recettes de raccordement (type et valeur des recettes à préciser)</t>
  </si>
  <si>
    <t>autres recettes…</t>
  </si>
  <si>
    <t>TOTAL chiffre d'affaire</t>
  </si>
  <si>
    <t>Estimation tarif/MWh</t>
  </si>
  <si>
    <t>Charges d’exploitation P1 (à détailler)</t>
  </si>
  <si>
    <t>Charges de combustibles détaillées</t>
  </si>
  <si>
    <t>Electricité (P'1)</t>
  </si>
  <si>
    <t>charge combustible bois</t>
  </si>
  <si>
    <t>Charges de combustible gaz</t>
  </si>
  <si>
    <t>Ces charges doivent tenir compte des recommandations de l'ADEME concernant le prix de référence du gaz : voir ci-dessous pour 2025</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</si>
  <si>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</si>
  <si>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</si>
  <si>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</si>
  <si>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</si>
  <si>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</si>
  <si>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</si>
  <si>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</si>
  <si>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</si>
  <si>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</si>
  <si>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</si>
  <si>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</si>
  <si>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 liée au plan de financement</t>
  </si>
  <si>
    <t>Excédent Brut d'Exploitation (EBE) en k€</t>
  </si>
  <si>
    <t>Détails concernant les charges</t>
  </si>
  <si>
    <t>MWh bois consommés</t>
  </si>
  <si>
    <t>MWh gaz consommés</t>
  </si>
  <si>
    <t>MWh de chaleur de récupération consommés</t>
  </si>
  <si>
    <r>
      <t xml:space="preserve">Onglet à compléter pour toute création avec injection EnR&amp;R supérieure à 12 GWh par an, quelle que soit la méthode de calcul de l'aide, hormis dans les cas où le porteur de projet demande une aide inférieure aux taux d'aide autorisés par les points 7 et 8 de l'article 46 du RGEC (*)
(*)
</t>
    </r>
    <r>
      <rPr>
        <b/>
        <i/>
        <sz val="11"/>
        <color rgb="FFFF0000"/>
        <rFont val="Arial"/>
        <family val="2"/>
      </rPr>
      <t>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t>
    </r>
  </si>
  <si>
    <t>VALEURS EN €</t>
  </si>
  <si>
    <t>Ne pas remplir</t>
  </si>
  <si>
    <t>Remplir</t>
  </si>
  <si>
    <t>Investissements totaux dont production (€)</t>
  </si>
  <si>
    <t>Excédent Brut d'Exploitation (EBE) en € (REPRISE DES ELEMENTS DU CEP)</t>
  </si>
  <si>
    <t>Calcul du déficit de financement</t>
  </si>
  <si>
    <t>La valeur résiduelle est ajoutée par défaut au cash flow de 2044 (à corriger le cas échéant)</t>
  </si>
  <si>
    <t>Valeur résiduelle des nouveaux investissements (soulte)</t>
  </si>
  <si>
    <t>Sommes</t>
  </si>
  <si>
    <t>Flux des investissements (-)</t>
  </si>
  <si>
    <t>Amortissement des investissements (-)</t>
  </si>
  <si>
    <r>
      <t xml:space="preserve">Amortissement des subventions prévisionnelles </t>
    </r>
    <r>
      <rPr>
        <b/>
        <sz val="10"/>
        <color theme="1"/>
        <rFont val="Arial"/>
        <family val="2"/>
      </rPr>
      <t>totales</t>
    </r>
    <r>
      <rPr>
        <sz val="10"/>
        <color theme="1"/>
        <rFont val="Arial"/>
        <family val="2"/>
      </rPr>
      <t xml:space="preserve"> (Fonds Chaleur et autres, hors CEE), sur 20 ans, avec par défaut une aide à 30% (+)</t>
    </r>
  </si>
  <si>
    <t>Résultat imposable (méthode FC)</t>
  </si>
  <si>
    <t>IS prévisionnel  (méthode FC) (-)</t>
  </si>
  <si>
    <t>Flux des subventions prévisionnelles totales (Fonds Chaleur et autres, hors CEE) (+)</t>
  </si>
  <si>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</si>
  <si>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</si>
  <si>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</si>
  <si>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</si>
  <si>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r>
      <t xml:space="preserve">Onglet à compléter pour toute extension avec injection EnR&amp;R supérieure à 12 GWh par an, quelle que soit la méthode de calcul de l'aide, hormis dans les cas où le porteur de projet demande une aide inférieure aux taux d'aide autorisés par les points 7 et 8 de l'article 46 du RGEC (*)
</t>
    </r>
    <r>
      <rPr>
        <b/>
        <sz val="11"/>
        <color rgb="FFFF0000"/>
        <rFont val="Arial"/>
        <family val="2"/>
      </rPr>
      <t>(*)
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t>
    </r>
  </si>
  <si>
    <t>Investissements totaux du projet d'extension, dont production (€)</t>
  </si>
  <si>
    <r>
      <t xml:space="preserve">Dans les cases ci-dessous, l'ADEME attend des commentaires succincts sur la façon dont la répartition a été faite entre les valeurs relatives au réseau existant et celles, demandées ici, relatives à l'extension exclusivement ; et ce, </t>
    </r>
    <r>
      <rPr>
        <b/>
        <u/>
        <sz val="11"/>
        <color theme="1"/>
        <rFont val="Arial"/>
        <family val="2"/>
      </rPr>
      <t>en particulier pour les charges.</t>
    </r>
  </si>
  <si>
    <t>Sous-total R1 exclusivement lié à l'extension (k€)</t>
  </si>
  <si>
    <t>Sous-total R2 exclusivement lié à l'extension  (k€)</t>
  </si>
  <si>
    <t>Recettes CEE exclusivement liées à l'extension  (k€)</t>
  </si>
  <si>
    <t>Recettes raccordement exclusivement liées à l'extension  (k€)</t>
  </si>
  <si>
    <t>Charges combustible exclusivement liées à l'extension  (k€)</t>
  </si>
  <si>
    <t>Charges petit entretien / divers exclusivement liées à l'extension  (k€)</t>
  </si>
  <si>
    <t>Charges gros entretien et renouvellement exclusivement liées à l'extension  (k€)</t>
  </si>
  <si>
    <t>Charges diverses exclusivement liées à l'extension  (k€)</t>
  </si>
  <si>
    <t>EBE exclusivement lié à l'extension  (k€)</t>
  </si>
  <si>
    <t>Flux des investissements de l'extension (-)</t>
  </si>
  <si>
    <t>Amortissement des investissements de l'extension (-)</t>
  </si>
  <si>
    <r>
      <t>Amortissement des subventions</t>
    </r>
    <r>
      <rPr>
        <b/>
        <sz val="10"/>
        <color theme="1"/>
        <rFont val="Arial"/>
        <family val="2"/>
      </rPr>
      <t xml:space="preserve"> </t>
    </r>
    <r>
      <rPr>
        <sz val="10"/>
        <color theme="1"/>
        <rFont val="Arial"/>
        <family val="2"/>
      </rPr>
      <t xml:space="preserve">prévisionnelles </t>
    </r>
    <r>
      <rPr>
        <b/>
        <sz val="10"/>
        <color theme="1"/>
        <rFont val="Arial"/>
        <family val="2"/>
      </rPr>
      <t>totales</t>
    </r>
    <r>
      <rPr>
        <sz val="10"/>
        <color theme="1"/>
        <rFont val="Arial"/>
        <family val="2"/>
      </rPr>
      <t xml:space="preserve"> pour l'extension (Fonds Chaleur et autres dispositifs, hors CEE), avec par défaut une aide Fonds Chaleur à 30% (+)</t>
    </r>
  </si>
  <si>
    <t>Résultat imposable (méthode FC) associé à l'extension</t>
  </si>
  <si>
    <t xml:space="preserve">IS prévisionnel  (méthode FC) associé à l'extension (-) </t>
  </si>
  <si>
    <r>
      <t xml:space="preserve">Flux des subventions prévisionnelles </t>
    </r>
    <r>
      <rPr>
        <b/>
        <sz val="11"/>
        <color theme="1"/>
        <rFont val="Arial"/>
        <family val="2"/>
      </rPr>
      <t>totales</t>
    </r>
    <r>
      <rPr>
        <sz val="11"/>
        <color theme="1"/>
        <rFont val="Arial"/>
        <family val="2"/>
      </rPr>
      <t xml:space="preserve"> (Fonds Chaleur et autres, hors CEE) pour l'extension</t>
    </r>
    <r>
      <rPr>
        <sz val="10"/>
        <color theme="1"/>
        <rFont val="Arial"/>
        <family val="2"/>
      </rPr>
      <t xml:space="preserve"> (+)</t>
    </r>
  </si>
  <si>
    <t>Cash flow après IS prévisionnel sans aide (méthode FC) associé à l'extension</t>
  </si>
  <si>
    <t>Cash flow après IS prévisionnel avec aide (méthode FC) associé à l'extension</t>
  </si>
  <si>
    <t>Déficit de financement (année 2024) &lt;=&gt; aide maximale autorisée
(la valeur ci-dessous doit être positive)</t>
  </si>
  <si>
    <t>Tableau 5 : Historique des investissements</t>
  </si>
  <si>
    <t>Historique des investissements 
(à remplir obligatoirement si délégataire identique ; si changement de délégataire, le signaler)</t>
  </si>
  <si>
    <t>Etape</t>
  </si>
  <si>
    <t>Année d'investissement</t>
  </si>
  <si>
    <t>Montant d'investissement (€)</t>
  </si>
  <si>
    <t>Aide reçue pour l'investissement (€)</t>
  </si>
  <si>
    <t>Origine de l'aide (Fonds chaleur, Région, FEDER…)</t>
  </si>
  <si>
    <t>Création</t>
  </si>
  <si>
    <t>Avenant 1</t>
  </si>
  <si>
    <t>Avenant 2</t>
  </si>
  <si>
    <t>DÉPARTEMENT</t>
  </si>
  <si>
    <t>01 ― Ain</t>
  </si>
  <si>
    <t>02 ― Aisne</t>
  </si>
  <si>
    <t>03 ― Allier</t>
  </si>
  <si>
    <t>04 ― Alpes-de-Haute-Provence</t>
  </si>
  <si>
    <t>05 ― Hautes-Alpes</t>
  </si>
  <si>
    <t>06 ― Alpes-Maritimes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</si>
  <si>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</si>
  <si>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</si>
  <si>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</si>
  <si>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</si>
  <si>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</si>
  <si>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</si>
  <si>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</si>
  <si>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</si>
  <si>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</si>
  <si>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</si>
  <si>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</si>
  <si>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</si>
  <si>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</si>
  <si>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</si>
  <si>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</si>
  <si>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Côtes-d'Or</t>
  </si>
  <si>
    <t>22 ― Côtes-d'Armor</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</si>
  <si>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</si>
  <si>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</si>
  <si>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</si>
  <si>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</si>
  <si>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</si>
  <si>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</si>
  <si>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</si>
  <si>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</si>
  <si>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</si>
  <si>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</si>
  <si>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</si>
  <si>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</si>
  <si>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</si>
  <si>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</si>
  <si>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</si>
  <si>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</si>
  <si>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</si>
  <si>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</si>
  <si>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</si>
  <si>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</si>
  <si>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</si>
  <si>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</si>
  <si>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</si>
  <si>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</si>
  <si>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</si>
  <si>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</si>
  <si>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</si>
  <si>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</si>
  <si>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</si>
  <si>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</si>
  <si>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</si>
  <si>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</si>
  <si>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</si>
  <si>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</si>
  <si>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</si>
  <si>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</si>
  <si>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</si>
  <si>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</si>
  <si>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</si>
  <si>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</si>
  <si>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</si>
  <si>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</si>
  <si>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</si>
  <si>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</si>
  <si>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</si>
  <si>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</si>
  <si>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</si>
  <si>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</si>
  <si>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</si>
  <si>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</si>
  <si>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</si>
  <si>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</si>
  <si>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</si>
  <si>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</si>
  <si>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</si>
  <si>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</si>
  <si>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</si>
  <si>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</si>
  <si>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</si>
  <si>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</si>
  <si>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</si>
  <si>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</si>
  <si>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</si>
  <si>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</si>
  <si>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</si>
  <si>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</si>
  <si>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</si>
  <si>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</si>
  <si>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</si>
  <si>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</si>
  <si>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</si>
  <si>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</si>
  <si>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</si>
  <si>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t>Extension</t>
  </si>
  <si>
    <t>Plafond 1</t>
  </si>
  <si>
    <t>Plafond 2</t>
  </si>
  <si>
    <t>Plafond 3</t>
  </si>
  <si>
    <t>Plafond 4</t>
  </si>
  <si>
    <t>Plafond 5</t>
  </si>
  <si>
    <t>Fluide</t>
  </si>
  <si>
    <t>Eau chaude</t>
  </si>
  <si>
    <t>Eau surchauffée (T&gt;105°C)</t>
  </si>
  <si>
    <t>Vapeur</t>
  </si>
  <si>
    <t>Eau glacée</t>
  </si>
  <si>
    <t>Autres</t>
  </si>
  <si>
    <t xml:space="preserve">Département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</si>
</sst>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43" formatCode="_-* #,##0.00_-;\-* #,##0.00_-;_-* &quot;-&quot;??_-;_-@_-"/>
    <numFmt numFmtId="164" formatCode="_-* #,##0\ &quot;€&quot;_-;\-* #,##0\ &quot;€&quot;_-;_-* &quot;-&quot;??\ &quot;€&quot;_-;_-@_-"/>
    <numFmt numFmtId="165" formatCode="0&quot; ml d'extension RC&quot;"/>
    <numFmt numFmtId="166" formatCode="0.0%"/>
    <numFmt numFmtId="167" formatCode="0.0"/>
    <numFmt numFmtId="168" formatCode="0&quot; MWh EnR&amp;R sup. produits&quot;"/>
    <numFmt numFmtId="169" formatCode="0.00&quot; points&quot;"/>
  </numFmts>
  <fonts count="79"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i/>
      <sz val="10"/>
      <color rgb="FF000000"/>
      <name val="Arial"/>
      <family val="2"/>
    </font>
    <font>
      <b/>
      <sz val="8"/>
      <color rgb="FF000000"/>
      <name val="Arial"/>
      <family val="2"/>
    </font>
    <font>
      <b/>
      <sz val="8"/>
      <color theme="1"/>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sz val="8"/>
      <color rgb="FF000000"/>
      <name val="Arial"/>
      <family val="2"/>
    </font>
    <font>
      <i/>
      <sz val="8"/>
      <color rgb="FF000000"/>
      <name val="Arial"/>
      <family val="2"/>
    </font>
    <font>
      <sz val="10"/>
      <color theme="1"/>
      <name val="Arial"/>
      <family val="2"/>
    </font>
    <font>
      <i/>
      <sz val="11"/>
      <color theme="1"/>
      <name val="Arial"/>
      <family val="2"/>
    </font>
    <font>
      <b/>
      <i/>
      <sz val="11"/>
      <color theme="1"/>
      <name val="Arial"/>
      <family val="2"/>
    </font>
    <font>
      <sz val="7"/>
      <color theme="1"/>
      <name val="Arial"/>
      <family val="2"/>
    </font>
    <font>
      <b/>
      <sz val="11"/>
      <color theme="1"/>
      <name val="Calibri"/>
      <family val="2"/>
      <scheme val="minor"/>
    </font>
    <font>
      <i/>
      <sz val="10"/>
      <color theme="1"/>
      <name val="Arial"/>
      <family val="2"/>
    </font>
    <font>
      <b/>
      <sz val="8"/>
      <color rgb="FFC00000"/>
      <name val="Arial"/>
      <family val="2"/>
    </font>
    <font>
      <b/>
      <sz val="8"/>
      <color theme="1"/>
      <name val="Calibri"/>
      <family val="2"/>
      <scheme val="minor"/>
    </font>
    <font>
      <i/>
      <sz val="8"/>
      <color theme="1"/>
      <name val="Calibri"/>
      <family val="2"/>
      <scheme val="minor"/>
    </font>
    <font>
      <b/>
      <i/>
      <sz val="8"/>
      <color theme="1"/>
      <name val="Calibri"/>
      <family val="2"/>
      <scheme val="minor"/>
    </font>
    <font>
      <sz val="8"/>
      <color theme="1"/>
      <name val="Calibri"/>
      <family val="2"/>
      <scheme val="minor"/>
    </font>
    <font>
      <i/>
      <sz val="7"/>
      <color theme="1"/>
      <name val="Calibri"/>
      <family val="2"/>
      <scheme val="minor"/>
    </font>
    <font>
      <b/>
      <i/>
      <sz val="7"/>
      <color rgb="FFFF0000"/>
      <name val="Calibri"/>
      <family val="2"/>
      <scheme val="minor"/>
    </font>
    <font>
      <b/>
      <sz val="7"/>
      <color rgb="FFFF0000"/>
      <name val="Calibri"/>
      <family val="2"/>
    </font>
    <font>
      <b/>
      <i/>
      <sz val="9.1"/>
      <color rgb="FFFF0000"/>
      <name val="Calibri"/>
      <family val="2"/>
    </font>
    <font>
      <b/>
      <i/>
      <sz val="8"/>
      <color rgb="FFFF0000"/>
      <name val="Calibri"/>
      <family val="2"/>
      <scheme val="minor"/>
    </font>
    <font>
      <b/>
      <u/>
      <sz val="12"/>
      <color theme="1"/>
      <name val="Calibri"/>
      <family val="2"/>
      <scheme val="minor"/>
    </font>
    <font>
      <b/>
      <sz val="14"/>
      <color rgb="FFFF0000"/>
      <name val="Arial"/>
      <family val="2"/>
    </font>
    <font>
      <b/>
      <sz val="12"/>
      <color theme="1"/>
      <name val="Calibri"/>
      <family val="2"/>
      <scheme val="minor"/>
    </font>
    <font>
      <b/>
      <i/>
      <sz val="10"/>
      <color theme="1"/>
      <name val="Arial"/>
      <family val="2"/>
    </font>
    <font>
      <i/>
      <sz val="8"/>
      <color theme="4" tint="-0.249977111117893"/>
      <name val="Arial"/>
      <family val="2"/>
    </font>
    <font>
      <sz val="9"/>
      <color theme="1"/>
      <name val="Calibri"/>
      <family val="2"/>
      <scheme val="minor"/>
    </font>
    <font>
      <sz val="9"/>
      <color theme="1"/>
      <name val="Arial"/>
      <family val="2"/>
    </font>
    <font>
      <sz val="10"/>
      <color theme="1"/>
      <name val="Calibri"/>
      <family val="2"/>
      <scheme val="minor"/>
    </font>
    <font>
      <b/>
      <sz val="10"/>
      <color theme="1"/>
      <name val="Arial"/>
      <family val="2"/>
    </font>
    <font>
      <sz val="8"/>
      <name val="Calibri"/>
      <family val="2"/>
      <scheme val="minor"/>
    </font>
    <font>
      <b/>
      <sz val="9"/>
      <color theme="1"/>
      <name val="Calibri"/>
      <family val="2"/>
      <scheme val="minor"/>
    </font>
    <font>
      <b/>
      <sz val="18"/>
      <color rgb="FFFF0000"/>
      <name val="Calibri"/>
      <family val="2"/>
      <scheme val="minor"/>
    </font>
    <font>
      <i/>
      <sz val="9"/>
      <color theme="1"/>
      <name val="Calibri"/>
      <family val="2"/>
      <scheme val="minor"/>
    </font>
    <font>
      <b/>
      <sz val="12"/>
      <color theme="1"/>
      <name val="Arial"/>
      <family val="2"/>
    </font>
    <font>
      <b/>
      <u/>
      <sz val="11"/>
      <color theme="1"/>
      <name val="Arial"/>
      <family val="2"/>
    </font>
    <font>
      <b/>
      <sz val="11"/>
      <color rgb="FFFF0000"/>
      <name val="Arial"/>
      <family val="2"/>
    </font>
    <font>
      <b/>
      <i/>
      <sz val="11"/>
      <color rgb="FFFF0000"/>
      <name val="Arial"/>
      <family val="2"/>
    </font>
    <font>
      <b/>
      <i/>
      <sz val="12"/>
      <color rgb="FFFF0000"/>
      <name val="Calibri"/>
      <family val="2"/>
      <scheme val="minor"/>
    </font>
    <font>
      <b/>
      <sz val="8"/>
      <color theme="1"/>
      <name val="Calibri"/>
      <family val="2"/>
    </font>
    <font>
      <b/>
      <i/>
      <sz val="8"/>
      <color theme="1"/>
      <name val="Calibri"/>
      <family val="2"/>
    </font>
    <font>
      <i/>
      <sz val="8"/>
      <color theme="1"/>
      <name val="Calibri"/>
      <family val="2"/>
    </font>
    <font>
      <sz val="8"/>
      <color rgb="FFFF0000"/>
      <name val="Calibri"/>
      <family val="2"/>
      <scheme val="minor"/>
    </font>
    <font>
      <sz val="7"/>
      <color rgb="FF000000"/>
      <name val="Arial"/>
      <family val="2"/>
    </font>
    <font>
      <sz val="8"/>
      <color rgb="FF000000"/>
      <name val="Calibri"/>
      <family val="2"/>
      <scheme val="minor"/>
    </font>
    <font>
      <b/>
      <sz val="14"/>
      <color theme="1"/>
      <name val="Calibri"/>
      <family val="2"/>
      <scheme val="minor"/>
    </font>
    <font>
      <b/>
      <i/>
      <sz val="8"/>
      <color rgb="FF000000"/>
      <name val="Abadi"/>
      <family val="2"/>
    </font>
    <font>
      <i/>
      <sz val="10"/>
      <color rgb="FF000000"/>
      <name val="Abadi"/>
      <family val="2"/>
    </font>
    <font>
      <sz val="10"/>
      <color rgb="FF000000"/>
      <name val="Abadi"/>
      <family val="2"/>
    </font>
    <font>
      <b/>
      <i/>
      <sz val="10"/>
      <color rgb="FF000000"/>
      <name val="Abadi"/>
      <family val="2"/>
    </font>
    <font>
      <b/>
      <i/>
      <sz val="10"/>
      <color rgb="FFFF0000"/>
      <name val="Abadi"/>
      <family val="2"/>
    </font>
    <font>
      <sz val="10"/>
      <color rgb="FF000000"/>
      <name val="Calibri"/>
      <family val="2"/>
    </font>
    <font>
      <b/>
      <sz val="10"/>
      <color rgb="FFFF0000"/>
      <name val="Abadi"/>
      <family val="2"/>
    </font>
    <font>
      <b/>
      <sz val="12"/>
      <color rgb="FFFF0000"/>
      <name val="Calibri"/>
      <family val="2"/>
      <scheme val="minor"/>
    </font>
    <font>
      <b/>
      <sz val="13"/>
      <color rgb="FFFF0000"/>
      <name val="Calibri"/>
      <family val="2"/>
      <scheme val="minor"/>
    </font>
    <font>
      <sz val="11"/>
      <color rgb="FFFF0000"/>
      <name val="Calibri"/>
      <family val="2"/>
      <scheme val="minor"/>
    </font>
    <font>
      <sz val="9"/>
      <color rgb="FFFF0000"/>
      <name val="Calibri"/>
      <family val="2"/>
      <scheme val="minor"/>
    </font>
    <font>
      <b/>
      <sz val="8"/>
      <color rgb="FF000000"/>
      <name val="Calibri"/>
      <family val="2"/>
    </font>
    <font>
      <i/>
      <sz val="8"/>
      <color rgb="FF000000"/>
      <name val="Calibri"/>
      <family val="2"/>
    </font>
    <font>
      <sz val="8"/>
      <color rgb="FF000000"/>
      <name val="Calibri"/>
      <family val="2"/>
    </font>
    <font>
      <sz val="11"/>
      <color rgb="FF000000"/>
      <name val="Aptos Narrow"/>
      <family val="2"/>
    </font>
    <font>
      <sz val="11"/>
      <color rgb="FF242424"/>
      <name val="Aptos Narrow"/>
      <family val="2"/>
    </font>
    <font>
      <sz val="9"/>
      <color rgb="FF000000"/>
      <name val="Arial"/>
      <family val="2"/>
    </font>
    <font>
      <b/>
      <sz val="9"/>
      <color rgb="FF000000"/>
      <name val="Arial"/>
      <family val="2"/>
    </font>
    <font>
      <i/>
      <sz val="12"/>
      <color rgb="FFC00000"/>
      <name val="Arial"/>
      <family val="2"/>
    </font>
  </fonts>
  <fills count="34">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C6E0B4"/>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rgb="FFD9D9D9"/>
        <bgColor indexed="64"/>
      </patternFill>
    </fill>
    <fill>
      <patternFill patternType="solid">
        <fgColor theme="8"/>
        <bgColor indexed="64"/>
      </patternFill>
    </fill>
    <fill>
      <patternFill patternType="solid">
        <fgColor theme="0" tint="-0.249977111117893"/>
        <bgColor indexed="64"/>
      </patternFill>
    </fill>
    <fill>
      <patternFill patternType="solid">
        <fgColor theme="2"/>
        <bgColor indexed="64"/>
      </patternFill>
    </fill>
    <fill>
      <patternFill patternType="solid">
        <fgColor theme="6"/>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EEEEEE"/>
        <bgColor indexed="64"/>
      </patternFill>
    </fill>
    <fill>
      <patternFill patternType="solid">
        <fgColor rgb="FFF5F5F5"/>
        <bgColor indexed="64"/>
      </patternFill>
    </fill>
    <fill>
      <patternFill patternType="solid">
        <fgColor rgb="FFFFFF00"/>
        <bgColor indexed="64"/>
      </patternFill>
    </fill>
    <fill>
      <patternFill patternType="solid">
        <fgColor rgb="FFFFFFFF"/>
        <bgColor indexed="64"/>
      </patternFill>
    </fill>
    <fill>
      <patternFill patternType="solid">
        <fgColor rgb="FFD0CECE"/>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rgb="FFD8D8D8"/>
      </left>
      <right style="thin">
        <color rgb="FF000000"/>
      </right>
      <top/>
      <bottom style="thin">
        <color rgb="FF000000"/>
      </bottom>
      <diagonal/>
    </border>
    <border>
      <left style="medium">
        <color rgb="FFD8D8D8"/>
      </left>
      <right style="medium">
        <color rgb="FFD8D8D8"/>
      </right>
      <top/>
      <bottom style="thin">
        <color rgb="FF000000"/>
      </bottom>
      <diagonal/>
    </border>
    <border>
      <left style="thin">
        <color rgb="FF000000"/>
      </left>
      <right style="medium">
        <color rgb="FFD8D8D8"/>
      </right>
      <top/>
      <bottom style="thin">
        <color rgb="FF000000"/>
      </bottom>
      <diagonal/>
    </border>
    <border>
      <left style="medium">
        <color rgb="FFD8D8D8"/>
      </left>
      <right style="thin">
        <color rgb="FF000000"/>
      </right>
      <top style="thin">
        <color rgb="FF000000"/>
      </top>
      <bottom/>
      <diagonal/>
    </border>
    <border>
      <left style="medium">
        <color rgb="FFD8D8D8"/>
      </left>
      <right style="medium">
        <color rgb="FFD8D8D8"/>
      </right>
      <top style="thin">
        <color rgb="FF000000"/>
      </top>
      <bottom/>
      <diagonal/>
    </border>
    <border>
      <left style="thin">
        <color rgb="FF000000"/>
      </left>
      <right style="medium">
        <color rgb="FFD8D8D8"/>
      </right>
      <top style="thin">
        <color rgb="FF000000"/>
      </top>
      <bottom/>
      <diagonal/>
    </border>
    <border>
      <left style="medium">
        <color rgb="FFD8D8D8"/>
      </left>
      <right style="thin">
        <color rgb="FF000000"/>
      </right>
      <top/>
      <bottom/>
      <diagonal/>
    </border>
    <border>
      <left style="medium">
        <color rgb="FFD8D8D8"/>
      </left>
      <right style="medium">
        <color rgb="FFD8D8D8"/>
      </right>
      <top/>
      <bottom/>
      <diagonal/>
    </border>
    <border>
      <left style="thin">
        <color rgb="FF000000"/>
      </left>
      <right style="medium">
        <color rgb="FFD8D8D8"/>
      </right>
      <top/>
      <bottom/>
      <diagonal/>
    </border>
    <border>
      <left/>
      <right style="thin">
        <color rgb="FF000000"/>
      </right>
      <top style="thin">
        <color rgb="FF000000"/>
      </top>
      <bottom style="thin">
        <color rgb="FF000000"/>
      </bottom>
      <diagonal/>
    </border>
    <border>
      <left style="medium">
        <color rgb="FFD8D8D8"/>
      </left>
      <right/>
      <top style="thin">
        <color rgb="FF000000"/>
      </top>
      <bottom style="thin">
        <color rgb="FF000000"/>
      </bottom>
      <diagonal/>
    </border>
    <border>
      <left style="thin">
        <color rgb="FF000000"/>
      </left>
      <right style="medium">
        <color rgb="FFD8D8D8"/>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5" fillId="0" borderId="0" applyNumberFormat="0" applyFill="0" applyBorder="0" applyAlignment="0" applyProtection="0"/>
    <xf numFmtId="43" fontId="1" fillId="0" borderId="0" applyFont="0" applyFill="0" applyBorder="0" applyAlignment="0" applyProtection="0"/>
  </cellStyleXfs>
  <cellXfs count="480">
    <xf numFmtId="0" fontId="0" fillId="0" borderId="0" xfId="0"/>
    <xf numFmtId="0" fontId="2" fillId="2" borderId="0" xfId="0" applyFont="1" applyFill="1"/>
    <xf numFmtId="0" fontId="0" fillId="4" borderId="0" xfId="0" applyFill="1"/>
    <xf numFmtId="0" fontId="3" fillId="11" borderId="13" xfId="0" applyFont="1" applyFill="1" applyBorder="1" applyAlignment="1">
      <alignment horizontal="center" vertical="center" wrapText="1"/>
    </xf>
    <xf numFmtId="0" fontId="3" fillId="11" borderId="10" xfId="0" applyFont="1" applyFill="1" applyBorder="1" applyAlignment="1">
      <alignment horizontal="center" vertical="center" wrapText="1"/>
    </xf>
    <xf numFmtId="9" fontId="3" fillId="0" borderId="9" xfId="0" applyNumberFormat="1" applyFont="1" applyBorder="1" applyAlignment="1">
      <alignment horizontal="center" vertical="center"/>
    </xf>
    <xf numFmtId="0" fontId="3" fillId="0" borderId="10" xfId="0" applyFont="1" applyBorder="1" applyAlignment="1">
      <alignment horizontal="center" vertical="center"/>
    </xf>
    <xf numFmtId="0" fontId="4" fillId="0" borderId="10" xfId="0" applyFont="1" applyBorder="1" applyAlignment="1">
      <alignment horizontal="center" vertical="center"/>
    </xf>
    <xf numFmtId="164" fontId="3" fillId="0" borderId="10" xfId="1" applyNumberFormat="1" applyFont="1" applyBorder="1" applyAlignment="1">
      <alignment horizontal="center" vertical="center"/>
    </xf>
    <xf numFmtId="0" fontId="7" fillId="15" borderId="2"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0" fillId="0" borderId="0" xfId="0" applyAlignment="1">
      <alignment wrapText="1"/>
    </xf>
    <xf numFmtId="0" fontId="0" fillId="4" borderId="0" xfId="0" applyFill="1" applyAlignment="1">
      <alignment horizontal="center"/>
    </xf>
    <xf numFmtId="0" fontId="11" fillId="0" borderId="0" xfId="3" applyFont="1"/>
    <xf numFmtId="0" fontId="12" fillId="0" borderId="0" xfId="3" applyFont="1"/>
    <xf numFmtId="0" fontId="13" fillId="0" borderId="0" xfId="3" applyFont="1" applyAlignment="1">
      <alignment horizontal="right" vertical="center" wrapText="1"/>
    </xf>
    <xf numFmtId="0" fontId="3" fillId="0" borderId="0" xfId="3"/>
    <xf numFmtId="0" fontId="14" fillId="19" borderId="0" xfId="3" applyFont="1" applyFill="1" applyAlignment="1">
      <alignment horizontal="center" vertical="center" wrapText="1"/>
    </xf>
    <xf numFmtId="0" fontId="16" fillId="0" borderId="0" xfId="3" applyFont="1"/>
    <xf numFmtId="0" fontId="6" fillId="0" borderId="0" xfId="0" applyFont="1"/>
    <xf numFmtId="0" fontId="5" fillId="0" borderId="0" xfId="0" applyFont="1"/>
    <xf numFmtId="0" fontId="17" fillId="0" borderId="10" xfId="0" applyFont="1" applyBorder="1" applyAlignment="1">
      <alignment horizontal="center" vertical="center" wrapText="1"/>
    </xf>
    <xf numFmtId="0" fontId="5" fillId="4" borderId="0" xfId="0" applyFont="1" applyFill="1"/>
    <xf numFmtId="0" fontId="5" fillId="5" borderId="15" xfId="0" applyFont="1" applyFill="1" applyBorder="1" applyAlignment="1">
      <alignment horizontal="left"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19" xfId="0" applyFont="1" applyFill="1" applyBorder="1" applyAlignment="1">
      <alignment horizontal="center" vertical="center"/>
    </xf>
    <xf numFmtId="0" fontId="19" fillId="7" borderId="2" xfId="0" applyFont="1" applyFill="1" applyBorder="1" applyAlignment="1">
      <alignment horizontal="center"/>
    </xf>
    <xf numFmtId="0" fontId="5" fillId="7" borderId="4"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4" xfId="0" applyFont="1" applyFill="1" applyBorder="1" applyAlignment="1">
      <alignment horizontal="center"/>
    </xf>
    <xf numFmtId="0" fontId="19" fillId="4" borderId="10" xfId="0" applyFont="1" applyFill="1" applyBorder="1" applyAlignment="1">
      <alignment horizontal="center"/>
    </xf>
    <xf numFmtId="0" fontId="5" fillId="8" borderId="3" xfId="0" applyFont="1" applyFill="1" applyBorder="1" applyAlignment="1">
      <alignment horizontal="left" vertical="center"/>
    </xf>
    <xf numFmtId="0" fontId="5" fillId="8" borderId="19" xfId="0" applyFont="1" applyFill="1" applyBorder="1" applyAlignment="1">
      <alignment horizontal="center" vertical="center"/>
    </xf>
    <xf numFmtId="0" fontId="19" fillId="8" borderId="2" xfId="0" applyFont="1" applyFill="1" applyBorder="1" applyAlignment="1">
      <alignment horizontal="center"/>
    </xf>
    <xf numFmtId="0" fontId="5" fillId="8" borderId="4" xfId="0" applyFont="1" applyFill="1" applyBorder="1" applyAlignment="1">
      <alignment horizontal="left" vertical="center"/>
    </xf>
    <xf numFmtId="0" fontId="5" fillId="8" borderId="1" xfId="0" applyFont="1" applyFill="1" applyBorder="1" applyAlignment="1">
      <alignment horizontal="center" vertical="center"/>
    </xf>
    <xf numFmtId="0" fontId="5" fillId="8" borderId="6" xfId="0" applyFont="1" applyFill="1" applyBorder="1" applyAlignment="1">
      <alignment horizontal="left" vertical="center"/>
    </xf>
    <xf numFmtId="0" fontId="5" fillId="8" borderId="18" xfId="0" applyFont="1" applyFill="1" applyBorder="1" applyAlignment="1">
      <alignment horizontal="center" vertical="center"/>
    </xf>
    <xf numFmtId="0" fontId="5" fillId="3" borderId="3" xfId="0" applyFont="1" applyFill="1" applyBorder="1" applyAlignment="1">
      <alignment horizontal="left" vertical="center"/>
    </xf>
    <xf numFmtId="0" fontId="5" fillId="3" borderId="19" xfId="0" applyFont="1" applyFill="1" applyBorder="1" applyAlignment="1">
      <alignment horizontal="center" vertical="center"/>
    </xf>
    <xf numFmtId="0" fontId="19" fillId="3" borderId="2" xfId="0" applyFont="1" applyFill="1" applyBorder="1" applyAlignment="1">
      <alignment horizontal="center"/>
    </xf>
    <xf numFmtId="0" fontId="5" fillId="3" borderId="4" xfId="0" applyFont="1" applyFill="1" applyBorder="1" applyAlignment="1">
      <alignment horizontal="left" vertical="center"/>
    </xf>
    <xf numFmtId="0" fontId="5" fillId="3" borderId="1" xfId="0" applyFont="1" applyFill="1" applyBorder="1" applyAlignment="1">
      <alignment horizontal="center" vertical="center"/>
    </xf>
    <xf numFmtId="0" fontId="5" fillId="3" borderId="6" xfId="0" applyFont="1" applyFill="1" applyBorder="1" applyAlignment="1">
      <alignment horizontal="left" vertical="center"/>
    </xf>
    <xf numFmtId="0" fontId="5" fillId="3" borderId="18" xfId="0" applyFont="1" applyFill="1" applyBorder="1" applyAlignment="1">
      <alignment horizontal="center" vertical="center"/>
    </xf>
    <xf numFmtId="0" fontId="5" fillId="9" borderId="3" xfId="0" applyFont="1" applyFill="1" applyBorder="1" applyAlignment="1">
      <alignment horizontal="left" vertical="center"/>
    </xf>
    <xf numFmtId="0" fontId="5" fillId="9" borderId="19" xfId="0" applyFont="1" applyFill="1" applyBorder="1" applyAlignment="1">
      <alignment horizontal="center" vertical="center"/>
    </xf>
    <xf numFmtId="0" fontId="19" fillId="9" borderId="2" xfId="0" applyFont="1" applyFill="1" applyBorder="1" applyAlignment="1">
      <alignment horizontal="center"/>
    </xf>
    <xf numFmtId="0" fontId="5" fillId="9" borderId="4"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4" xfId="0" applyFont="1" applyFill="1" applyBorder="1" applyAlignment="1">
      <alignment horizontal="center"/>
    </xf>
    <xf numFmtId="0" fontId="5" fillId="9" borderId="6" xfId="0" applyFont="1" applyFill="1" applyBorder="1" applyAlignment="1">
      <alignment horizontal="left" vertical="center"/>
    </xf>
    <xf numFmtId="0" fontId="5" fillId="9" borderId="21" xfId="0" applyFont="1" applyFill="1" applyBorder="1" applyAlignment="1">
      <alignment horizontal="center" vertical="center"/>
    </xf>
    <xf numFmtId="0" fontId="5" fillId="12" borderId="15" xfId="0" applyFont="1" applyFill="1" applyBorder="1" applyAlignment="1">
      <alignment horizontal="center" vertical="center"/>
    </xf>
    <xf numFmtId="0" fontId="5" fillId="12" borderId="17" xfId="0" applyFont="1" applyFill="1" applyBorder="1" applyAlignment="1">
      <alignment horizontal="center" vertical="center"/>
    </xf>
    <xf numFmtId="0" fontId="5" fillId="0" borderId="0" xfId="0" applyFont="1" applyAlignment="1">
      <alignment wrapText="1"/>
    </xf>
    <xf numFmtId="0" fontId="6" fillId="18" borderId="0" xfId="0" applyFont="1" applyFill="1" applyAlignment="1">
      <alignment wrapText="1"/>
    </xf>
    <xf numFmtId="0" fontId="6" fillId="5" borderId="15" xfId="0" applyFont="1" applyFill="1" applyBorder="1" applyAlignment="1">
      <alignment horizontal="center" vertical="center" wrapText="1"/>
    </xf>
    <xf numFmtId="0" fontId="5" fillId="4" borderId="0" xfId="0" applyFont="1" applyFill="1" applyAlignment="1">
      <alignment horizontal="center"/>
    </xf>
    <xf numFmtId="0" fontId="6" fillId="5" borderId="3"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4" borderId="26"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5" fillId="5" borderId="3" xfId="0" applyFont="1" applyFill="1" applyBorder="1" applyAlignment="1">
      <alignment horizontal="left" vertical="center" wrapText="1"/>
    </xf>
    <xf numFmtId="0" fontId="20" fillId="18"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4" borderId="4" xfId="0" quotePrefix="1" applyFont="1" applyFill="1" applyBorder="1" applyAlignment="1">
      <alignment horizontal="left" vertical="center" wrapText="1"/>
    </xf>
    <xf numFmtId="0" fontId="5" fillId="4" borderId="26"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5" fillId="4" borderId="0" xfId="0" applyFont="1" applyFill="1" applyAlignment="1">
      <alignment wrapText="1"/>
    </xf>
    <xf numFmtId="0" fontId="6" fillId="4" borderId="35" xfId="0" applyFont="1" applyFill="1" applyBorder="1" applyAlignment="1">
      <alignment horizontal="center" vertical="center"/>
    </xf>
    <xf numFmtId="0" fontId="5" fillId="4" borderId="35" xfId="0" applyFont="1" applyFill="1" applyBorder="1" applyAlignment="1">
      <alignment horizontal="center"/>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21" xfId="0" applyFont="1" applyFill="1" applyBorder="1" applyAlignment="1">
      <alignment horizontal="center"/>
    </xf>
    <xf numFmtId="0" fontId="5" fillId="5" borderId="16" xfId="0" applyFont="1" applyFill="1" applyBorder="1" applyAlignment="1">
      <alignment horizontal="center"/>
    </xf>
    <xf numFmtId="0" fontId="5" fillId="18" borderId="1" xfId="0" applyFont="1" applyFill="1" applyBorder="1" applyAlignment="1">
      <alignment horizontal="center"/>
    </xf>
    <xf numFmtId="0" fontId="5" fillId="4" borderId="37" xfId="0" applyFont="1" applyFill="1" applyBorder="1" applyAlignment="1">
      <alignment horizontal="center"/>
    </xf>
    <xf numFmtId="0" fontId="6" fillId="4" borderId="39" xfId="0" applyFont="1" applyFill="1" applyBorder="1" applyAlignment="1">
      <alignment horizontal="center" vertical="center"/>
    </xf>
    <xf numFmtId="0" fontId="0" fillId="0" borderId="1" xfId="0" applyBorder="1" applyAlignment="1">
      <alignment horizontal="center" vertical="center"/>
    </xf>
    <xf numFmtId="0" fontId="13" fillId="0" borderId="0" xfId="3" applyFont="1" applyAlignment="1">
      <alignment horizontal="right" wrapText="1"/>
    </xf>
    <xf numFmtId="0" fontId="23" fillId="0" borderId="0" xfId="0" applyFont="1"/>
    <xf numFmtId="0" fontId="5" fillId="10" borderId="1" xfId="0" applyFont="1" applyFill="1" applyBorder="1" applyAlignment="1">
      <alignment horizontal="center"/>
    </xf>
    <xf numFmtId="0" fontId="24" fillId="10" borderId="1" xfId="0" applyFont="1" applyFill="1" applyBorder="1" applyAlignment="1">
      <alignment horizontal="left" wrapText="1"/>
    </xf>
    <xf numFmtId="0" fontId="24" fillId="10" borderId="1" xfId="0" quotePrefix="1" applyFont="1" applyFill="1"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48" xfId="0" applyBorder="1" applyAlignment="1">
      <alignment horizontal="center" vertical="center"/>
    </xf>
    <xf numFmtId="0" fontId="0" fillId="5" borderId="4" xfId="0" applyFill="1" applyBorder="1" applyAlignment="1">
      <alignment horizontal="center" vertical="center"/>
    </xf>
    <xf numFmtId="0" fontId="0" fillId="5" borderId="1" xfId="0" applyFill="1" applyBorder="1" applyAlignment="1">
      <alignment horizontal="center" vertical="center"/>
    </xf>
    <xf numFmtId="0" fontId="0" fillId="5" borderId="5" xfId="0" applyFill="1" applyBorder="1" applyAlignment="1">
      <alignment horizontal="center" vertical="center"/>
    </xf>
    <xf numFmtId="0" fontId="23" fillId="10" borderId="45" xfId="0" applyFont="1" applyFill="1" applyBorder="1" applyAlignment="1">
      <alignment vertical="center"/>
    </xf>
    <xf numFmtId="0" fontId="23" fillId="10" borderId="46" xfId="0" applyFont="1" applyFill="1" applyBorder="1" applyAlignment="1">
      <alignment vertical="center"/>
    </xf>
    <xf numFmtId="0" fontId="23" fillId="10" borderId="47" xfId="0" applyFont="1" applyFill="1" applyBorder="1" applyAlignment="1">
      <alignment vertical="center"/>
    </xf>
    <xf numFmtId="0" fontId="0" fillId="20" borderId="22" xfId="0" applyFill="1" applyBorder="1"/>
    <xf numFmtId="0" fontId="0" fillId="20" borderId="49" xfId="0" applyFill="1" applyBorder="1"/>
    <xf numFmtId="0" fontId="0" fillId="20" borderId="13" xfId="0" applyFill="1" applyBorder="1"/>
    <xf numFmtId="0" fontId="0" fillId="20" borderId="25" xfId="0" applyFill="1" applyBorder="1"/>
    <xf numFmtId="0" fontId="0" fillId="20" borderId="0" xfId="0" applyFill="1"/>
    <xf numFmtId="0" fontId="0" fillId="20" borderId="14" xfId="0" applyFill="1" applyBorder="1"/>
    <xf numFmtId="1" fontId="4" fillId="10" borderId="1" xfId="0" applyNumberFormat="1" applyFont="1" applyFill="1" applyBorder="1" applyAlignment="1">
      <alignment horizontal="center" vertical="center"/>
    </xf>
    <xf numFmtId="1" fontId="4" fillId="10" borderId="5" xfId="0" applyNumberFormat="1" applyFont="1" applyFill="1" applyBorder="1" applyAlignment="1">
      <alignment horizontal="center" vertical="center"/>
    </xf>
    <xf numFmtId="1" fontId="4" fillId="10" borderId="1" xfId="0" applyNumberFormat="1" applyFont="1" applyFill="1" applyBorder="1" applyAlignment="1">
      <alignment horizontal="right" vertical="center"/>
    </xf>
    <xf numFmtId="0" fontId="25" fillId="10" borderId="13"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0" fillId="0" borderId="0" xfId="0" applyAlignment="1">
      <alignment horizontal="center"/>
    </xf>
    <xf numFmtId="0" fontId="27" fillId="4" borderId="6" xfId="0" applyFont="1" applyFill="1" applyBorder="1" applyAlignment="1">
      <alignment vertical="center" wrapText="1"/>
    </xf>
    <xf numFmtId="0" fontId="26" fillId="4" borderId="26" xfId="0" applyFont="1" applyFill="1" applyBorder="1" applyAlignment="1">
      <alignment horizontal="left" vertical="center"/>
    </xf>
    <xf numFmtId="1" fontId="27" fillId="4" borderId="5" xfId="0" applyNumberFormat="1" applyFont="1" applyFill="1" applyBorder="1" applyAlignment="1">
      <alignment horizontal="center" vertical="center"/>
    </xf>
    <xf numFmtId="9" fontId="26" fillId="4" borderId="1" xfId="2" applyFont="1" applyFill="1" applyBorder="1" applyAlignment="1">
      <alignment horizontal="center"/>
    </xf>
    <xf numFmtId="0" fontId="26" fillId="4" borderId="4" xfId="0" applyFont="1" applyFill="1" applyBorder="1" applyAlignment="1">
      <alignment horizontal="left" vertical="center"/>
    </xf>
    <xf numFmtId="2" fontId="27" fillId="4" borderId="5" xfId="0" applyNumberFormat="1" applyFont="1" applyFill="1" applyBorder="1" applyAlignment="1">
      <alignment horizontal="center" vertical="center"/>
    </xf>
    <xf numFmtId="2" fontId="26" fillId="4" borderId="1" xfId="0" applyNumberFormat="1" applyFont="1" applyFill="1" applyBorder="1" applyAlignment="1">
      <alignment horizontal="center" vertical="center"/>
    </xf>
    <xf numFmtId="0" fontId="26" fillId="4" borderId="4" xfId="0" applyFont="1" applyFill="1" applyBorder="1" applyAlignment="1">
      <alignment horizontal="left" vertical="center" wrapText="1"/>
    </xf>
    <xf numFmtId="1" fontId="27" fillId="4" borderId="1" xfId="0" applyNumberFormat="1" applyFont="1" applyFill="1" applyBorder="1" applyAlignment="1">
      <alignment horizontal="center" vertical="center"/>
    </xf>
    <xf numFmtId="1" fontId="27" fillId="4" borderId="5" xfId="0" applyNumberFormat="1" applyFont="1" applyFill="1" applyBorder="1" applyAlignment="1">
      <alignment horizontal="center" vertical="center" wrapText="1"/>
    </xf>
    <xf numFmtId="1" fontId="26" fillId="4" borderId="1" xfId="0" applyNumberFormat="1" applyFont="1" applyFill="1" applyBorder="1" applyAlignment="1">
      <alignment horizontal="center" vertical="center"/>
    </xf>
    <xf numFmtId="1" fontId="26" fillId="4" borderId="1" xfId="0" applyNumberFormat="1" applyFont="1" applyFill="1" applyBorder="1" applyAlignment="1">
      <alignment horizontal="center"/>
    </xf>
    <xf numFmtId="0" fontId="27" fillId="4" borderId="4" xfId="0" applyFont="1" applyFill="1" applyBorder="1" applyAlignment="1">
      <alignment horizontal="left" vertical="center" indent="1"/>
    </xf>
    <xf numFmtId="165" fontId="27" fillId="4" borderId="5" xfId="0" applyNumberFormat="1" applyFont="1" applyFill="1" applyBorder="1" applyAlignment="1">
      <alignment horizontal="center" vertical="center"/>
    </xf>
    <xf numFmtId="2" fontId="27" fillId="4" borderId="27" xfId="0" applyNumberFormat="1" applyFont="1" applyFill="1" applyBorder="1" applyAlignment="1">
      <alignment horizontal="center" vertical="center"/>
    </xf>
    <xf numFmtId="2" fontId="26" fillId="4" borderId="21" xfId="0" applyNumberFormat="1" applyFont="1" applyFill="1" applyBorder="1" applyAlignment="1">
      <alignment horizontal="center" vertical="center"/>
    </xf>
    <xf numFmtId="0" fontId="26" fillId="4" borderId="26" xfId="0" applyFont="1" applyFill="1" applyBorder="1" applyAlignment="1">
      <alignment horizontal="left" vertical="center" wrapText="1"/>
    </xf>
    <xf numFmtId="0" fontId="28" fillId="17" borderId="24" xfId="0" applyFont="1" applyFill="1" applyBorder="1" applyAlignment="1">
      <alignment horizontal="center" vertical="center" wrapText="1"/>
    </xf>
    <xf numFmtId="0" fontId="28" fillId="17" borderId="23" xfId="0" applyFont="1" applyFill="1" applyBorder="1" applyAlignment="1">
      <alignment horizontal="center" vertical="center" wrapText="1"/>
    </xf>
    <xf numFmtId="0" fontId="27" fillId="4" borderId="3" xfId="0" applyFont="1" applyFill="1" applyBorder="1" applyAlignment="1">
      <alignment horizontal="left" wrapText="1"/>
    </xf>
    <xf numFmtId="1" fontId="27" fillId="4" borderId="48" xfId="0" applyNumberFormat="1" applyFont="1" applyFill="1" applyBorder="1" applyAlignment="1">
      <alignment horizontal="center" vertical="center"/>
    </xf>
    <xf numFmtId="1" fontId="30" fillId="4" borderId="18" xfId="0" applyNumberFormat="1" applyFont="1" applyFill="1" applyBorder="1" applyAlignment="1">
      <alignment horizontal="center" vertical="center" wrapText="1"/>
    </xf>
    <xf numFmtId="1" fontId="27" fillId="4" borderId="18" xfId="0" applyNumberFormat="1" applyFont="1" applyFill="1" applyBorder="1" applyAlignment="1">
      <alignment horizontal="center" vertical="center"/>
    </xf>
    <xf numFmtId="0" fontId="27" fillId="4" borderId="54" xfId="0" applyFont="1" applyFill="1" applyBorder="1" applyAlignment="1">
      <alignment vertical="center" wrapText="1"/>
    </xf>
    <xf numFmtId="166" fontId="26" fillId="4" borderId="44" xfId="2" applyNumberFormat="1" applyFont="1" applyFill="1" applyBorder="1" applyAlignment="1">
      <alignment horizontal="center" vertical="center"/>
    </xf>
    <xf numFmtId="0" fontId="26" fillId="4" borderId="40" xfId="0" applyFont="1" applyFill="1" applyBorder="1" applyAlignment="1">
      <alignment horizontal="left" vertical="center" wrapText="1"/>
    </xf>
    <xf numFmtId="167" fontId="26" fillId="4" borderId="44" xfId="0" applyNumberFormat="1" applyFont="1" applyFill="1" applyBorder="1" applyAlignment="1">
      <alignment horizontal="center" vertical="center"/>
    </xf>
    <xf numFmtId="0" fontId="26" fillId="4" borderId="40" xfId="0" applyFont="1" applyFill="1" applyBorder="1" applyAlignment="1">
      <alignment horizontal="left" wrapText="1"/>
    </xf>
    <xf numFmtId="1" fontId="27" fillId="4" borderId="56" xfId="0" applyNumberFormat="1" applyFont="1" applyFill="1" applyBorder="1" applyAlignment="1">
      <alignment horizontal="center" vertical="center"/>
    </xf>
    <xf numFmtId="1" fontId="26" fillId="4" borderId="19" xfId="0" applyNumberFormat="1" applyFont="1" applyFill="1" applyBorder="1" applyAlignment="1">
      <alignment horizontal="center" vertical="center"/>
    </xf>
    <xf numFmtId="1" fontId="26" fillId="4" borderId="35" xfId="0" applyNumberFormat="1" applyFont="1" applyFill="1" applyBorder="1" applyAlignment="1">
      <alignment horizontal="center" vertical="center"/>
    </xf>
    <xf numFmtId="0" fontId="26" fillId="4" borderId="57" xfId="0" applyFont="1" applyFill="1" applyBorder="1" applyAlignment="1">
      <alignment horizontal="left" vertical="center" wrapText="1"/>
    </xf>
    <xf numFmtId="0" fontId="30" fillId="4" borderId="23" xfId="0" applyFont="1" applyFill="1" applyBorder="1" applyAlignment="1">
      <alignment wrapText="1"/>
    </xf>
    <xf numFmtId="0" fontId="29" fillId="4" borderId="49" xfId="0" applyFont="1" applyFill="1" applyBorder="1"/>
    <xf numFmtId="0" fontId="29" fillId="4" borderId="22" xfId="0" applyFont="1" applyFill="1" applyBorder="1"/>
    <xf numFmtId="0" fontId="35" fillId="4" borderId="0" xfId="0" applyFont="1" applyFill="1"/>
    <xf numFmtId="0" fontId="26" fillId="10" borderId="57" xfId="0" applyFont="1" applyFill="1" applyBorder="1" applyAlignment="1">
      <alignment horizontal="left"/>
    </xf>
    <xf numFmtId="1" fontId="29" fillId="10" borderId="35" xfId="0" applyNumberFormat="1" applyFont="1" applyFill="1" applyBorder="1" applyAlignment="1">
      <alignment horizontal="center"/>
    </xf>
    <xf numFmtId="1" fontId="29" fillId="10" borderId="56" xfId="0" applyNumberFormat="1" applyFont="1" applyFill="1" applyBorder="1" applyAlignment="1">
      <alignment horizontal="center"/>
    </xf>
    <xf numFmtId="0" fontId="29" fillId="10" borderId="40" xfId="0" applyFont="1" applyFill="1" applyBorder="1" applyAlignment="1">
      <alignment horizontal="left"/>
    </xf>
    <xf numFmtId="1" fontId="29" fillId="10" borderId="1" xfId="0" applyNumberFormat="1" applyFont="1" applyFill="1" applyBorder="1" applyAlignment="1">
      <alignment horizontal="center"/>
    </xf>
    <xf numFmtId="1" fontId="29" fillId="10" borderId="5" xfId="0" applyNumberFormat="1" applyFont="1" applyFill="1" applyBorder="1" applyAlignment="1">
      <alignment horizontal="center"/>
    </xf>
    <xf numFmtId="9" fontId="29" fillId="10" borderId="1" xfId="2" applyFont="1" applyFill="1" applyBorder="1" applyAlignment="1">
      <alignment horizontal="center"/>
    </xf>
    <xf numFmtId="167" fontId="29" fillId="10" borderId="1" xfId="0" applyNumberFormat="1" applyFont="1" applyFill="1" applyBorder="1" applyAlignment="1">
      <alignment horizontal="center"/>
    </xf>
    <xf numFmtId="167" fontId="29" fillId="10" borderId="5" xfId="0" applyNumberFormat="1" applyFont="1" applyFill="1" applyBorder="1" applyAlignment="1">
      <alignment horizontal="center"/>
    </xf>
    <xf numFmtId="0" fontId="0" fillId="10" borderId="0" xfId="0" quotePrefix="1" applyFill="1" applyAlignment="1">
      <alignment vertical="center"/>
    </xf>
    <xf numFmtId="0" fontId="28" fillId="10" borderId="1"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9" fillId="10" borderId="0" xfId="0" applyFont="1" applyFill="1" applyAlignment="1">
      <alignment vertical="center" wrapText="1"/>
    </xf>
    <xf numFmtId="9" fontId="29" fillId="10" borderId="1" xfId="2" applyFont="1" applyFill="1" applyBorder="1" applyAlignment="1">
      <alignment horizontal="center" vertical="center" wrapText="1"/>
    </xf>
    <xf numFmtId="0" fontId="15" fillId="0" borderId="1" xfId="4" applyBorder="1" applyAlignment="1">
      <alignment horizontal="left" vertical="center"/>
    </xf>
    <xf numFmtId="0" fontId="19" fillId="11" borderId="20" xfId="0" applyFont="1" applyFill="1" applyBorder="1" applyAlignment="1">
      <alignment vertical="center" wrapText="1"/>
    </xf>
    <xf numFmtId="0" fontId="19" fillId="11" borderId="41" xfId="0" applyFont="1" applyFill="1" applyBorder="1" applyAlignment="1">
      <alignment vertical="center" wrapText="1"/>
    </xf>
    <xf numFmtId="0" fontId="19" fillId="11" borderId="8" xfId="0" applyFont="1" applyFill="1" applyBorder="1" applyAlignment="1">
      <alignment vertical="center" wrapText="1"/>
    </xf>
    <xf numFmtId="0" fontId="24" fillId="10" borderId="1" xfId="0" applyFont="1" applyFill="1" applyBorder="1" applyAlignment="1">
      <alignment horizontal="right" wrapText="1"/>
    </xf>
    <xf numFmtId="0" fontId="6" fillId="5" borderId="59" xfId="0" applyFont="1" applyFill="1" applyBorder="1" applyAlignment="1">
      <alignment horizontal="center" vertical="center" wrapText="1"/>
    </xf>
    <xf numFmtId="0" fontId="6" fillId="10" borderId="1" xfId="0" applyFont="1" applyFill="1" applyBorder="1" applyAlignment="1">
      <alignment horizontal="center" vertical="center"/>
    </xf>
    <xf numFmtId="0" fontId="23" fillId="0" borderId="0" xfId="0" applyFont="1" applyAlignment="1">
      <alignment wrapText="1"/>
    </xf>
    <xf numFmtId="0" fontId="6" fillId="10" borderId="0" xfId="0" applyFont="1" applyFill="1" applyAlignment="1">
      <alignment vertical="center"/>
    </xf>
    <xf numFmtId="0" fontId="0" fillId="10" borderId="0" xfId="0" applyFill="1"/>
    <xf numFmtId="0" fontId="37" fillId="10" borderId="46" xfId="0" applyFont="1" applyFill="1" applyBorder="1" applyAlignment="1">
      <alignment vertical="center"/>
    </xf>
    <xf numFmtId="0" fontId="5" fillId="10" borderId="49" xfId="0" applyFont="1" applyFill="1" applyBorder="1" applyAlignment="1">
      <alignment vertical="center" wrapText="1"/>
    </xf>
    <xf numFmtId="0" fontId="5" fillId="10" borderId="13" xfId="0" applyFont="1" applyFill="1" applyBorder="1" applyAlignment="1">
      <alignment vertical="center" wrapText="1"/>
    </xf>
    <xf numFmtId="0" fontId="5" fillId="10" borderId="41" xfId="0" applyFont="1" applyFill="1" applyBorder="1" applyAlignment="1">
      <alignment vertical="center" wrapText="1"/>
    </xf>
    <xf numFmtId="0" fontId="5" fillId="10" borderId="8" xfId="0" applyFont="1" applyFill="1" applyBorder="1" applyAlignment="1">
      <alignment vertical="center" wrapText="1"/>
    </xf>
    <xf numFmtId="0" fontId="5" fillId="20" borderId="20" xfId="0" applyFont="1" applyFill="1" applyBorder="1" applyAlignment="1">
      <alignment vertical="center" wrapText="1"/>
    </xf>
    <xf numFmtId="0" fontId="5" fillId="20" borderId="41" xfId="0" applyFont="1" applyFill="1" applyBorder="1" applyAlignment="1">
      <alignment vertical="center" wrapText="1"/>
    </xf>
    <xf numFmtId="0" fontId="5" fillId="20" borderId="8" xfId="0" applyFont="1" applyFill="1" applyBorder="1" applyAlignment="1">
      <alignment vertical="center" wrapText="1"/>
    </xf>
    <xf numFmtId="0" fontId="5" fillId="10" borderId="43" xfId="0" applyFont="1" applyFill="1" applyBorder="1" applyAlignment="1">
      <alignment vertical="center" wrapText="1"/>
    </xf>
    <xf numFmtId="0" fontId="5" fillId="10" borderId="42" xfId="0" applyFont="1" applyFill="1" applyBorder="1" applyAlignment="1">
      <alignment vertical="center" wrapText="1"/>
    </xf>
    <xf numFmtId="0" fontId="5" fillId="0" borderId="48" xfId="0" applyFont="1" applyBorder="1" applyAlignment="1">
      <alignment horizontal="center" vertical="center" wrapText="1"/>
    </xf>
    <xf numFmtId="0" fontId="0" fillId="4" borderId="58" xfId="0" applyFill="1" applyBorder="1" applyAlignment="1">
      <alignment horizontal="center" vertical="center" wrapText="1"/>
    </xf>
    <xf numFmtId="0" fontId="0" fillId="0" borderId="3" xfId="0" applyBorder="1" applyAlignment="1">
      <alignment horizontal="center" vertical="center"/>
    </xf>
    <xf numFmtId="0" fontId="6" fillId="10" borderId="0" xfId="0" applyFont="1" applyFill="1"/>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5" fillId="4" borderId="22" xfId="0" applyFont="1" applyFill="1" applyBorder="1" applyAlignment="1">
      <alignment vertical="center" wrapText="1"/>
    </xf>
    <xf numFmtId="0" fontId="5" fillId="4" borderId="13" xfId="0" applyFont="1" applyFill="1" applyBorder="1" applyAlignment="1">
      <alignment vertical="center" wrapText="1"/>
    </xf>
    <xf numFmtId="0" fontId="5" fillId="0" borderId="56" xfId="0" applyFont="1" applyBorder="1" applyAlignment="1">
      <alignment horizontal="center" vertical="center" wrapText="1"/>
    </xf>
    <xf numFmtId="0" fontId="6" fillId="10" borderId="46" xfId="0" applyFont="1" applyFill="1" applyBorder="1" applyAlignment="1">
      <alignment vertical="center"/>
    </xf>
    <xf numFmtId="0" fontId="6" fillId="10" borderId="59" xfId="0" applyFont="1" applyFill="1" applyBorder="1" applyAlignment="1">
      <alignment horizontal="center" vertical="center" wrapText="1"/>
    </xf>
    <xf numFmtId="0" fontId="5" fillId="21" borderId="4" xfId="0" applyFont="1" applyFill="1" applyBorder="1" applyAlignment="1">
      <alignment horizontal="left" vertical="center"/>
    </xf>
    <xf numFmtId="0" fontId="5" fillId="21" borderId="1" xfId="0" applyFont="1" applyFill="1" applyBorder="1" applyAlignment="1">
      <alignment horizontal="center" vertical="center"/>
    </xf>
    <xf numFmtId="0" fontId="19" fillId="21" borderId="2" xfId="0" applyFont="1" applyFill="1" applyBorder="1" applyAlignment="1">
      <alignment horizontal="center"/>
    </xf>
    <xf numFmtId="0" fontId="5" fillId="21" borderId="6" xfId="0" applyFont="1" applyFill="1" applyBorder="1" applyAlignment="1">
      <alignment horizontal="left" vertical="center"/>
    </xf>
    <xf numFmtId="0" fontId="5" fillId="21" borderId="18" xfId="0" applyFont="1" applyFill="1" applyBorder="1" applyAlignment="1">
      <alignment horizontal="center" vertical="center"/>
    </xf>
    <xf numFmtId="0" fontId="24" fillId="10" borderId="40" xfId="0" applyFont="1" applyFill="1" applyBorder="1" applyAlignment="1">
      <alignment horizontal="right" wrapText="1"/>
    </xf>
    <xf numFmtId="0" fontId="38" fillId="10" borderId="40" xfId="0" applyFont="1" applyFill="1" applyBorder="1" applyAlignment="1">
      <alignment horizontal="left" wrapText="1"/>
    </xf>
    <xf numFmtId="9" fontId="39" fillId="0" borderId="9" xfId="0" applyNumberFormat="1" applyFont="1" applyBorder="1" applyAlignment="1">
      <alignment horizontal="center" vertical="center" wrapText="1"/>
    </xf>
    <xf numFmtId="0" fontId="40" fillId="0" borderId="0" xfId="0" applyFont="1"/>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5" xfId="0" applyFont="1" applyBorder="1" applyAlignment="1">
      <alignment horizontal="center" vertical="center" wrapText="1"/>
    </xf>
    <xf numFmtId="0" fontId="29" fillId="10" borderId="54" xfId="0" applyFont="1" applyFill="1" applyBorder="1" applyAlignment="1">
      <alignment horizontal="left"/>
    </xf>
    <xf numFmtId="166" fontId="27" fillId="10" borderId="18" xfId="2" applyNumberFormat="1" applyFont="1" applyFill="1" applyBorder="1" applyAlignment="1">
      <alignment horizontal="center"/>
    </xf>
    <xf numFmtId="169" fontId="27" fillId="10" borderId="48" xfId="0" applyNumberFormat="1" applyFont="1" applyFill="1" applyBorder="1" applyAlignment="1">
      <alignment horizontal="center"/>
    </xf>
    <xf numFmtId="0" fontId="26" fillId="22" borderId="57" xfId="0" applyFont="1" applyFill="1" applyBorder="1" applyAlignment="1">
      <alignment horizontal="left"/>
    </xf>
    <xf numFmtId="1" fontId="29" fillId="22" borderId="35" xfId="0" applyNumberFormat="1" applyFont="1" applyFill="1" applyBorder="1" applyAlignment="1">
      <alignment horizontal="center"/>
    </xf>
    <xf numFmtId="1" fontId="29" fillId="22" borderId="56" xfId="0" applyNumberFormat="1" applyFont="1" applyFill="1" applyBorder="1" applyAlignment="1">
      <alignment horizontal="center"/>
    </xf>
    <xf numFmtId="0" fontId="29" fillId="22" borderId="40" xfId="0" applyFont="1" applyFill="1" applyBorder="1" applyAlignment="1">
      <alignment horizontal="left"/>
    </xf>
    <xf numFmtId="1" fontId="29" fillId="22" borderId="1" xfId="0" applyNumberFormat="1" applyFont="1" applyFill="1" applyBorder="1" applyAlignment="1">
      <alignment horizontal="center"/>
    </xf>
    <xf numFmtId="1" fontId="29" fillId="22" borderId="5" xfId="0" applyNumberFormat="1" applyFont="1" applyFill="1" applyBorder="1" applyAlignment="1">
      <alignment horizontal="center"/>
    </xf>
    <xf numFmtId="9" fontId="29" fillId="22" borderId="1" xfId="2" applyFont="1" applyFill="1" applyBorder="1" applyAlignment="1">
      <alignment horizontal="center"/>
    </xf>
    <xf numFmtId="167" fontId="29" fillId="22" borderId="1" xfId="0" applyNumberFormat="1" applyFont="1" applyFill="1" applyBorder="1" applyAlignment="1">
      <alignment horizontal="center"/>
    </xf>
    <xf numFmtId="167" fontId="29" fillId="22" borderId="5" xfId="0" applyNumberFormat="1" applyFont="1" applyFill="1" applyBorder="1" applyAlignment="1">
      <alignment horizontal="center"/>
    </xf>
    <xf numFmtId="0" fontId="6" fillId="4" borderId="1" xfId="0" applyFont="1" applyFill="1" applyBorder="1" applyAlignment="1">
      <alignment horizontal="center" vertical="top"/>
    </xf>
    <xf numFmtId="0" fontId="19" fillId="0" borderId="0" xfId="0" applyFont="1"/>
    <xf numFmtId="0" fontId="19" fillId="4" borderId="0" xfId="0" applyFont="1" applyFill="1"/>
    <xf numFmtId="0" fontId="42" fillId="4" borderId="0" xfId="0" applyFont="1" applyFill="1"/>
    <xf numFmtId="0" fontId="24" fillId="23" borderId="58" xfId="0" applyFont="1" applyFill="1" applyBorder="1" applyAlignment="1">
      <alignment horizontal="left" vertical="center" wrapText="1"/>
    </xf>
    <xf numFmtId="43" fontId="19" fillId="23" borderId="23" xfId="5" applyFont="1" applyFill="1" applyBorder="1" applyAlignment="1">
      <alignment horizontal="center"/>
    </xf>
    <xf numFmtId="0" fontId="5" fillId="5" borderId="1" xfId="0" applyFont="1" applyFill="1" applyBorder="1" applyAlignment="1">
      <alignment horizontal="left" vertical="center" wrapText="1"/>
    </xf>
    <xf numFmtId="0" fontId="5" fillId="5" borderId="1" xfId="0" applyFont="1" applyFill="1" applyBorder="1" applyAlignment="1">
      <alignment wrapText="1"/>
    </xf>
    <xf numFmtId="0" fontId="19" fillId="5" borderId="1" xfId="0" applyFont="1" applyFill="1" applyBorder="1" applyAlignment="1">
      <alignment horizontal="left" vertical="center" wrapText="1"/>
    </xf>
    <xf numFmtId="0" fontId="5" fillId="4" borderId="57" xfId="0" applyFont="1" applyFill="1" applyBorder="1" applyAlignment="1">
      <alignment horizontal="center"/>
    </xf>
    <xf numFmtId="0" fontId="5" fillId="4" borderId="40" xfId="0" applyFont="1" applyFill="1" applyBorder="1" applyAlignment="1">
      <alignment horizontal="center"/>
    </xf>
    <xf numFmtId="0" fontId="5" fillId="10" borderId="40" xfId="0" applyFont="1" applyFill="1" applyBorder="1" applyAlignment="1">
      <alignment horizontal="center"/>
    </xf>
    <xf numFmtId="0" fontId="5" fillId="4" borderId="55" xfId="0" applyFont="1" applyFill="1" applyBorder="1" applyAlignment="1">
      <alignment horizontal="center"/>
    </xf>
    <xf numFmtId="0" fontId="5" fillId="5" borderId="59" xfId="0" applyFont="1" applyFill="1" applyBorder="1" applyAlignment="1">
      <alignment horizontal="center"/>
    </xf>
    <xf numFmtId="43" fontId="19" fillId="23" borderId="63" xfId="5" applyFont="1" applyFill="1" applyBorder="1" applyAlignment="1">
      <alignment horizontal="center"/>
    </xf>
    <xf numFmtId="0" fontId="5" fillId="18" borderId="40" xfId="0" applyFont="1" applyFill="1" applyBorder="1" applyAlignment="1">
      <alignment horizontal="center"/>
    </xf>
    <xf numFmtId="0" fontId="5" fillId="4" borderId="61" xfId="0" applyFont="1" applyFill="1" applyBorder="1" applyAlignment="1">
      <alignment horizontal="center"/>
    </xf>
    <xf numFmtId="0" fontId="6" fillId="4" borderId="62" xfId="0" applyFont="1" applyFill="1" applyBorder="1" applyAlignment="1">
      <alignment horizontal="center" vertical="center"/>
    </xf>
    <xf numFmtId="0" fontId="20" fillId="0" borderId="0" xfId="0" applyFont="1"/>
    <xf numFmtId="0" fontId="6" fillId="0" borderId="0" xfId="0" applyFont="1" applyAlignment="1">
      <alignment horizontal="center" wrapText="1"/>
    </xf>
    <xf numFmtId="0" fontId="6" fillId="0" borderId="0" xfId="0" applyFont="1" applyAlignment="1">
      <alignment horizontal="center"/>
    </xf>
    <xf numFmtId="0" fontId="5" fillId="24" borderId="0" xfId="0" applyFont="1" applyFill="1" applyAlignment="1">
      <alignment horizontal="center"/>
    </xf>
    <xf numFmtId="0" fontId="5" fillId="25" borderId="1" xfId="0" applyFont="1" applyFill="1" applyBorder="1" applyAlignment="1">
      <alignment wrapText="1"/>
    </xf>
    <xf numFmtId="0" fontId="5" fillId="18" borderId="40" xfId="0" applyFont="1" applyFill="1" applyBorder="1"/>
    <xf numFmtId="0" fontId="5" fillId="18" borderId="1" xfId="0" applyFont="1" applyFill="1" applyBorder="1"/>
    <xf numFmtId="0" fontId="5" fillId="18" borderId="1" xfId="0" applyFont="1" applyFill="1" applyBorder="1" applyAlignment="1">
      <alignment wrapText="1"/>
    </xf>
    <xf numFmtId="0" fontId="6" fillId="0" borderId="0" xfId="0" applyFont="1" applyAlignment="1">
      <alignment wrapText="1"/>
    </xf>
    <xf numFmtId="0" fontId="5" fillId="4" borderId="0" xfId="0" applyFont="1" applyFill="1" applyAlignment="1">
      <alignment horizontal="right" wrapText="1"/>
    </xf>
    <xf numFmtId="9" fontId="6" fillId="18" borderId="0" xfId="0" applyNumberFormat="1" applyFont="1" applyFill="1" applyAlignment="1">
      <alignment horizontal="center" wrapText="1"/>
    </xf>
    <xf numFmtId="0" fontId="5" fillId="5" borderId="20" xfId="0" applyFont="1" applyFill="1" applyBorder="1"/>
    <xf numFmtId="0" fontId="5" fillId="5" borderId="41" xfId="0" applyFont="1" applyFill="1" applyBorder="1"/>
    <xf numFmtId="0" fontId="5" fillId="5" borderId="41" xfId="0" applyFont="1" applyFill="1" applyBorder="1" applyAlignment="1">
      <alignment horizontal="right"/>
    </xf>
    <xf numFmtId="0" fontId="5" fillId="4" borderId="56" xfId="0" applyFont="1" applyFill="1" applyBorder="1" applyAlignment="1">
      <alignment horizontal="center"/>
    </xf>
    <xf numFmtId="0" fontId="5" fillId="4" borderId="5" xfId="0" applyFont="1" applyFill="1" applyBorder="1" applyAlignment="1">
      <alignment horizontal="center"/>
    </xf>
    <xf numFmtId="0" fontId="5" fillId="10" borderId="5" xfId="0" applyFont="1" applyFill="1" applyBorder="1" applyAlignment="1">
      <alignment horizontal="center"/>
    </xf>
    <xf numFmtId="0" fontId="5" fillId="4" borderId="27" xfId="0" applyFont="1" applyFill="1" applyBorder="1" applyAlignment="1">
      <alignment horizontal="center"/>
    </xf>
    <xf numFmtId="0" fontId="5" fillId="5" borderId="17" xfId="0" applyFont="1" applyFill="1" applyBorder="1" applyAlignment="1">
      <alignment horizontal="center"/>
    </xf>
    <xf numFmtId="43" fontId="19" fillId="23" borderId="24" xfId="5" applyFont="1" applyFill="1" applyBorder="1" applyAlignment="1">
      <alignment horizontal="center"/>
    </xf>
    <xf numFmtId="0" fontId="5" fillId="18" borderId="5" xfId="0" applyFont="1" applyFill="1" applyBorder="1" applyAlignment="1">
      <alignment horizontal="center"/>
    </xf>
    <xf numFmtId="0" fontId="5" fillId="4" borderId="64" xfId="0" applyFont="1" applyFill="1" applyBorder="1" applyAlignment="1">
      <alignment horizontal="center"/>
    </xf>
    <xf numFmtId="0" fontId="5" fillId="4" borderId="65" xfId="0" applyFont="1" applyFill="1" applyBorder="1" applyAlignment="1">
      <alignment horizontal="center" vertical="center"/>
    </xf>
    <xf numFmtId="0" fontId="5" fillId="4" borderId="14" xfId="0" applyFont="1" applyFill="1" applyBorder="1"/>
    <xf numFmtId="0" fontId="43" fillId="10" borderId="30" xfId="0" applyFont="1" applyFill="1" applyBorder="1" applyAlignment="1">
      <alignment horizontal="left" wrapText="1"/>
    </xf>
    <xf numFmtId="0" fontId="0" fillId="0" borderId="1" xfId="0" applyBorder="1" applyAlignment="1">
      <alignment wrapText="1"/>
    </xf>
    <xf numFmtId="0" fontId="5" fillId="26" borderId="52" xfId="0" applyFont="1" applyFill="1" applyBorder="1" applyAlignment="1">
      <alignment wrapText="1"/>
    </xf>
    <xf numFmtId="0" fontId="5" fillId="26" borderId="1" xfId="0" applyFont="1" applyFill="1" applyBorder="1"/>
    <xf numFmtId="0" fontId="5" fillId="26" borderId="40" xfId="0" applyFont="1" applyFill="1" applyBorder="1"/>
    <xf numFmtId="0" fontId="5" fillId="26" borderId="2" xfId="0" applyFont="1" applyFill="1" applyBorder="1"/>
    <xf numFmtId="0" fontId="6" fillId="5" borderId="62" xfId="0" applyFont="1" applyFill="1" applyBorder="1" applyAlignment="1">
      <alignment horizontal="center" vertical="center"/>
    </xf>
    <xf numFmtId="0" fontId="6" fillId="5" borderId="38" xfId="0" applyFont="1" applyFill="1" applyBorder="1" applyAlignment="1">
      <alignment horizontal="left" vertical="center" wrapText="1"/>
    </xf>
    <xf numFmtId="0" fontId="6" fillId="5" borderId="38"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51" xfId="0" applyFont="1" applyBorder="1" applyAlignment="1">
      <alignment horizontal="center" vertical="center" wrapText="1"/>
    </xf>
    <xf numFmtId="0" fontId="5" fillId="5" borderId="5" xfId="0" applyFont="1" applyFill="1" applyBorder="1"/>
    <xf numFmtId="0" fontId="20" fillId="5" borderId="5" xfId="0" applyFont="1" applyFill="1" applyBorder="1"/>
    <xf numFmtId="0" fontId="6" fillId="20" borderId="59" xfId="0" applyFont="1" applyFill="1" applyBorder="1" applyAlignment="1">
      <alignment horizontal="center" vertical="center" wrapText="1"/>
    </xf>
    <xf numFmtId="0" fontId="5" fillId="5" borderId="65" xfId="0" applyFont="1" applyFill="1" applyBorder="1" applyAlignment="1">
      <alignment horizontal="center" vertical="center"/>
    </xf>
    <xf numFmtId="0" fontId="6" fillId="8" borderId="2" xfId="0" applyFont="1" applyFill="1" applyBorder="1" applyAlignment="1">
      <alignment vertical="center" wrapText="1"/>
    </xf>
    <xf numFmtId="0" fontId="6" fillId="4" borderId="0" xfId="0" applyFont="1" applyFill="1" applyAlignment="1">
      <alignment horizontal="right" wrapText="1"/>
    </xf>
    <xf numFmtId="0" fontId="6" fillId="25" borderId="1" xfId="0" applyFont="1" applyFill="1" applyBorder="1" applyAlignment="1">
      <alignment wrapText="1"/>
    </xf>
    <xf numFmtId="0" fontId="6" fillId="18" borderId="1" xfId="0" applyFont="1" applyFill="1" applyBorder="1"/>
    <xf numFmtId="0" fontId="6" fillId="26" borderId="52" xfId="0" applyFont="1" applyFill="1" applyBorder="1" applyAlignment="1">
      <alignment wrapText="1"/>
    </xf>
    <xf numFmtId="0" fontId="6" fillId="26" borderId="62"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26" borderId="2" xfId="0" applyFont="1" applyFill="1" applyBorder="1" applyAlignment="1">
      <alignment horizontal="center" vertical="center" wrapText="1"/>
    </xf>
    <xf numFmtId="0" fontId="6" fillId="26" borderId="9" xfId="0" applyFont="1" applyFill="1" applyBorder="1" applyAlignment="1">
      <alignment horizontal="center" vertical="center" wrapText="1"/>
    </xf>
    <xf numFmtId="0" fontId="5" fillId="5" borderId="8" xfId="0" applyFont="1" applyFill="1" applyBorder="1" applyAlignment="1">
      <alignment horizontal="right"/>
    </xf>
    <xf numFmtId="0" fontId="5" fillId="0" borderId="0" xfId="0" applyFont="1" applyAlignment="1">
      <alignment horizontal="right"/>
    </xf>
    <xf numFmtId="0" fontId="52" fillId="4" borderId="0" xfId="0" applyFont="1" applyFill="1"/>
    <xf numFmtId="0" fontId="53" fillId="6" borderId="1" xfId="0" applyFont="1" applyFill="1" applyBorder="1" applyAlignment="1">
      <alignment horizontal="center" vertical="center" wrapText="1"/>
    </xf>
    <xf numFmtId="0" fontId="53" fillId="27" borderId="1" xfId="0" applyFont="1" applyFill="1" applyBorder="1" applyAlignment="1">
      <alignment horizontal="center" vertical="center" wrapText="1"/>
    </xf>
    <xf numFmtId="0" fontId="53" fillId="28" borderId="1" xfId="0" applyFont="1" applyFill="1" applyBorder="1" applyAlignment="1">
      <alignment horizontal="center" vertical="center" wrapText="1"/>
    </xf>
    <xf numFmtId="0" fontId="54" fillId="6" borderId="1" xfId="0" applyFont="1" applyFill="1" applyBorder="1" applyAlignment="1">
      <alignment horizontal="center" vertical="center" wrapText="1"/>
    </xf>
    <xf numFmtId="0" fontId="17"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55" fillId="0" borderId="1" xfId="0" applyFont="1" applyBorder="1" applyAlignment="1">
      <alignment horizontal="center" vertical="center" wrapText="1"/>
    </xf>
    <xf numFmtId="0" fontId="56" fillId="4" borderId="0" xfId="0" applyFont="1" applyFill="1"/>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0" borderId="0" xfId="0" applyFont="1" applyAlignment="1">
      <alignment horizontal="center" vertical="center" wrapText="1"/>
    </xf>
    <xf numFmtId="0" fontId="23" fillId="0" borderId="1" xfId="0" applyFont="1" applyBorder="1"/>
    <xf numFmtId="0" fontId="45" fillId="4" borderId="1" xfId="0" applyFont="1" applyFill="1" applyBorder="1" applyAlignment="1">
      <alignment wrapText="1"/>
    </xf>
    <xf numFmtId="0" fontId="0" fillId="0" borderId="1" xfId="0" applyBorder="1"/>
    <xf numFmtId="0" fontId="0" fillId="0" borderId="7" xfId="0" applyBorder="1"/>
    <xf numFmtId="167" fontId="0" fillId="0" borderId="0" xfId="0" applyNumberFormat="1"/>
    <xf numFmtId="1" fontId="0" fillId="0" borderId="1" xfId="0" applyNumberFormat="1" applyBorder="1"/>
    <xf numFmtId="1" fontId="0" fillId="0" borderId="0" xfId="0" applyNumberFormat="1"/>
    <xf numFmtId="9" fontId="0" fillId="0" borderId="1" xfId="2" applyFont="1" applyBorder="1"/>
    <xf numFmtId="0" fontId="0" fillId="0" borderId="40" xfId="0" applyBorder="1"/>
    <xf numFmtId="0" fontId="45" fillId="4" borderId="40" xfId="0" applyFont="1" applyFill="1" applyBorder="1" applyAlignment="1">
      <alignment wrapText="1"/>
    </xf>
    <xf numFmtId="0" fontId="45" fillId="4" borderId="29" xfId="0" applyFont="1" applyFill="1" applyBorder="1" applyAlignment="1">
      <alignment wrapText="1"/>
    </xf>
    <xf numFmtId="0" fontId="45" fillId="4" borderId="7" xfId="0" applyFont="1" applyFill="1" applyBorder="1"/>
    <xf numFmtId="0" fontId="45" fillId="4" borderId="0" xfId="0" applyFont="1" applyFill="1" applyAlignment="1">
      <alignment wrapText="1"/>
    </xf>
    <xf numFmtId="0" fontId="58" fillId="0" borderId="1" xfId="0" applyFont="1" applyBorder="1" applyAlignment="1">
      <alignment horizontal="center" vertical="center" wrapText="1"/>
    </xf>
    <xf numFmtId="0" fontId="17" fillId="0" borderId="0" xfId="0" applyFont="1" applyAlignment="1">
      <alignment wrapText="1"/>
    </xf>
    <xf numFmtId="0" fontId="57" fillId="30" borderId="77" xfId="0" applyFont="1" applyFill="1" applyBorder="1" applyAlignment="1">
      <alignment vertical="center" wrapText="1"/>
    </xf>
    <xf numFmtId="0" fontId="57" fillId="0" borderId="0" xfId="0" applyFont="1"/>
    <xf numFmtId="0" fontId="57" fillId="29" borderId="1" xfId="0" applyFont="1" applyFill="1" applyBorder="1" applyAlignment="1">
      <alignment horizontal="center" vertical="center" wrapText="1"/>
    </xf>
    <xf numFmtId="0" fontId="0" fillId="31" borderId="1" xfId="0" applyFill="1" applyBorder="1"/>
    <xf numFmtId="0" fontId="55" fillId="17" borderId="1" xfId="0" applyFont="1" applyFill="1" applyBorder="1" applyAlignment="1">
      <alignment horizontal="center" vertical="center" wrapText="1"/>
    </xf>
    <xf numFmtId="0" fontId="59" fillId="0" borderId="0" xfId="0" applyFont="1"/>
    <xf numFmtId="0" fontId="0" fillId="0" borderId="78" xfId="0" applyBorder="1"/>
    <xf numFmtId="0" fontId="5" fillId="0" borderId="79" xfId="0" applyFont="1" applyBorder="1"/>
    <xf numFmtId="0" fontId="5" fillId="0" borderId="79" xfId="0" applyFont="1" applyBorder="1" applyAlignment="1">
      <alignment horizontal="right"/>
    </xf>
    <xf numFmtId="0" fontId="5" fillId="10" borderId="80" xfId="0" applyFont="1" applyFill="1" applyBorder="1"/>
    <xf numFmtId="0" fontId="0" fillId="0" borderId="81" xfId="0" applyBorder="1"/>
    <xf numFmtId="0" fontId="5" fillId="0" borderId="82" xfId="0" applyFont="1" applyBorder="1"/>
    <xf numFmtId="0" fontId="5" fillId="0" borderId="82" xfId="0" applyFont="1" applyBorder="1" applyAlignment="1">
      <alignment horizontal="right"/>
    </xf>
    <xf numFmtId="0" fontId="5" fillId="10" borderId="83" xfId="0" applyFont="1" applyFill="1" applyBorder="1"/>
    <xf numFmtId="0" fontId="0" fillId="0" borderId="79" xfId="0" applyBorder="1"/>
    <xf numFmtId="0" fontId="0" fillId="0" borderId="82" xfId="0" applyBorder="1"/>
    <xf numFmtId="0" fontId="50" fillId="0" borderId="0" xfId="0" applyFont="1"/>
    <xf numFmtId="0" fontId="60" fillId="32" borderId="0" xfId="0" applyFont="1" applyFill="1" applyAlignment="1">
      <alignment horizontal="left" vertical="center"/>
    </xf>
    <xf numFmtId="0" fontId="61" fillId="32" borderId="11" xfId="0" applyFont="1" applyFill="1" applyBorder="1" applyAlignment="1">
      <alignment horizontal="left" vertical="center"/>
    </xf>
    <xf numFmtId="0" fontId="42" fillId="0" borderId="0" xfId="0" applyFont="1"/>
    <xf numFmtId="0" fontId="62" fillId="32" borderId="2" xfId="0" applyFont="1" applyFill="1" applyBorder="1" applyAlignment="1">
      <alignment horizontal="left" vertical="center" wrapText="1"/>
    </xf>
    <xf numFmtId="0" fontId="62" fillId="0" borderId="8" xfId="0" applyFont="1" applyBorder="1" applyAlignment="1">
      <alignment horizontal="center" vertical="center" wrapText="1"/>
    </xf>
    <xf numFmtId="0" fontId="62" fillId="32" borderId="9" xfId="0" applyFont="1" applyFill="1" applyBorder="1" applyAlignment="1">
      <alignment horizontal="left" vertical="center" wrapText="1"/>
    </xf>
    <xf numFmtId="0" fontId="61" fillId="32" borderId="10" xfId="0" applyFont="1" applyFill="1" applyBorder="1" applyAlignment="1">
      <alignment horizontal="center" vertical="center" wrapText="1"/>
    </xf>
    <xf numFmtId="0" fontId="62" fillId="33" borderId="10" xfId="0" applyFont="1" applyFill="1" applyBorder="1" applyAlignment="1">
      <alignment horizontal="center" vertical="center"/>
    </xf>
    <xf numFmtId="0" fontId="63" fillId="32" borderId="9" xfId="0" applyFont="1" applyFill="1" applyBorder="1" applyAlignment="1">
      <alignment horizontal="left" vertical="center"/>
    </xf>
    <xf numFmtId="0" fontId="62" fillId="10" borderId="10" xfId="0" applyFont="1" applyFill="1" applyBorder="1" applyAlignment="1">
      <alignment horizontal="left" vertical="center" wrapText="1"/>
    </xf>
    <xf numFmtId="0" fontId="62" fillId="10" borderId="10" xfId="0" applyFont="1" applyFill="1" applyBorder="1" applyAlignment="1">
      <alignment horizontal="center" vertical="center"/>
    </xf>
    <xf numFmtId="0" fontId="61" fillId="32" borderId="9" xfId="0" applyFont="1" applyFill="1" applyBorder="1" applyAlignment="1">
      <alignment horizontal="left" vertical="center"/>
    </xf>
    <xf numFmtId="0" fontId="63" fillId="10" borderId="10" xfId="0" applyFont="1" applyFill="1" applyBorder="1" applyAlignment="1">
      <alignment horizontal="left" vertical="center"/>
    </xf>
    <xf numFmtId="0" fontId="64" fillId="10" borderId="10" xfId="0" applyFont="1" applyFill="1" applyBorder="1" applyAlignment="1">
      <alignment horizontal="center" vertical="center"/>
    </xf>
    <xf numFmtId="0" fontId="65" fillId="10" borderId="10" xfId="0" applyFont="1" applyFill="1" applyBorder="1" applyAlignment="1">
      <alignment horizontal="left" vertical="center"/>
    </xf>
    <xf numFmtId="0" fontId="66" fillId="10" borderId="10" xfId="0" applyFont="1" applyFill="1" applyBorder="1" applyAlignment="1">
      <alignment horizontal="center" vertical="center"/>
    </xf>
    <xf numFmtId="0" fontId="67" fillId="10" borderId="0" xfId="0" applyFont="1" applyFill="1" applyAlignment="1">
      <alignment horizontal="left"/>
    </xf>
    <xf numFmtId="0" fontId="26" fillId="22" borderId="26" xfId="0" applyFont="1" applyFill="1" applyBorder="1" applyAlignment="1">
      <alignment horizontal="left" vertical="center" wrapText="1"/>
    </xf>
    <xf numFmtId="2" fontId="26" fillId="22" borderId="21" xfId="0" applyNumberFormat="1" applyFont="1" applyFill="1" applyBorder="1" applyAlignment="1">
      <alignment horizontal="center" vertical="center"/>
    </xf>
    <xf numFmtId="2" fontId="27" fillId="22" borderId="27" xfId="0" applyNumberFormat="1" applyFont="1" applyFill="1" applyBorder="1" applyAlignment="1">
      <alignment horizontal="center" vertical="center"/>
    </xf>
    <xf numFmtId="0" fontId="68" fillId="10" borderId="0" xfId="0" applyFont="1" applyFill="1" applyAlignment="1">
      <alignment horizontal="left"/>
    </xf>
    <xf numFmtId="0" fontId="68" fillId="0" borderId="0" xfId="0" applyFont="1" applyAlignment="1">
      <alignment horizontal="left"/>
    </xf>
    <xf numFmtId="0" fontId="69" fillId="4" borderId="0" xfId="0" applyFont="1" applyFill="1" applyAlignment="1">
      <alignment horizontal="left"/>
    </xf>
    <xf numFmtId="0" fontId="69" fillId="4" borderId="0" xfId="0" applyFont="1" applyFill="1" applyAlignment="1">
      <alignment horizontal="center" vertical="top"/>
    </xf>
    <xf numFmtId="9" fontId="69" fillId="4" borderId="0" xfId="2" applyFont="1" applyFill="1" applyAlignment="1">
      <alignment horizontal="center" vertical="top"/>
    </xf>
    <xf numFmtId="0" fontId="70" fillId="4" borderId="0" xfId="0" applyFont="1" applyFill="1" applyAlignment="1">
      <alignment horizontal="center"/>
    </xf>
    <xf numFmtId="0" fontId="17" fillId="0" borderId="52" xfId="0" applyFont="1" applyBorder="1" applyAlignment="1">
      <alignment wrapText="1"/>
    </xf>
    <xf numFmtId="0" fontId="73" fillId="0" borderId="52" xfId="0" applyFont="1" applyBorder="1" applyAlignment="1">
      <alignment wrapText="1"/>
    </xf>
    <xf numFmtId="0" fontId="17" fillId="0" borderId="37" xfId="0" applyFont="1" applyBorder="1" applyAlignment="1">
      <alignment vertical="center" wrapText="1"/>
    </xf>
    <xf numFmtId="0" fontId="17" fillId="0" borderId="52" xfId="0" applyFont="1" applyBorder="1" applyAlignment="1">
      <alignment vertical="center" wrapText="1"/>
    </xf>
    <xf numFmtId="0" fontId="74" fillId="0" borderId="10" xfId="0" applyFont="1" applyBorder="1" applyAlignment="1">
      <alignment horizontal="center" vertical="center"/>
    </xf>
    <xf numFmtId="0" fontId="74" fillId="0" borderId="9" xfId="0" applyFont="1" applyBorder="1" applyAlignment="1">
      <alignment vertical="center"/>
    </xf>
    <xf numFmtId="0" fontId="75" fillId="0" borderId="9" xfId="0" applyFont="1" applyBorder="1" applyAlignment="1">
      <alignment vertical="center"/>
    </xf>
    <xf numFmtId="0" fontId="74" fillId="0" borderId="9" xfId="0" applyFont="1" applyBorder="1" applyAlignment="1">
      <alignment horizontal="center" vertical="center"/>
    </xf>
    <xf numFmtId="0" fontId="74" fillId="0" borderId="8" xfId="0" applyFont="1" applyBorder="1" applyAlignment="1">
      <alignment horizontal="center" vertical="center"/>
    </xf>
    <xf numFmtId="0" fontId="74" fillId="0" borderId="2" xfId="0" applyFont="1" applyBorder="1" applyAlignment="1">
      <alignment horizontal="center" vertical="center"/>
    </xf>
    <xf numFmtId="0" fontId="41" fillId="0" borderId="29" xfId="0" applyFont="1" applyBorder="1" applyAlignment="1">
      <alignment horizontal="center" vertical="center" wrapText="1"/>
    </xf>
    <xf numFmtId="0" fontId="76" fillId="0" borderId="29" xfId="0" applyFont="1" applyBorder="1" applyAlignment="1">
      <alignment horizontal="center" vertical="center" wrapText="1"/>
    </xf>
    <xf numFmtId="0" fontId="78" fillId="4" borderId="4" xfId="0" applyFont="1" applyFill="1" applyBorder="1" applyAlignment="1">
      <alignment horizontal="left" vertical="top" wrapText="1"/>
    </xf>
    <xf numFmtId="8" fontId="6" fillId="18" borderId="0" xfId="5" applyNumberFormat="1" applyFont="1" applyFill="1" applyAlignment="1">
      <alignment horizontal="center" wrapText="1"/>
    </xf>
    <xf numFmtId="0" fontId="26" fillId="16" borderId="22" xfId="0" applyFont="1" applyFill="1" applyBorder="1" applyAlignment="1">
      <alignment horizontal="center" vertical="center" textRotation="90" wrapText="1"/>
    </xf>
    <xf numFmtId="0" fontId="26" fillId="16" borderId="13" xfId="0" applyFont="1" applyFill="1" applyBorder="1" applyAlignment="1">
      <alignment horizontal="center" vertical="center" textRotation="90" wrapText="1"/>
    </xf>
    <xf numFmtId="0" fontId="26" fillId="16" borderId="25" xfId="0" applyFont="1" applyFill="1" applyBorder="1" applyAlignment="1">
      <alignment horizontal="center" vertical="center" textRotation="90" wrapText="1"/>
    </xf>
    <xf numFmtId="0" fontId="26" fillId="16" borderId="14" xfId="0" applyFont="1" applyFill="1" applyBorder="1" applyAlignment="1">
      <alignment horizontal="center" vertical="center" textRotation="90" wrapText="1"/>
    </xf>
    <xf numFmtId="0" fontId="26" fillId="16" borderId="31" xfId="0" applyFont="1" applyFill="1" applyBorder="1" applyAlignment="1">
      <alignment horizontal="center" vertical="center" textRotation="90" wrapText="1"/>
    </xf>
    <xf numFmtId="0" fontId="26" fillId="16" borderId="10" xfId="0" applyFont="1" applyFill="1" applyBorder="1" applyAlignment="1">
      <alignment horizontal="center" vertical="center" textRotation="90" wrapText="1"/>
    </xf>
    <xf numFmtId="0" fontId="26" fillId="19" borderId="12" xfId="0" applyFont="1" applyFill="1" applyBorder="1" applyAlignment="1">
      <alignment horizontal="center" vertical="center" textRotation="90" wrapText="1"/>
    </xf>
    <xf numFmtId="0" fontId="26" fillId="19" borderId="11" xfId="0" applyFont="1" applyFill="1" applyBorder="1" applyAlignment="1">
      <alignment horizontal="center" vertical="center" textRotation="90" wrapText="1"/>
    </xf>
    <xf numFmtId="0" fontId="26" fillId="19" borderId="9" xfId="0" applyFont="1" applyFill="1" applyBorder="1" applyAlignment="1">
      <alignment horizontal="center" vertical="center" textRotation="90" wrapText="1"/>
    </xf>
    <xf numFmtId="0" fontId="26" fillId="4" borderId="21" xfId="0" applyFont="1" applyFill="1" applyBorder="1" applyAlignment="1">
      <alignment horizontal="left" vertical="center" wrapText="1"/>
    </xf>
    <xf numFmtId="0" fontId="26" fillId="4" borderId="52" xfId="0" applyFont="1" applyFill="1" applyBorder="1" applyAlignment="1">
      <alignment horizontal="left" vertical="center" wrapText="1"/>
    </xf>
    <xf numFmtId="1" fontId="26" fillId="4" borderId="21" xfId="0" applyNumberFormat="1" applyFont="1" applyFill="1" applyBorder="1" applyAlignment="1">
      <alignment horizontal="center" vertical="center"/>
    </xf>
    <xf numFmtId="1" fontId="26" fillId="4" borderId="52" xfId="0" applyNumberFormat="1" applyFont="1" applyFill="1" applyBorder="1" applyAlignment="1">
      <alignment horizontal="center" vertical="center"/>
    </xf>
    <xf numFmtId="0" fontId="29" fillId="10" borderId="57" xfId="0" applyFont="1" applyFill="1" applyBorder="1" applyAlignment="1">
      <alignment horizontal="center" vertical="center" textRotation="90" wrapText="1"/>
    </xf>
    <xf numFmtId="0" fontId="29" fillId="10" borderId="40" xfId="0" applyFont="1" applyFill="1" applyBorder="1" applyAlignment="1">
      <alignment horizontal="center" vertical="center" textRotation="90" wrapText="1"/>
    </xf>
    <xf numFmtId="0" fontId="29" fillId="22" borderId="3" xfId="0" applyFont="1" applyFill="1" applyBorder="1" applyAlignment="1">
      <alignment horizontal="center" vertical="center" textRotation="90" wrapText="1"/>
    </xf>
    <xf numFmtId="0" fontId="29" fillId="22" borderId="4" xfId="0" applyFont="1" applyFill="1" applyBorder="1" applyAlignment="1">
      <alignment horizontal="center" vertical="center" textRotation="90" wrapText="1"/>
    </xf>
    <xf numFmtId="0" fontId="29" fillId="4" borderId="57" xfId="0" applyFont="1" applyFill="1" applyBorder="1" applyAlignment="1">
      <alignment horizontal="center" vertical="center" textRotation="90" wrapText="1"/>
    </xf>
    <xf numFmtId="0" fontId="29" fillId="4" borderId="40" xfId="0" applyFont="1" applyFill="1" applyBorder="1" applyAlignment="1">
      <alignment horizontal="center" vertical="center" textRotation="90" wrapText="1"/>
    </xf>
    <xf numFmtId="0" fontId="29" fillId="4" borderId="55" xfId="0" applyFont="1" applyFill="1" applyBorder="1" applyAlignment="1">
      <alignment horizontal="center" vertical="center" textRotation="90" wrapText="1"/>
    </xf>
    <xf numFmtId="0" fontId="29" fillId="4" borderId="54" xfId="0" applyFont="1" applyFill="1" applyBorder="1" applyAlignment="1">
      <alignment horizontal="center" vertical="center" textRotation="90" wrapText="1"/>
    </xf>
    <xf numFmtId="0" fontId="26" fillId="4" borderId="26" xfId="0" applyFont="1" applyFill="1" applyBorder="1" applyAlignment="1">
      <alignment horizontal="left" vertical="center" wrapText="1"/>
    </xf>
    <xf numFmtId="0" fontId="26" fillId="4" borderId="28" xfId="0" applyFont="1" applyFill="1" applyBorder="1" applyAlignment="1">
      <alignment horizontal="left" vertical="center" wrapText="1"/>
    </xf>
    <xf numFmtId="2" fontId="27" fillId="4" borderId="7" xfId="0" applyNumberFormat="1" applyFont="1" applyFill="1" applyBorder="1" applyAlignment="1">
      <alignment horizontal="center" vertical="center"/>
    </xf>
    <xf numFmtId="2" fontId="27" fillId="4" borderId="29" xfId="0" applyNumberFormat="1" applyFont="1" applyFill="1" applyBorder="1" applyAlignment="1">
      <alignment horizontal="center" vertical="center"/>
    </xf>
    <xf numFmtId="2" fontId="27" fillId="4" borderId="30" xfId="0" applyNumberFormat="1" applyFont="1" applyFill="1" applyBorder="1" applyAlignment="1">
      <alignment horizontal="center" vertical="center"/>
    </xf>
    <xf numFmtId="1" fontId="4" fillId="10" borderId="26" xfId="0" applyNumberFormat="1" applyFont="1" applyFill="1" applyBorder="1" applyAlignment="1">
      <alignment horizontal="right" vertical="center"/>
    </xf>
    <xf numFmtId="1" fontId="4" fillId="10" borderId="28" xfId="0" applyNumberFormat="1" applyFont="1" applyFill="1" applyBorder="1" applyAlignment="1">
      <alignment horizontal="right" vertical="center"/>
    </xf>
    <xf numFmtId="0" fontId="29" fillId="10" borderId="58" xfId="0" applyFont="1" applyFill="1" applyBorder="1" applyAlignment="1">
      <alignment horizontal="center" vertical="center" textRotation="90" wrapText="1"/>
    </xf>
    <xf numFmtId="0" fontId="29" fillId="10" borderId="36" xfId="0" applyFont="1" applyFill="1" applyBorder="1" applyAlignment="1">
      <alignment horizontal="center" vertical="center" textRotation="90" wrapText="1"/>
    </xf>
    <xf numFmtId="1" fontId="29" fillId="4" borderId="7" xfId="0" applyNumberFormat="1" applyFont="1" applyFill="1" applyBorder="1" applyAlignment="1">
      <alignment horizontal="center" vertical="center"/>
    </xf>
    <xf numFmtId="1" fontId="29" fillId="4" borderId="29" xfId="0" applyNumberFormat="1" applyFont="1" applyFill="1" applyBorder="1" applyAlignment="1">
      <alignment horizontal="center" vertical="center"/>
    </xf>
    <xf numFmtId="1" fontId="29" fillId="4" borderId="30" xfId="0" applyNumberFormat="1" applyFont="1" applyFill="1" applyBorder="1" applyAlignment="1">
      <alignment horizontal="center" vertical="center"/>
    </xf>
    <xf numFmtId="1" fontId="27" fillId="10" borderId="27" xfId="0" applyNumberFormat="1" applyFont="1" applyFill="1" applyBorder="1" applyAlignment="1">
      <alignment horizontal="center" vertical="center"/>
    </xf>
    <xf numFmtId="1" fontId="27" fillId="10" borderId="53" xfId="0" applyNumberFormat="1" applyFont="1" applyFill="1" applyBorder="1" applyAlignment="1">
      <alignment horizontal="center" vertical="center"/>
    </xf>
    <xf numFmtId="1" fontId="26" fillId="10" borderId="21" xfId="0" applyNumberFormat="1" applyFont="1" applyFill="1" applyBorder="1" applyAlignment="1">
      <alignment horizontal="center" vertical="center"/>
    </xf>
    <xf numFmtId="1" fontId="26" fillId="10" borderId="52" xfId="0" applyNumberFormat="1" applyFont="1" applyFill="1" applyBorder="1" applyAlignment="1">
      <alignment horizontal="center" vertical="center"/>
    </xf>
    <xf numFmtId="0" fontId="71" fillId="10" borderId="21" xfId="0" applyFont="1" applyFill="1" applyBorder="1" applyAlignment="1">
      <alignment horizontal="left" vertical="center" wrapText="1"/>
    </xf>
    <xf numFmtId="0" fontId="26" fillId="10" borderId="52" xfId="0" applyFont="1" applyFill="1" applyBorder="1" applyAlignment="1">
      <alignment horizontal="left" vertical="center" wrapText="1"/>
    </xf>
    <xf numFmtId="168" fontId="47" fillId="23" borderId="27" xfId="0" applyNumberFormat="1" applyFont="1" applyFill="1" applyBorder="1" applyAlignment="1">
      <alignment horizontal="center" vertical="center"/>
    </xf>
    <xf numFmtId="168" fontId="47" fillId="23" borderId="53" xfId="0" applyNumberFormat="1" applyFont="1" applyFill="1" applyBorder="1" applyAlignment="1">
      <alignment horizontal="center" vertical="center"/>
    </xf>
    <xf numFmtId="2" fontId="27" fillId="4" borderId="32" xfId="0" applyNumberFormat="1" applyFont="1" applyFill="1" applyBorder="1" applyAlignment="1">
      <alignment horizontal="center" vertical="center"/>
    </xf>
    <xf numFmtId="2" fontId="27" fillId="4" borderId="33" xfId="0" applyNumberFormat="1" applyFont="1" applyFill="1" applyBorder="1" applyAlignment="1">
      <alignment horizontal="center" vertical="center"/>
    </xf>
    <xf numFmtId="2" fontId="27" fillId="4" borderId="34" xfId="0" applyNumberFormat="1" applyFont="1" applyFill="1" applyBorder="1" applyAlignment="1">
      <alignment horizontal="center" vertical="center"/>
    </xf>
    <xf numFmtId="0" fontId="62" fillId="32" borderId="20" xfId="0" applyFont="1" applyFill="1" applyBorder="1" applyAlignment="1">
      <alignment horizontal="center" vertical="center" wrapText="1"/>
    </xf>
    <xf numFmtId="0" fontId="62" fillId="32" borderId="8" xfId="0" applyFont="1" applyFill="1" applyBorder="1" applyAlignment="1">
      <alignment horizontal="center" vertical="center" wrapText="1"/>
    </xf>
    <xf numFmtId="0" fontId="57" fillId="30" borderId="71" xfId="0" applyFont="1" applyFill="1" applyBorder="1" applyAlignment="1">
      <alignment vertical="center" wrapText="1"/>
    </xf>
    <xf numFmtId="0" fontId="57" fillId="30" borderId="68" xfId="0" applyFont="1" applyFill="1" applyBorder="1" applyAlignment="1">
      <alignment vertical="center" wrapText="1"/>
    </xf>
    <xf numFmtId="0" fontId="57" fillId="30" borderId="70" xfId="0" applyFont="1" applyFill="1" applyBorder="1" applyAlignment="1">
      <alignment vertical="center" wrapText="1"/>
    </xf>
    <xf numFmtId="0" fontId="57" fillId="30" borderId="67" xfId="0" applyFont="1" applyFill="1" applyBorder="1" applyAlignment="1">
      <alignment vertical="center" wrapText="1"/>
    </xf>
    <xf numFmtId="0" fontId="57" fillId="30" borderId="69" xfId="0" applyFont="1" applyFill="1" applyBorder="1" applyAlignment="1">
      <alignment vertical="center" wrapText="1"/>
    </xf>
    <xf numFmtId="0" fontId="57" fillId="30" borderId="66" xfId="0" applyFont="1" applyFill="1" applyBorder="1" applyAlignment="1">
      <alignment vertical="center" wrapText="1"/>
    </xf>
    <xf numFmtId="0" fontId="57" fillId="30" borderId="76" xfId="0" applyFont="1" applyFill="1" applyBorder="1" applyAlignment="1">
      <alignment vertical="center" wrapText="1"/>
    </xf>
    <xf numFmtId="0" fontId="57" fillId="30" borderId="75" xfId="0" applyFont="1" applyFill="1" applyBorder="1" applyAlignment="1">
      <alignment vertical="center" wrapText="1"/>
    </xf>
    <xf numFmtId="0" fontId="57" fillId="29" borderId="70" xfId="0" applyFont="1" applyFill="1" applyBorder="1" applyAlignment="1">
      <alignment horizontal="center" vertical="center" wrapText="1"/>
    </xf>
    <xf numFmtId="0" fontId="57" fillId="29" borderId="67" xfId="0" applyFont="1" applyFill="1" applyBorder="1" applyAlignment="1">
      <alignment horizontal="center" vertical="center" wrapText="1"/>
    </xf>
    <xf numFmtId="0" fontId="57" fillId="29" borderId="69" xfId="0" applyFont="1" applyFill="1" applyBorder="1" applyAlignment="1">
      <alignment horizontal="center" vertical="center" wrapText="1"/>
    </xf>
    <xf numFmtId="0" fontId="57" fillId="29" borderId="66" xfId="0" applyFont="1" applyFill="1" applyBorder="1" applyAlignment="1">
      <alignment horizontal="center" vertical="center" wrapText="1"/>
    </xf>
    <xf numFmtId="0" fontId="57" fillId="29" borderId="71" xfId="0" applyFont="1" applyFill="1" applyBorder="1" applyAlignment="1">
      <alignment horizontal="center" vertical="center" wrapText="1"/>
    </xf>
    <xf numFmtId="0" fontId="57" fillId="29" borderId="68" xfId="0" applyFont="1" applyFill="1" applyBorder="1" applyAlignment="1">
      <alignment horizontal="center" vertical="center" wrapText="1"/>
    </xf>
    <xf numFmtId="0" fontId="57" fillId="29" borderId="74" xfId="0" applyFont="1" applyFill="1" applyBorder="1" applyAlignment="1">
      <alignment horizontal="center" vertical="center" wrapText="1"/>
    </xf>
    <xf numFmtId="0" fontId="57" fillId="29" borderId="73" xfId="0" applyFont="1" applyFill="1" applyBorder="1" applyAlignment="1">
      <alignment horizontal="center" vertical="center" wrapText="1"/>
    </xf>
    <xf numFmtId="0" fontId="57" fillId="29" borderId="72" xfId="0" applyFont="1" applyFill="1" applyBorder="1" applyAlignment="1">
      <alignment horizontal="center" vertical="center" wrapText="1"/>
    </xf>
    <xf numFmtId="0" fontId="0" fillId="0" borderId="0" xfId="0" applyAlignment="1">
      <alignment horizontal="center"/>
    </xf>
    <xf numFmtId="0" fontId="23" fillId="0" borderId="1" xfId="0" applyFont="1" applyBorder="1" applyAlignment="1">
      <alignment horizontal="center"/>
    </xf>
    <xf numFmtId="0" fontId="41" fillId="0" borderId="84" xfId="0" applyFont="1" applyBorder="1" applyAlignment="1">
      <alignment horizontal="center" vertical="center" wrapText="1"/>
    </xf>
    <xf numFmtId="0" fontId="41" fillId="0" borderId="85" xfId="0" applyFont="1" applyBorder="1" applyAlignment="1">
      <alignment horizontal="center" vertical="center" wrapText="1"/>
    </xf>
    <xf numFmtId="0" fontId="41" fillId="0" borderId="86"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21" xfId="0" applyFont="1" applyBorder="1" applyAlignment="1">
      <alignment horizontal="center" vertical="center" wrapText="1"/>
    </xf>
    <xf numFmtId="0" fontId="3" fillId="11" borderId="12"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41" fillId="0" borderId="30" xfId="0" applyFont="1" applyBorder="1" applyAlignment="1">
      <alignment horizontal="center" vertical="center" wrapText="1"/>
    </xf>
    <xf numFmtId="0" fontId="5" fillId="10" borderId="1"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6" fillId="22" borderId="20" xfId="0" applyFont="1" applyFill="1" applyBorder="1" applyAlignment="1">
      <alignment horizontal="center" vertical="center" wrapText="1"/>
    </xf>
    <xf numFmtId="0" fontId="46" fillId="22" borderId="41" xfId="0" applyFont="1" applyFill="1" applyBorder="1" applyAlignment="1">
      <alignment horizontal="center" vertical="center"/>
    </xf>
    <xf numFmtId="0" fontId="46" fillId="22" borderId="8" xfId="0" applyFont="1" applyFill="1" applyBorder="1" applyAlignment="1">
      <alignment horizontal="center" vertical="center"/>
    </xf>
    <xf numFmtId="0" fontId="0" fillId="0" borderId="0" xfId="0" applyAlignment="1">
      <alignment horizontal="left" vertical="top" wrapText="1"/>
    </xf>
    <xf numFmtId="0" fontId="0" fillId="4" borderId="60" xfId="0" applyFill="1" applyBorder="1" applyAlignment="1">
      <alignment horizontal="left" vertical="center" wrapText="1"/>
    </xf>
    <xf numFmtId="0" fontId="0" fillId="4" borderId="49" xfId="0" applyFill="1" applyBorder="1" applyAlignment="1">
      <alignment horizontal="left" vertical="center" wrapText="1"/>
    </xf>
    <xf numFmtId="0" fontId="0" fillId="4" borderId="13" xfId="0" applyFill="1" applyBorder="1" applyAlignment="1">
      <alignment horizontal="left" vertical="center" wrapText="1"/>
    </xf>
    <xf numFmtId="0" fontId="5" fillId="0" borderId="58" xfId="0" applyFont="1" applyBorder="1" applyAlignment="1">
      <alignment horizontal="center" vertical="center" wrapText="1"/>
    </xf>
    <xf numFmtId="0" fontId="5" fillId="0" borderId="38" xfId="0" applyFont="1" applyBorder="1" applyAlignment="1">
      <alignment horizontal="center" vertical="center" wrapText="1"/>
    </xf>
    <xf numFmtId="0" fontId="0" fillId="0" borderId="60" xfId="0" applyBorder="1" applyAlignment="1">
      <alignment horizontal="center" vertical="center"/>
    </xf>
    <xf numFmtId="0" fontId="0" fillId="0" borderId="49" xfId="0" applyBorder="1" applyAlignment="1">
      <alignment horizontal="center" vertical="center"/>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0" xfId="0" applyBorder="1" applyAlignment="1">
      <alignment horizontal="center" vertical="center"/>
    </xf>
    <xf numFmtId="0" fontId="5" fillId="4" borderId="7" xfId="0" applyFont="1" applyFill="1" applyBorder="1" applyAlignment="1">
      <alignment horizontal="center" vertical="center"/>
    </xf>
    <xf numFmtId="0" fontId="5" fillId="4" borderId="29" xfId="0" applyFont="1" applyFill="1" applyBorder="1" applyAlignment="1">
      <alignment horizontal="center" vertical="center"/>
    </xf>
    <xf numFmtId="0" fontId="5" fillId="0" borderId="40" xfId="0" applyFont="1" applyBorder="1" applyAlignment="1">
      <alignment horizontal="center" vertical="center"/>
    </xf>
    <xf numFmtId="0" fontId="36" fillId="22" borderId="20" xfId="0" applyFont="1" applyFill="1" applyBorder="1" applyAlignment="1">
      <alignment horizontal="left" vertical="top" wrapText="1"/>
    </xf>
    <xf numFmtId="0" fontId="36" fillId="22" borderId="41" xfId="0" applyFont="1" applyFill="1" applyBorder="1" applyAlignment="1">
      <alignment horizontal="left" vertical="top" wrapText="1"/>
    </xf>
    <xf numFmtId="0" fontId="36" fillId="22" borderId="8" xfId="0" applyFont="1" applyFill="1" applyBorder="1" applyAlignment="1">
      <alignment horizontal="left" vertical="top" wrapText="1"/>
    </xf>
    <xf numFmtId="0" fontId="48" fillId="23" borderId="51"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18" borderId="0" xfId="0" applyFont="1" applyFill="1" applyAlignment="1">
      <alignment horizontal="left" wrapText="1"/>
    </xf>
    <xf numFmtId="0" fontId="0" fillId="17" borderId="1" xfId="0" applyFill="1" applyBorder="1"/>
  </cellXfs>
  <cellStyles count="6">
    <cellStyle name="Lien hypertexte" xfId="4" builtinId="8"/>
    <cellStyle name="Milliers" xfId="5" builtinId="3"/>
    <cellStyle name="Monétaire" xfId="1" builtinId="4"/>
    <cellStyle name="Normal" xfId="0" builtinId="0"/>
    <cellStyle name="Normal 5" xfId="3" xr:uid="{00000000-0005-0000-0000-000003000000}"/>
    <cellStyle name="Pourcentage" xfId="2" builtin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Prospects sur bâtiment existant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51534436508306"/>
          <c:y val="7.6121100038558043E-2"/>
          <c:w val="0.82837890025816951"/>
          <c:h val="0.67282986596475736"/>
        </c:manualLayout>
      </c:layout>
      <c:barChart>
        <c:barDir val="col"/>
        <c:grouping val="clustered"/>
        <c:varyColors val="0"/>
        <c:ser>
          <c:idx val="4"/>
          <c:order val="4"/>
          <c:tx>
            <c:strRef>
              <c:f>'3.1 Impact aide sur prix vente'!$B$36:$C$36</c:f>
              <c:strCache>
                <c:ptCount val="2"/>
                <c:pt idx="0">
                  <c:v>Prix vente de la chaleur en €TTC/MWh</c:v>
                </c:pt>
                <c:pt idx="1">
                  <c:v>Situation actuelle (équivalent P1 + P’1 + P2 + P3+P4 pour le gaz)</c:v>
                </c:pt>
              </c:strCache>
            </c:strRef>
          </c:tx>
          <c:spPr>
            <a:solidFill>
              <a:schemeClr val="accent5"/>
            </a:solidFill>
            <a:ln>
              <a:noFill/>
            </a:ln>
            <a:effectLst/>
          </c:spPr>
          <c:invertIfNegative val="0"/>
          <c:cat>
            <c:strRef>
              <c:extLst>
                <c:ext xmlns:c15="http://schemas.microsoft.com/office/drawing/2012/chart" uri="{02D57815-91ED-43cb-92C2-25804820EDAC}">
                  <c15:fullRef>
                    <c15:sqref>'3.1 Impact aide sur prix vente'!$D$31:$O$31</c15:sqref>
                  </c15:fullRef>
                </c:ext>
              </c:extLst>
              <c:f>'3.1 Impact aide sur prix vente'!$D$31:$G$31</c:f>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'3.1 Impact aide sur prix vente'!$D$36:$O$36</c15:sqref>
                  </c15:fullRef>
                </c:ext>
              </c:extLst>
              <c:f>'3.1 Impact aide sur prix vente'!$D$36:$G$36</c:f>
              <c:numCache>
                <c:formatCode>General</c:formatCode>
                <c:ptCount val="4"/>
                <c:pt idx="0">
                  <c:v>100</c:v>
                </c:pt>
              </c:numCache>
            </c:numRef>
          </c:val>
          <c:extLst>
            <c:ext xmlns:c16="http://schemas.microsoft.com/office/drawing/2014/chart" uri="{C3380CC4-5D6E-409C-BE32-E72D297353CC}">
              <c16:uniqueId val="{00000004-AE68-4395-85DB-7A368F85B605}"/>
            </c:ext>
          </c:extLst>
        </c:ser>
        <c:ser>
          <c:idx val="5"/>
          <c:order val="5"/>
          <c:tx>
            <c:strRef>
              <c:f>'3.1 Impact aide sur prix vente'!$B$37:$C$37</c:f>
              <c:strCache>
                <c:ptCount val="2"/>
                <c:pt idx="0">
                  <c:v>Prix vente de la chaleur en €TTC/MWh</c:v>
                </c:pt>
                <c:pt idx="1">
                  <c:v>Prix vente après opération sans subvention, sans CEE</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'3.1 Impact aide sur prix vente'!$D$31:$O$31</c15:sqref>
                  </c15:fullRef>
                </c:ext>
              </c:extLst>
              <c:f>'3.1 Impact aide sur prix vente'!$D$31:$G$31</c:f>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'3.1 Impact aide sur prix vente'!$D$37:$O$37</c15:sqref>
                  </c15:fullRef>
                </c:ext>
              </c:extLst>
              <c:f>'3.1 Impact aide sur prix vente'!$D$37:$G$37</c:f>
              <c:numCache>
                <c:formatCode>General</c:formatCode>
                <c:ptCount val="4"/>
                <c:pt idx="0">
                  <c:v>120</c:v>
                </c:pt>
              </c:numCache>
            </c:numRef>
          </c:val>
          <c:extLst>
            <c:ext xmlns:c16="http://schemas.microsoft.com/office/drawing/2014/chart" uri="{C3380CC4-5D6E-409C-BE32-E72D297353CC}">
              <c16:uniqueId val="{00000005-AE68-4395-85DB-7A368F85B605}"/>
            </c:ext>
          </c:extLst>
        </c:ser>
        <c:ser>
          <c:idx val="6"/>
          <c:order val="6"/>
          <c:tx>
            <c:strRef>
              <c:f>'3.1 Impact aide sur prix vente'!$B$38:$C$38</c:f>
              <c:strCache>
                <c:ptCount val="2"/>
                <c:pt idx="0">
                  <c:v>Prix vente de la chaleur en €TTC/MWh</c:v>
                </c:pt>
                <c:pt idx="1">
                  <c:v>Prix vente après opération avec subvention, sans CEE</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'3.1 Impact aide sur prix vente'!$D$31:$O$31</c15:sqref>
                  </c15:fullRef>
                </c:ext>
              </c:extLst>
              <c:f>'3.1 Impact aide sur prix vente'!$D$31:$G$31</c:f>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'3.1 Impact aide sur prix vente'!$D$38:$O$38</c15:sqref>
                  </c15:fullRef>
                </c:ext>
              </c:extLst>
              <c:f>'3.1 Impact aide sur prix vente'!$D$38:$G$38</c:f>
              <c:numCache>
                <c:formatCode>General</c:formatCode>
                <c:ptCount val="4"/>
                <c:pt idx="0">
                  <c:v>102</c:v>
                </c:pt>
              </c:numCache>
            </c:numRef>
          </c:val>
          <c:extLst>
            <c:ext xmlns:c16="http://schemas.microsoft.com/office/drawing/2014/chart" uri="{C3380CC4-5D6E-409C-BE32-E72D297353CC}">
              <c16:uniqueId val="{00000006-AE68-4395-85DB-7A368F85B605}"/>
            </c:ext>
          </c:extLst>
        </c:ser>
        <c:dLbls>
          <c:showLegendKey val="0"/>
          <c:showVal val="0"/>
          <c:showCatName val="0"/>
          <c:showSerName val="0"/>
          <c:showPercent val="0"/>
          <c:showBubbleSize val="0"/>
        </c:dLbls>
        <c:gapWidth val="219"/>
        <c:overlap val="-27"/>
        <c:axId val="1396104848"/>
        <c:axId val="1396117808"/>
        <c:extLst>
          <c:ext xmlns:c15="http://schemas.microsoft.com/office/drawing/2012/chart" uri="{02D57815-91ED-43cb-92C2-25804820EDAC}">
            <c15:filteredBarSeries>
              <c15:ser>
                <c:idx val="0"/>
                <c:order val="0"/>
                <c:tx>
                  <c:strRef>
                    <c:extLst>
                      <c:ext uri="{02D57815-91ED-43cb-92C2-25804820EDAC}">
                        <c15:formulaRef>
                          <c15:sqref>'3.1 Impact aide sur prix vente'!$B$32:$C$32</c15:sqref>
                        </c15:formulaRef>
                      </c:ext>
                    </c:extLst>
                    <c:strCache>
                      <c:ptCount val="2"/>
                      <c:pt idx="0">
                        <c:v>Nom de l'abonné</c:v>
                      </c:pt>
                    </c:strCache>
                  </c:strRef>
                </c:tx>
                <c:spPr>
                  <a:solidFill>
                    <a:schemeClr val="accent1"/>
                  </a:solidFill>
                  <a:ln>
                    <a:noFill/>
                  </a:ln>
                  <a:effectLst/>
                </c:spPr>
                <c:invertIfNegative val="0"/>
                <c:cat>
                  <c:strRef>
                    <c:extLst>
                      <c:ext uri="{02D57815-91ED-43cb-92C2-25804820EDAC}">
                        <c15:fullRef>
                          <c15:sqref>'3.1 Impact aide sur prix vente'!$D$31:$O$31</c15:sqref>
                        </c15:fullRef>
                        <c15:formulaRef>
                          <c15:sqref>'3.1 Impact aide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uri="{02D57815-91ED-43cb-92C2-25804820EDAC}">
                        <c15:fullRef>
                          <c15:sqref>'3.1 Impact aide sur prix vente'!$D$32:$O$32</c15:sqref>
                        </c15:fullRef>
                        <c15:formulaRef>
                          <c15:sqref>'3.1 Impact aide sur prix vente'!$D$32:$G$32</c15:sqref>
                        </c15:formulaRef>
                      </c:ext>
                    </c:extLst>
                    <c:numCache>
                      <c:formatCode>General</c:formatCode>
                      <c:ptCount val="4"/>
                    </c:numCache>
                  </c:numRef>
                </c:val>
                <c:extLst>
                  <c:ext xmlns:c16="http://schemas.microsoft.com/office/drawing/2014/chart" uri="{C3380CC4-5D6E-409C-BE32-E72D297353CC}">
                    <c16:uniqueId val="{00000000-AE68-4395-85DB-7A368F85B60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'3.1 Impact aide sur prix vente'!$B$33:$C$33</c15:sqref>
                        </c15:formulaRef>
                      </c:ext>
                    </c:extLst>
                    <c:strCache>
                      <c:ptCount val="2"/>
                      <c:pt idx="0">
                        <c:v>Type de chauffage avant projet RC (uniquement cas des bâtiments existants) : 
élec, gaz ou autre</c:v>
                      </c:pt>
                    </c:strCache>
                  </c:strRef>
                </c:tx>
                <c:spPr>
                  <a:solidFill>
                    <a:schemeClr val="accent2"/>
                  </a:solidFill>
                  <a:ln>
                    <a:noFill/>
                  </a:ln>
                  <a:effectLst/>
                </c:spPr>
                <c:invertIfNegative val="0"/>
                <c:cat>
                  <c:strRef>
                    <c:extLst>
                      <c:ext xmlns:c15="http://schemas.microsoft.com/office/drawing/2012/chart" uri="{02D57815-91ED-43cb-92C2-25804820EDAC}">
                        <c15:fullRef>
                          <c15:sqref>'3.1 Impact aide sur prix vente'!$D$31:$O$31</c15:sqref>
                        </c15:fullRef>
                        <c15:formulaRef>
                          <c15:sqref>'3.1 Impact aide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'3.1 Impact aide sur prix vente'!$D$33:$O$33</c15:sqref>
                        </c15:fullRef>
                        <c15:formulaRef>
                          <c15:sqref>'3.1 Impact aide sur prix vente'!$D$33:$G$33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AE68-4395-85DB-7A368F85B60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'3.1 Impact aide sur prix vente'!$B$34:$C$34</c15:sqref>
                        </c15:formulaRef>
                      </c:ext>
                    </c:extLst>
                    <c:strCache>
                      <c:ptCount val="2"/>
                      <c:pt idx="0">
                        <c:v>kW souscrit</c:v>
                      </c:pt>
                    </c:strCache>
                  </c:strRef>
                </c:tx>
                <c:spPr>
                  <a:solidFill>
                    <a:schemeClr val="accent3"/>
                  </a:solidFill>
                  <a:ln>
                    <a:noFill/>
                  </a:ln>
                  <a:effectLst/>
                </c:spPr>
                <c:invertIfNegative val="0"/>
                <c:cat>
                  <c:strRef>
                    <c:extLst>
                      <c:ext xmlns:c15="http://schemas.microsoft.com/office/drawing/2012/chart" uri="{02D57815-91ED-43cb-92C2-25804820EDAC}">
                        <c15:fullRef>
                          <c15:sqref>'3.1 Impact aide sur prix vente'!$D$31:$O$31</c15:sqref>
                        </c15:fullRef>
                        <c15:formulaRef>
                          <c15:sqref>'3.1 Impact aide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'3.1 Impact aide sur prix vente'!$D$34:$O$34</c15:sqref>
                        </c15:fullRef>
                        <c15:formulaRef>
                          <c15:sqref>'3.1 Impact aide sur prix vente'!$D$34:$G$34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2-AE68-4395-85DB-7A368F85B60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'3.1 Impact aide sur prix vente'!$B$35:$C$35</c15:sqref>
                        </c15:formulaRef>
                      </c:ext>
                    </c:extLst>
                    <c:strCache>
                      <c:ptCount val="2"/>
                      <c:pt idx="0">
                        <c:v>MWh/an</c:v>
                      </c:pt>
                    </c:strCache>
                  </c:strRef>
                </c:tx>
                <c:spPr>
                  <a:solidFill>
                    <a:schemeClr val="accent4"/>
                  </a:solidFill>
                  <a:ln>
                    <a:noFill/>
                  </a:ln>
                  <a:effectLst/>
                </c:spPr>
                <c:invertIfNegative val="0"/>
                <c:cat>
                  <c:strRef>
                    <c:extLst>
                      <c:ext xmlns:c15="http://schemas.microsoft.com/office/drawing/2012/chart" uri="{02D57815-91ED-43cb-92C2-25804820EDAC}">
                        <c15:fullRef>
                          <c15:sqref>'3.1 Impact aide sur prix vente'!$D$31:$O$31</c15:sqref>
                        </c15:fullRef>
                        <c15:formulaRef>
                          <c15:sqref>'3.1 Impact aide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'3.1 Impact aide sur prix vente'!$D$35:$O$35</c15:sqref>
                        </c15:fullRef>
                        <c15:formulaRef>
                          <c15:sqref>'3.1 Impact aide sur prix vente'!$D$35:$G$35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3-AE68-4395-85DB-7A368F85B605}"/>
                  </c:ext>
                </c:extLst>
              </c15:ser>
            </c15:filteredBarSeries>
          </c:ext>
        </c:extLst>
      </c:barChart>
      <c:catAx>
        <c:axId val="13961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6117808"/>
        <c:crosses val="autoZero"/>
        <c:auto val="1"/>
        <c:lblAlgn val="ctr"/>
        <c:lblOffset val="100"/>
        <c:noMultiLvlLbl val="0"/>
      </c:catAx>
      <c:valAx>
        <c:axId val="13961178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€TTC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96104848"/>
        <c:crosses val="autoZero"/>
        <c:crossBetween val="between"/>
      </c:valAx>
      <c:spPr>
        <a:noFill/>
        <a:ln>
          <a:noFill/>
        </a:ln>
        <a:effectLst/>
      </c:spPr>
    </c:plotArea>
    <c:legend>
      <c:legendPos val="b"/>
      <c:layout>
        <c:manualLayout>
          <c:xMode val="edge"/>
          <c:yMode val="edge"/>
          <c:x val="3.3139861087214784E-2"/>
          <c:y val="0.83774888323160934"/>
          <c:w val="0.89137473454012706"/>
          <c:h val="0.14993705478720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Prospects sur bâtiment neuf</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51534436508306"/>
          <c:y val="7.6121100038558043E-2"/>
          <c:w val="0.82837890025816951"/>
          <c:h val="0.67282986596475736"/>
        </c:manualLayout>
      </c:layout>
      <c:barChart>
        <c:barDir val="col"/>
        <c:grouping val="clustered"/>
        <c:varyColors val="0"/>
        <c:ser>
          <c:idx val="4"/>
          <c:order val="4"/>
          <c:tx>
            <c:strRef>
              <c:f>'3.1 Impact aide sur prix vente'!$B$36:$C$36</c:f>
              <c:strCache>
                <c:ptCount val="2"/>
                <c:pt idx="0">
                  <c:v>Prix vente de la chaleur en €TTC/MWh</c:v>
                </c:pt>
                <c:pt idx="1">
                  <c:v>Situation actuelle (équivalent P1 + P’1 + P2 + P3+P4 pour le gaz)</c:v>
                </c:pt>
              </c:strCache>
            </c:strRef>
          </c:tx>
          <c:spPr>
            <a:solidFill>
              <a:schemeClr val="accent5"/>
            </a:solidFill>
            <a:ln>
              <a:noFill/>
            </a:ln>
            <a:effectLst/>
          </c:spPr>
          <c:invertIfNegative val="0"/>
          <c:cat>
            <c:strRef>
              <c:extLst>
                <c:ext xmlns:c15="http://schemas.microsoft.com/office/drawing/2012/chart" uri="{02D57815-91ED-43cb-92C2-25804820EDAC}">
                  <c15:fullRef>
                    <c15:sqref>'3.1 Impact aide sur prix vente'!$D$31:$O$31</c15:sqref>
                  </c15:fullRef>
                </c:ext>
              </c:extLst>
              <c:f>'3.1 Impact aide sur prix vente'!$H$31:$K$31</c:f>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vente'!$D$36:$O$36</c15:sqref>
                  </c15:fullRef>
                </c:ext>
              </c:extLst>
              <c:f>'3.1 Impact aide sur prix vente'!$H$36:$K$36</c:f>
              <c:numCache>
                <c:formatCode>General</c:formatCode>
                <c:ptCount val="4"/>
              </c:numCache>
            </c:numRef>
          </c:val>
          <c:extLst>
            <c:ext xmlns:c16="http://schemas.microsoft.com/office/drawing/2014/chart" uri="{C3380CC4-5D6E-409C-BE32-E72D297353CC}">
              <c16:uniqueId val="{00000004-AE68-4395-85DB-7A368F85B605}"/>
            </c:ext>
          </c:extLst>
        </c:ser>
        <c:ser>
          <c:idx val="5"/>
          <c:order val="5"/>
          <c:tx>
            <c:strRef>
              <c:f>'3.1 Impact aide sur prix vente'!$B$37:$C$37</c:f>
              <c:strCache>
                <c:ptCount val="2"/>
                <c:pt idx="0">
                  <c:v>Prix vente de la chaleur en €TTC/MWh</c:v>
                </c:pt>
                <c:pt idx="1">
                  <c:v>Prix vente après opération sans subvention, sans CEE</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'3.1 Impact aide sur prix vente'!$D$31:$O$31</c15:sqref>
                  </c15:fullRef>
                </c:ext>
              </c:extLst>
              <c:f>'3.1 Impact aide sur prix vente'!$H$31:$K$31</c:f>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vente'!$D$37:$O$37</c15:sqref>
                  </c15:fullRef>
                </c:ext>
              </c:extLst>
              <c:f>'3.1 Impact aide sur prix vente'!$H$37:$K$37</c:f>
              <c:numCache>
                <c:formatCode>General</c:formatCode>
                <c:ptCount val="4"/>
              </c:numCache>
            </c:numRef>
          </c:val>
          <c:extLst>
            <c:ext xmlns:c16="http://schemas.microsoft.com/office/drawing/2014/chart" uri="{C3380CC4-5D6E-409C-BE32-E72D297353CC}">
              <c16:uniqueId val="{00000005-AE68-4395-85DB-7A368F85B605}"/>
            </c:ext>
          </c:extLst>
        </c:ser>
        <c:ser>
          <c:idx val="6"/>
          <c:order val="6"/>
          <c:tx>
            <c:strRef>
              <c:f>'3.1 Impact aide sur prix vente'!$B$38:$C$38</c:f>
              <c:strCache>
                <c:ptCount val="2"/>
                <c:pt idx="0">
                  <c:v>Prix vente de la chaleur en €TTC/MWh</c:v>
                </c:pt>
                <c:pt idx="1">
                  <c:v>Prix vente après opération avec subvention, sans CEE</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'3.1 Impact aide sur prix vente'!$D$31:$O$31</c15:sqref>
                  </c15:fullRef>
                </c:ext>
              </c:extLst>
              <c:f>'3.1 Impact aide sur prix vente'!$H$31:$K$31</c:f>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vente'!$D$38:$O$38</c15:sqref>
                  </c15:fullRef>
                </c:ext>
              </c:extLst>
              <c:f>'3.1 Impact aide sur prix vente'!$H$38:$K$38</c:f>
              <c:numCache>
                <c:formatCode>General</c:formatCode>
                <c:ptCount val="4"/>
              </c:numCache>
            </c:numRef>
          </c:val>
          <c:extLst>
            <c:ext xmlns:c16="http://schemas.microsoft.com/office/drawing/2014/chart" uri="{C3380CC4-5D6E-409C-BE32-E72D297353CC}">
              <c16:uniqueId val="{00000006-AE68-4395-85DB-7A368F85B605}"/>
            </c:ext>
          </c:extLst>
        </c:ser>
        <c:dLbls>
          <c:showLegendKey val="0"/>
          <c:showVal val="0"/>
          <c:showCatName val="0"/>
          <c:showSerName val="0"/>
          <c:showPercent val="0"/>
          <c:showBubbleSize val="0"/>
        </c:dLbls>
        <c:gapWidth val="219"/>
        <c:overlap val="-27"/>
        <c:axId val="1396104848"/>
        <c:axId val="1396117808"/>
        <c:extLst>
          <c:ext xmlns:c15="http://schemas.microsoft.com/office/drawing/2012/chart" uri="{02D57815-91ED-43cb-92C2-25804820EDAC}">
            <c15:filteredBarSeries>
              <c15:ser>
                <c:idx val="0"/>
                <c:order val="0"/>
                <c:tx>
                  <c:strRef>
                    <c:extLst>
                      <c:ext uri="{02D57815-91ED-43cb-92C2-25804820EDAC}">
                        <c15:formulaRef>
                          <c15:sqref>'3.1 Impact aide sur prix vente'!$B$32:$C$32</c15:sqref>
                        </c15:formulaRef>
                      </c:ext>
                    </c:extLst>
                    <c:strCache>
                      <c:ptCount val="2"/>
                      <c:pt idx="0">
                        <c:v>Nom de l'abonné</c:v>
                      </c:pt>
                    </c:strCache>
                  </c:strRef>
                </c:tx>
                <c:spPr>
                  <a:solidFill>
                    <a:schemeClr val="accent1"/>
                  </a:solidFill>
                  <a:ln>
                    <a:noFill/>
                  </a:ln>
                  <a:effectLst/>
                </c:spPr>
                <c:invertIfNegative val="0"/>
                <c:cat>
                  <c:strRef>
                    <c:extLst>
                      <c:ext uri="{02D57815-91ED-43cb-92C2-25804820EDAC}">
                        <c15:fullRef>
                          <c15:sqref>'3.1 Impact aide sur prix vente'!$D$31:$O$31</c15:sqref>
                        </c15:fullRef>
                        <c15:formulaRef>
                          <c15:sqref>'3.1 Impact aide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uri="{02D57815-91ED-43cb-92C2-25804820EDAC}">
                        <c15:fullRef>
                          <c15:sqref>'3.1 Impact aide sur prix vente'!$D$32:$O$32</c15:sqref>
                        </c15:fullRef>
                        <c15:formulaRef>
                          <c15:sqref>'3.1 Impact aide sur prix vente'!$H$32:$K$32</c15:sqref>
                        </c15:formulaRef>
                      </c:ext>
                    </c:extLst>
                    <c:numCache>
                      <c:formatCode>General</c:formatCode>
                      <c:ptCount val="4"/>
                    </c:numCache>
                  </c:numRef>
                </c:val>
                <c:extLst>
                  <c:ext xmlns:c16="http://schemas.microsoft.com/office/drawing/2014/chart" uri="{C3380CC4-5D6E-409C-BE32-E72D297353CC}">
                    <c16:uniqueId val="{00000000-AE68-4395-85DB-7A368F85B60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'3.1 Impact aide sur prix vente'!$B$33:$C$33</c15:sqref>
                        </c15:formulaRef>
                      </c:ext>
                    </c:extLst>
                    <c:strCache>
                      <c:ptCount val="2"/>
                      <c:pt idx="0">
                        <c:v>Type de chauffage avant projet RC (uniquement cas des bâtiments existants) : 
élec, gaz ou autre</c:v>
                      </c:pt>
                    </c:strCache>
                  </c:strRef>
                </c:tx>
                <c:spPr>
                  <a:solidFill>
                    <a:schemeClr val="accent2"/>
                  </a:solidFill>
                  <a:ln>
                    <a:noFill/>
                  </a:ln>
                  <a:effectLst/>
                </c:spPr>
                <c:invertIfNegative val="0"/>
                <c:cat>
                  <c:strRef>
                    <c:extLst>
                      <c:ext xmlns:c15="http://schemas.microsoft.com/office/drawing/2012/chart" uri="{02D57815-91ED-43cb-92C2-25804820EDAC}">
                        <c15:fullRef>
                          <c15:sqref>'3.1 Impact aide sur prix vente'!$D$31:$O$31</c15:sqref>
                        </c15:fullRef>
                        <c15:formulaRef>
                          <c15:sqref>'3.1 Impact aide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vente'!$D$33:$O$33</c15:sqref>
                        </c15:fullRef>
                        <c15:formulaRef>
                          <c15:sqref>'3.1 Impact aide sur prix vente'!$H$33:$K$33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AE68-4395-85DB-7A368F85B60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'3.1 Impact aide sur prix vente'!$B$34:$C$34</c15:sqref>
                        </c15:formulaRef>
                      </c:ext>
                    </c:extLst>
                    <c:strCache>
                      <c:ptCount val="2"/>
                      <c:pt idx="0">
                        <c:v>kW souscrit</c:v>
                      </c:pt>
                    </c:strCache>
                  </c:strRef>
                </c:tx>
                <c:spPr>
                  <a:solidFill>
                    <a:schemeClr val="accent3"/>
                  </a:solidFill>
                  <a:ln>
                    <a:noFill/>
                  </a:ln>
                  <a:effectLst/>
                </c:spPr>
                <c:invertIfNegative val="0"/>
                <c:cat>
                  <c:strRef>
                    <c:extLst>
                      <c:ext xmlns:c15="http://schemas.microsoft.com/office/drawing/2012/chart" uri="{02D57815-91ED-43cb-92C2-25804820EDAC}">
                        <c15:fullRef>
                          <c15:sqref>'3.1 Impact aide sur prix vente'!$D$31:$O$31</c15:sqref>
                        </c15:fullRef>
                        <c15:formulaRef>
                          <c15:sqref>'3.1 Impact aide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vente'!$D$34:$O$34</c15:sqref>
                        </c15:fullRef>
                        <c15:formulaRef>
                          <c15:sqref>'3.1 Impact aide sur prix vente'!$H$34:$K$34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2-AE68-4395-85DB-7A368F85B60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'3.1 Impact aide sur prix vente'!$B$35:$C$35</c15:sqref>
                        </c15:formulaRef>
                      </c:ext>
                    </c:extLst>
                    <c:strCache>
                      <c:ptCount val="2"/>
                      <c:pt idx="0">
                        <c:v>MWh/an</c:v>
                      </c:pt>
                    </c:strCache>
                  </c:strRef>
                </c:tx>
                <c:spPr>
                  <a:solidFill>
                    <a:schemeClr val="accent4"/>
                  </a:solidFill>
                  <a:ln>
                    <a:noFill/>
                  </a:ln>
                  <a:effectLst/>
                </c:spPr>
                <c:invertIfNegative val="0"/>
                <c:cat>
                  <c:strRef>
                    <c:extLst>
                      <c:ext xmlns:c15="http://schemas.microsoft.com/office/drawing/2012/chart" uri="{02D57815-91ED-43cb-92C2-25804820EDAC}">
                        <c15:fullRef>
                          <c15:sqref>'3.1 Impact aide sur prix vente'!$D$31:$O$31</c15:sqref>
                        </c15:fullRef>
                        <c15:formulaRef>
                          <c15:sqref>'3.1 Impact aide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vente'!$D$35:$O$35</c15:sqref>
                        </c15:fullRef>
                        <c15:formulaRef>
                          <c15:sqref>'3.1 Impact aide sur prix vente'!$H$35:$K$35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3-AE68-4395-85DB-7A368F85B605}"/>
                  </c:ext>
                </c:extLst>
              </c15:ser>
            </c15:filteredBarSeries>
          </c:ext>
        </c:extLst>
      </c:barChart>
      <c:catAx>
        <c:axId val="13961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6117808"/>
        <c:crosses val="autoZero"/>
        <c:auto val="1"/>
        <c:lblAlgn val="ctr"/>
        <c:lblOffset val="100"/>
        <c:noMultiLvlLbl val="0"/>
      </c:catAx>
      <c:valAx>
        <c:axId val="13961178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€TTC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96104848"/>
        <c:crosses val="autoZero"/>
        <c:crossBetween val="between"/>
      </c:valAx>
      <c:spPr>
        <a:noFill/>
        <a:ln>
          <a:noFill/>
        </a:ln>
        <a:effectLst/>
      </c:spPr>
    </c:plotArea>
    <c:legend>
      <c:legendPos val="b"/>
      <c:layout>
        <c:manualLayout>
          <c:xMode val="edge"/>
          <c:yMode val="edge"/>
          <c:x val="3.3139861087214784E-2"/>
          <c:y val="0.83774888323160934"/>
          <c:w val="0.89137473454012706"/>
          <c:h val="0.14993705478720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Bâtiment déjà raccordé au</a:t>
            </a:r>
            <a:r>
              <a:rPr lang="fr-FR" baseline="0"/>
              <a:t> réseau</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51534436508306"/>
          <c:y val="7.6121100038558043E-2"/>
          <c:w val="0.82837890025816951"/>
          <c:h val="0.67282986596475736"/>
        </c:manualLayout>
      </c:layout>
      <c:barChart>
        <c:barDir val="col"/>
        <c:grouping val="clustered"/>
        <c:varyColors val="0"/>
        <c:ser>
          <c:idx val="4"/>
          <c:order val="4"/>
          <c:tx>
            <c:strRef>
              <c:f>'3.1 Impact aide sur prix vente'!$B$36:$C$36</c:f>
              <c:strCache>
                <c:ptCount val="2"/>
                <c:pt idx="0">
                  <c:v>Prix vente de la chaleur en €TTC/MWh</c:v>
                </c:pt>
                <c:pt idx="1">
                  <c:v>Situation actuelle (équivalent P1 + P’1 + P2 + P3+P4 pour le gaz)</c:v>
                </c:pt>
              </c:strCache>
            </c:strRef>
          </c:tx>
          <c:spPr>
            <a:solidFill>
              <a:schemeClr val="accent5"/>
            </a:solidFill>
            <a:ln>
              <a:noFill/>
            </a:ln>
            <a:effectLst/>
          </c:spPr>
          <c:invertIfNegative val="0"/>
          <c:cat>
            <c:strRef>
              <c:extLst>
                <c:ext xmlns:c15="http://schemas.microsoft.com/office/drawing/2012/chart" uri="{02D57815-91ED-43cb-92C2-25804820EDAC}">
                  <c15:fullRef>
                    <c15:sqref>'3.1 Impact aide sur prix vente'!$D$31:$O$31</c15:sqref>
                  </c15:fullRef>
                </c:ext>
              </c:extLst>
              <c:f>'3.1 Impact aide sur prix vente'!$L$31:$O$31</c:f>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vente'!$D$36:$O$36</c15:sqref>
                  </c15:fullRef>
                </c:ext>
              </c:extLst>
              <c:f>'3.1 Impact aide sur prix vente'!$L$36:$O$36</c:f>
              <c:numCache>
                <c:formatCode>General</c:formatCode>
                <c:ptCount val="4"/>
              </c:numCache>
            </c:numRef>
          </c:val>
          <c:extLst>
            <c:ext xmlns:c16="http://schemas.microsoft.com/office/drawing/2014/chart" uri="{C3380CC4-5D6E-409C-BE32-E72D297353CC}">
              <c16:uniqueId val="{00000004-AE68-4395-85DB-7A368F85B605}"/>
            </c:ext>
          </c:extLst>
        </c:ser>
        <c:ser>
          <c:idx val="5"/>
          <c:order val="5"/>
          <c:tx>
            <c:strRef>
              <c:f>'3.1 Impact aide sur prix vente'!$B$37:$C$37</c:f>
              <c:strCache>
                <c:ptCount val="2"/>
                <c:pt idx="0">
                  <c:v>Prix vente de la chaleur en €TTC/MWh</c:v>
                </c:pt>
                <c:pt idx="1">
                  <c:v>Prix vente après opération sans subvention, sans CEE</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'3.1 Impact aide sur prix vente'!$D$31:$O$31</c15:sqref>
                  </c15:fullRef>
                </c:ext>
              </c:extLst>
              <c:f>'3.1 Impact aide sur prix vente'!$L$31:$O$31</c:f>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vente'!$D$37:$O$37</c15:sqref>
                  </c15:fullRef>
                </c:ext>
              </c:extLst>
              <c:f>'3.1 Impact aide sur prix vente'!$L$37:$O$37</c:f>
              <c:numCache>
                <c:formatCode>General</c:formatCode>
                <c:ptCount val="4"/>
              </c:numCache>
            </c:numRef>
          </c:val>
          <c:extLst>
            <c:ext xmlns:c16="http://schemas.microsoft.com/office/drawing/2014/chart" uri="{C3380CC4-5D6E-409C-BE32-E72D297353CC}">
              <c16:uniqueId val="{00000005-AE68-4395-85DB-7A368F85B605}"/>
            </c:ext>
          </c:extLst>
        </c:ser>
        <c:ser>
          <c:idx val="6"/>
          <c:order val="6"/>
          <c:tx>
            <c:strRef>
              <c:f>'3.1 Impact aide sur prix vente'!$B$38:$C$38</c:f>
              <c:strCache>
                <c:ptCount val="2"/>
                <c:pt idx="0">
                  <c:v>Prix vente de la chaleur en €TTC/MWh</c:v>
                </c:pt>
                <c:pt idx="1">
                  <c:v>Prix vente après opération avec subvention, sans CEE</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'3.1 Impact aide sur prix vente'!$D$31:$O$31</c15:sqref>
                  </c15:fullRef>
                </c:ext>
              </c:extLst>
              <c:f>'3.1 Impact aide sur prix vente'!$L$31:$O$31</c:f>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vente'!$D$38:$O$38</c15:sqref>
                  </c15:fullRef>
                </c:ext>
              </c:extLst>
              <c:f>'3.1 Impact aide sur prix vente'!$L$38:$O$38</c:f>
              <c:numCache>
                <c:formatCode>General</c:formatCode>
                <c:ptCount val="4"/>
              </c:numCache>
            </c:numRef>
          </c:val>
          <c:extLst>
            <c:ext xmlns:c16="http://schemas.microsoft.com/office/drawing/2014/chart" uri="{C3380CC4-5D6E-409C-BE32-E72D297353CC}">
              <c16:uniqueId val="{00000006-AE68-4395-85DB-7A368F85B605}"/>
            </c:ext>
          </c:extLst>
        </c:ser>
        <c:dLbls>
          <c:showLegendKey val="0"/>
          <c:showVal val="0"/>
          <c:showCatName val="0"/>
          <c:showSerName val="0"/>
          <c:showPercent val="0"/>
          <c:showBubbleSize val="0"/>
        </c:dLbls>
        <c:gapWidth val="219"/>
        <c:overlap val="-27"/>
        <c:axId val="1396104848"/>
        <c:axId val="1396117808"/>
        <c:extLst>
          <c:ext xmlns:c15="http://schemas.microsoft.com/office/drawing/2012/chart" uri="{02D57815-91ED-43cb-92C2-25804820EDAC}">
            <c15:filteredBarSeries>
              <c15:ser>
                <c:idx val="0"/>
                <c:order val="0"/>
                <c:tx>
                  <c:strRef>
                    <c:extLst>
                      <c:ext uri="{02D57815-91ED-43cb-92C2-25804820EDAC}">
                        <c15:formulaRef>
                          <c15:sqref>'3.1 Impact aide sur prix vente'!$B$32:$C$32</c15:sqref>
                        </c15:formulaRef>
                      </c:ext>
                    </c:extLst>
                    <c:strCache>
                      <c:ptCount val="2"/>
                      <c:pt idx="0">
                        <c:v>Nom de l'abonné</c:v>
                      </c:pt>
                    </c:strCache>
                  </c:strRef>
                </c:tx>
                <c:spPr>
                  <a:solidFill>
                    <a:schemeClr val="accent1"/>
                  </a:solidFill>
                  <a:ln>
                    <a:noFill/>
                  </a:ln>
                  <a:effectLst/>
                </c:spPr>
                <c:invertIfNegative val="0"/>
                <c:cat>
                  <c:strRef>
                    <c:extLst>
                      <c:ext uri="{02D57815-91ED-43cb-92C2-25804820EDAC}">
                        <c15:fullRef>
                          <c15:sqref>'3.1 Impact aide sur prix vente'!$D$31:$O$31</c15:sqref>
                        </c15:fullRef>
                        <c15:formulaRef>
                          <c15:sqref>'3.1 Impact aide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uri="{02D57815-91ED-43cb-92C2-25804820EDAC}">
                        <c15:fullRef>
                          <c15:sqref>'3.1 Impact aide sur prix vente'!$D$32:$O$32</c15:sqref>
                        </c15:fullRef>
                        <c15:formulaRef>
                          <c15:sqref>'3.1 Impact aide sur prix vente'!$L$32:$O$32</c15:sqref>
                        </c15:formulaRef>
                      </c:ext>
                    </c:extLst>
                    <c:numCache>
                      <c:formatCode>General</c:formatCode>
                      <c:ptCount val="4"/>
                    </c:numCache>
                  </c:numRef>
                </c:val>
                <c:extLst>
                  <c:ext xmlns:c16="http://schemas.microsoft.com/office/drawing/2014/chart" uri="{C3380CC4-5D6E-409C-BE32-E72D297353CC}">
                    <c16:uniqueId val="{00000000-AE68-4395-85DB-7A368F85B60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'3.1 Impact aide sur prix vente'!$B$33:$C$33</c15:sqref>
                        </c15:formulaRef>
                      </c:ext>
                    </c:extLst>
                    <c:strCache>
                      <c:ptCount val="2"/>
                      <c:pt idx="0">
                        <c:v>Type de chauffage avant projet RC (uniquement cas des bâtiments existants) : 
élec, gaz ou autre</c:v>
                      </c:pt>
                    </c:strCache>
                  </c:strRef>
                </c:tx>
                <c:spPr>
                  <a:solidFill>
                    <a:schemeClr val="accent2"/>
                  </a:solidFill>
                  <a:ln>
                    <a:noFill/>
                  </a:ln>
                  <a:effectLst/>
                </c:spPr>
                <c:invertIfNegative val="0"/>
                <c:cat>
                  <c:strRef>
                    <c:extLst>
                      <c:ext xmlns:c15="http://schemas.microsoft.com/office/drawing/2012/chart" uri="{02D57815-91ED-43cb-92C2-25804820EDAC}">
                        <c15:fullRef>
                          <c15:sqref>'3.1 Impact aide sur prix vente'!$D$31:$O$31</c15:sqref>
                        </c15:fullRef>
                        <c15:formulaRef>
                          <c15:sqref>'3.1 Impact aide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vente'!$D$33:$O$33</c15:sqref>
                        </c15:fullRef>
                        <c15:formulaRef>
                          <c15:sqref>'3.1 Impact aide sur prix vente'!$L$33:$O$33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AE68-4395-85DB-7A368F85B60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'3.1 Impact aide sur prix vente'!$B$34:$C$34</c15:sqref>
                        </c15:formulaRef>
                      </c:ext>
                    </c:extLst>
                    <c:strCache>
                      <c:ptCount val="2"/>
                      <c:pt idx="0">
                        <c:v>kW souscrit</c:v>
                      </c:pt>
                    </c:strCache>
                  </c:strRef>
                </c:tx>
                <c:spPr>
                  <a:solidFill>
                    <a:schemeClr val="accent3"/>
                  </a:solidFill>
                  <a:ln>
                    <a:noFill/>
                  </a:ln>
                  <a:effectLst/>
                </c:spPr>
                <c:invertIfNegative val="0"/>
                <c:cat>
                  <c:strRef>
                    <c:extLst>
                      <c:ext xmlns:c15="http://schemas.microsoft.com/office/drawing/2012/chart" uri="{02D57815-91ED-43cb-92C2-25804820EDAC}">
                        <c15:fullRef>
                          <c15:sqref>'3.1 Impact aide sur prix vente'!$D$31:$O$31</c15:sqref>
                        </c15:fullRef>
                        <c15:formulaRef>
                          <c15:sqref>'3.1 Impact aide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vente'!$D$34:$O$34</c15:sqref>
                        </c15:fullRef>
                        <c15:formulaRef>
                          <c15:sqref>'3.1 Impact aide sur prix vente'!$L$34:$O$34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2-AE68-4395-85DB-7A368F85B60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'3.1 Impact aide sur prix vente'!$B$35:$C$35</c15:sqref>
                        </c15:formulaRef>
                      </c:ext>
                    </c:extLst>
                    <c:strCache>
                      <c:ptCount val="2"/>
                      <c:pt idx="0">
                        <c:v>MWh/an</c:v>
                      </c:pt>
                    </c:strCache>
                  </c:strRef>
                </c:tx>
                <c:spPr>
                  <a:solidFill>
                    <a:schemeClr val="accent4"/>
                  </a:solidFill>
                  <a:ln>
                    <a:noFill/>
                  </a:ln>
                  <a:effectLst/>
                </c:spPr>
                <c:invertIfNegative val="0"/>
                <c:cat>
                  <c:strRef>
                    <c:extLst>
                      <c:ext xmlns:c15="http://schemas.microsoft.com/office/drawing/2012/chart" uri="{02D57815-91ED-43cb-92C2-25804820EDAC}">
                        <c15:fullRef>
                          <c15:sqref>'3.1 Impact aide sur prix vente'!$D$31:$O$31</c15:sqref>
                        </c15:fullRef>
                        <c15:formulaRef>
                          <c15:sqref>'3.1 Impact aide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'3.1 Impact aide sur prix vente'!$D$35:$O$35</c15:sqref>
                        </c15:fullRef>
                        <c15:formulaRef>
                          <c15:sqref>'3.1 Impact aide sur prix vente'!$L$35:$O$35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3-AE68-4395-85DB-7A368F85B605}"/>
                  </c:ext>
                </c:extLst>
              </c15:ser>
            </c15:filteredBarSeries>
          </c:ext>
        </c:extLst>
      </c:barChart>
      <c:catAx>
        <c:axId val="13961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6117808"/>
        <c:crosses val="autoZero"/>
        <c:auto val="1"/>
        <c:lblAlgn val="ctr"/>
        <c:lblOffset val="100"/>
        <c:noMultiLvlLbl val="0"/>
      </c:catAx>
      <c:valAx>
        <c:axId val="13961178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€TTC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96104848"/>
        <c:crosses val="autoZero"/>
        <c:crossBetween val="between"/>
      </c:valAx>
      <c:spPr>
        <a:noFill/>
        <a:ln>
          <a:noFill/>
        </a:ln>
        <a:effectLst/>
      </c:spPr>
    </c:plotArea>
    <c:legend>
      <c:legendPos val="b"/>
      <c:layout>
        <c:manualLayout>
          <c:xMode val="edge"/>
          <c:yMode val="edge"/>
          <c:x val="3.3139861087214784E-2"/>
          <c:y val="0.83774888323160934"/>
          <c:w val="0.89137473454012706"/>
          <c:h val="0.14993705478720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6.emf"/><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698500</xdr:colOff>
      <xdr:row>0</xdr:row>
      <xdr:rowOff>0</xdr:rowOff>
    </xdr:from>
    <xdr:to>
      <xdr:col>3</xdr:col>
      <xdr:colOff>3175</xdr:colOff>
      <xdr:row>6</xdr:row>
      <xdr:rowOff>76200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98500" y="0"/>
          <a:ext cx="6629400" cy="1054100"/>
        </a:xfrm>
        <a:prstGeom prst="rect">
          <a:avLst/>
        </a:prstGeom>
        <a:ln>
          <a:noFill/>
        </a:ln>
        <a:extLst>
          <a:ext uri="{53640926-AAD7-44D8-BBD7-CCE9431645EC}">
            <a14:shadowObscured xmlns:a14="http://schemas.microsoft.com/office/drawing/2010/main"/>
          </a:ext>
        </a:extLst>
      </xdr:spPr>
    </xdr:pic>
    <xdr:clientData/>
  </xdr:twoCellAnchor>
  <xdr:oneCellAnchor>
    <xdr:from>
      <xdr:col>2</xdr:col>
      <xdr:colOff>838200</xdr:colOff>
      <xdr:row>5</xdr:row>
      <xdr:rowOff>123825</xdr:rowOff>
    </xdr:from>
    <xdr:ext cx="0" cy="285750"/>
    <xdr:pic>
      <xdr:nvPicPr>
        <xdr:cNvPr id="7" name="Picture 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0" y="75882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21</xdr:col>
      <xdr:colOff>33867</xdr:colOff>
      <xdr:row>2</xdr:row>
      <xdr:rowOff>0</xdr:rowOff>
    </xdr:from>
    <xdr:to>
      <xdr:col>25</xdr:col>
      <xdr:colOff>30055</xdr:colOff>
      <xdr:row>11</xdr:row>
      <xdr:rowOff>27930</xdr:rowOff>
    </xdr:to>
    <xdr:pic>
      <xdr:nvPicPr>
        <xdr:cNvPr id="2" name="Image 1" descr="Une image contenant carte, texte&#10;&#10;Description générée automatiquement">
          <a:extLst>
            <a:ext uri="{FF2B5EF4-FFF2-40B4-BE49-F238E27FC236}">
              <a16:creationId xmlns:a16="http://schemas.microsoft.com/office/drawing/2014/main" id="{EBBC96B6-2836-4F26-ABBA-3DE2C24B74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3267" y="0"/>
          <a:ext cx="3047363" cy="2933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145521</xdr:colOff>
      <xdr:row>16</xdr:row>
      <xdr:rowOff>50800</xdr:rowOff>
    </xdr:from>
    <xdr:ext cx="5442655" cy="5464176"/>
    <xdr:pic>
      <xdr:nvPicPr>
        <xdr:cNvPr id="2" name="Image 1" descr="Comprendre les zones climatiques de la RT 2012 | Isonat">
          <a:extLst>
            <a:ext uri="{FF2B5EF4-FFF2-40B4-BE49-F238E27FC236}">
              <a16:creationId xmlns:a16="http://schemas.microsoft.com/office/drawing/2014/main" id="{E2113DC7-B02C-47D9-9DCF-58650293BB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4696" y="3101975"/>
          <a:ext cx="5442655" cy="54641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6351</xdr:colOff>
      <xdr:row>43</xdr:row>
      <xdr:rowOff>152400</xdr:rowOff>
    </xdr:from>
    <xdr:to>
      <xdr:col>6</xdr:col>
      <xdr:colOff>333375</xdr:colOff>
      <xdr:row>71</xdr:row>
      <xdr:rowOff>142875</xdr:rowOff>
    </xdr:to>
    <xdr:graphicFrame macro="">
      <xdr:nvGraphicFramePr>
        <xdr:cNvPr id="3" name="Graphique 2">
          <a:extLst>
            <a:ext uri="{FF2B5EF4-FFF2-40B4-BE49-F238E27FC236}">
              <a16:creationId xmlns:a16="http://schemas.microsoft.com/office/drawing/2014/main" id="{1AB69A65-3B09-8D7F-BBBC-4E30ACAF3C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485775</xdr:colOff>
      <xdr:row>43</xdr:row>
      <xdr:rowOff>165099</xdr:rowOff>
    </xdr:from>
    <xdr:to>
      <xdr:col>13</xdr:col>
      <xdr:colOff>438150</xdr:colOff>
      <xdr:row>71</xdr:row>
      <xdr:rowOff>126998</xdr:rowOff>
    </xdr:to>
    <xdr:graphicFrame macro="">
      <xdr:nvGraphicFramePr>
        <xdr:cNvPr id="4" name="Graphique 3">
          <a:extLst>
            <a:ext uri="{FF2B5EF4-FFF2-40B4-BE49-F238E27FC236}">
              <a16:creationId xmlns:a16="http://schemas.microsoft.com/office/drawing/2014/main" id="{B31B0B39-4627-A555-BFEF-F2017A10E5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596900</xdr:colOff>
      <xdr:row>43</xdr:row>
      <xdr:rowOff>171449</xdr:rowOff>
    </xdr:from>
    <xdr:to>
      <xdr:col>20</xdr:col>
      <xdr:colOff>523875</xdr:colOff>
      <xdr:row>71</xdr:row>
      <xdr:rowOff>133348</xdr:rowOff>
    </xdr:to>
    <xdr:graphicFrame macro="">
      <xdr:nvGraphicFramePr>
        <xdr:cNvPr id="5" name="Graphique 4">
          <a:extLst>
            <a:ext uri="{FF2B5EF4-FFF2-40B4-BE49-F238E27FC236}">
              <a16:creationId xmlns:a16="http://schemas.microsoft.com/office/drawing/2014/main" id="{781FE9BD-0763-6A6B-6A1E-700A6C7129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10</xdr:row>
      <xdr:rowOff>0</xdr:rowOff>
    </xdr:from>
    <xdr:to>
      <xdr:col>9</xdr:col>
      <xdr:colOff>636273</xdr:colOff>
      <xdr:row>21</xdr:row>
      <xdr:rowOff>268271</xdr:rowOff>
    </xdr:to>
    <xdr:pic>
      <xdr:nvPicPr>
        <xdr:cNvPr id="7" name="Image 6">
          <a:extLst>
            <a:ext uri="{FF2B5EF4-FFF2-40B4-BE49-F238E27FC236}">
              <a16:creationId xmlns:a16="http://schemas.microsoft.com/office/drawing/2014/main" id="{8C6EF495-CB62-40E8-E72C-909BFBEDF79D}"/>
            </a:ext>
          </a:extLst>
        </xdr:cNvPr>
        <xdr:cNvPicPr>
          <a:picLocks noChangeAspect="1"/>
        </xdr:cNvPicPr>
      </xdr:nvPicPr>
      <xdr:blipFill>
        <a:blip xmlns:r="http://schemas.openxmlformats.org/officeDocument/2006/relationships" r:embed="rId4"/>
        <a:stretch>
          <a:fillRect/>
        </a:stretch>
      </xdr:blipFill>
      <xdr:spPr>
        <a:xfrm>
          <a:off x="224118" y="3104029"/>
          <a:ext cx="8827773" cy="2621507"/>
        </a:xfrm>
        <a:prstGeom prst="rect">
          <a:avLst/>
        </a:prstGeom>
      </xdr:spPr>
    </xdr:pic>
    <xdr:clientData/>
  </xdr:twoCellAnchor>
  <xdr:twoCellAnchor editAs="oneCell">
    <xdr:from>
      <xdr:col>15</xdr:col>
      <xdr:colOff>537883</xdr:colOff>
      <xdr:row>29</xdr:row>
      <xdr:rowOff>33618</xdr:rowOff>
    </xdr:from>
    <xdr:to>
      <xdr:col>26</xdr:col>
      <xdr:colOff>407894</xdr:colOff>
      <xdr:row>36</xdr:row>
      <xdr:rowOff>114300</xdr:rowOff>
    </xdr:to>
    <xdr:pic>
      <xdr:nvPicPr>
        <xdr:cNvPr id="8" name="Image 7">
          <a:extLst>
            <a:ext uri="{FF2B5EF4-FFF2-40B4-BE49-F238E27FC236}">
              <a16:creationId xmlns:a16="http://schemas.microsoft.com/office/drawing/2014/main" id="{81B49456-CA0B-4E1B-8C3D-751EACC0B70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209059" y="7205383"/>
          <a:ext cx="8588188" cy="3207123"/>
        </a:xfrm>
        <a:prstGeom prst="rect">
          <a:avLst/>
        </a:prstGeom>
        <a:noFill/>
        <a:ln w="25400">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0</xdr:col>
      <xdr:colOff>4572000</xdr:colOff>
      <xdr:row>86</xdr:row>
      <xdr:rowOff>180975</xdr:rowOff>
    </xdr:to>
    <xdr:pic>
      <xdr:nvPicPr>
        <xdr:cNvPr id="7" name="Image 2">
          <a:extLst>
            <a:ext uri="{FF2B5EF4-FFF2-40B4-BE49-F238E27FC236}">
              <a16:creationId xmlns:a16="http://schemas.microsoft.com/office/drawing/2014/main" id="{4E76AFC4-A162-48D8-8B2B-0D20CAF81B62}"/>
            </a:ext>
          </a:extLst>
        </xdr:cNvPr>
        <xdr:cNvPicPr>
          <a:picLocks noChangeAspect="1"/>
        </xdr:cNvPicPr>
      </xdr:nvPicPr>
      <xdr:blipFill>
        <a:blip xmlns:r="http://schemas.openxmlformats.org/officeDocument/2006/relationships" r:embed="rId1"/>
        <a:stretch>
          <a:fillRect/>
        </a:stretch>
      </xdr:blipFill>
      <xdr:spPr>
        <a:xfrm>
          <a:off x="0" y="17202150"/>
          <a:ext cx="4572000" cy="2657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MAINSANT Arnaud" id="{5359720D-E126-4F86-9861-A525AB4142D1}" userId="S::arnaud.mainsant@ademe.fr::a17099ea-eded-4b33-9782-5499d06e11e3" providerId="AD"/>
  <person displayName="HEITZMANN Mickaël" id="{B4B69150-C618-497B-A013-2236E42BD10F}"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 dT="2022-10-12T09:50:49.27" personId="{B4B69150-C618-497B-A013-2236E42BD10F}" id="{AF2F53A5-8682-44BA-81B1-33F21393CEE0}">
    <text>Supression "avant réhabilitation…"</text>
  </threadedComment>
  <threadedComment ref="K7" dT="2022-10-12T09:51:32.83" personId="{B4B69150-C618-497B-A013-2236E42BD10F}" id="{B69423A9-705B-4643-BCBF-36843E60F987}">
    <text>Ajout "à l'issue des travaux"</text>
  </threadedComment>
  <threadedComment ref="S7" dT="2023-08-01T13:46:32.21" personId="{B4B69150-C618-497B-A013-2236E42BD10F}" id="{A67B1FDF-3655-4EB9-82B9-4DDC56ADE5A9}">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3" dT="2023-09-25T14:13:38.78" personId="{5359720D-E126-4F86-9861-A525AB4142D1}" id="{476E014E-0DA2-4341-8053-CF296210239E}">
    <text>Nouveau té 2024 : de 20 à 12GWhEnR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1"/>
  <sheetViews>
    <sheetView showGridLines="0" tabSelected="1" topLeftCell="B1" workbookViewId="0">
      <selection activeCell="C19" sqref="C19"/>
    </sheetView>
  </sheetViews>
  <sheetFormatPr baseColWidth="10" defaultColWidth="0" defaultRowHeight="12.75" customHeight="1" zeroHeight="1" x14ac:dyDescent="0.2"/>
  <cols>
    <col min="1" max="1" width="6" style="17" hidden="1" customWidth="1"/>
    <col min="2" max="2" width="13.85546875" style="17" customWidth="1"/>
    <col min="3" max="3" width="91.28515625" style="17" customWidth="1"/>
    <col min="4" max="4" width="11.42578125" style="17" customWidth="1"/>
    <col min="5" max="256" width="0" style="17" hidden="1"/>
    <col min="257" max="257" width="0" style="17" hidden="1" customWidth="1"/>
    <col min="258" max="258" width="13.85546875" style="17" hidden="1" customWidth="1"/>
    <col min="259" max="259" width="86.42578125" style="17" hidden="1" customWidth="1"/>
    <col min="260" max="260" width="11.42578125" style="17" hidden="1" customWidth="1"/>
    <col min="261" max="512" width="0" style="17" hidden="1"/>
    <col min="513" max="513" width="0" style="17" hidden="1" customWidth="1"/>
    <col min="514" max="514" width="13.85546875" style="17" hidden="1" customWidth="1"/>
    <col min="515" max="515" width="86.42578125" style="17" hidden="1" customWidth="1"/>
    <col min="516" max="516" width="11.42578125" style="17" hidden="1" customWidth="1"/>
    <col min="517" max="768" width="0" style="17" hidden="1"/>
    <col min="769" max="769" width="0" style="17" hidden="1" customWidth="1"/>
    <col min="770" max="770" width="13.85546875" style="17" hidden="1" customWidth="1"/>
    <col min="771" max="771" width="86.42578125" style="17" hidden="1" customWidth="1"/>
    <col min="772" max="772" width="11.42578125" style="17" hidden="1" customWidth="1"/>
    <col min="773" max="1024" width="0" style="17" hidden="1"/>
    <col min="1025" max="1025" width="0" style="17" hidden="1" customWidth="1"/>
    <col min="1026" max="1026" width="13.85546875" style="17" hidden="1" customWidth="1"/>
    <col min="1027" max="1027" width="86.42578125" style="17" hidden="1" customWidth="1"/>
    <col min="1028" max="1028" width="11.42578125" style="17" hidden="1" customWidth="1"/>
    <col min="1029" max="1280" width="0" style="17" hidden="1"/>
    <col min="1281" max="1281" width="0" style="17" hidden="1" customWidth="1"/>
    <col min="1282" max="1282" width="13.85546875" style="17" hidden="1" customWidth="1"/>
    <col min="1283" max="1283" width="86.42578125" style="17" hidden="1" customWidth="1"/>
    <col min="1284" max="1284" width="11.42578125" style="17" hidden="1" customWidth="1"/>
    <col min="1285" max="1536" width="0" style="17" hidden="1"/>
    <col min="1537" max="1537" width="0" style="17" hidden="1" customWidth="1"/>
    <col min="1538" max="1538" width="13.85546875" style="17" hidden="1" customWidth="1"/>
    <col min="1539" max="1539" width="86.42578125" style="17" hidden="1" customWidth="1"/>
    <col min="1540" max="1540" width="11.42578125" style="17" hidden="1" customWidth="1"/>
    <col min="1541" max="1792" width="0" style="17" hidden="1"/>
    <col min="1793" max="1793" width="0" style="17" hidden="1" customWidth="1"/>
    <col min="1794" max="1794" width="13.85546875" style="17" hidden="1" customWidth="1"/>
    <col min="1795" max="1795" width="86.42578125" style="17" hidden="1" customWidth="1"/>
    <col min="1796" max="1796" width="11.42578125" style="17" hidden="1" customWidth="1"/>
    <col min="1797" max="2048" width="0" style="17" hidden="1"/>
    <col min="2049" max="2049" width="0" style="17" hidden="1" customWidth="1"/>
    <col min="2050" max="2050" width="13.85546875" style="17" hidden="1" customWidth="1"/>
    <col min="2051" max="2051" width="86.42578125" style="17" hidden="1" customWidth="1"/>
    <col min="2052" max="2052" width="11.42578125" style="17" hidden="1" customWidth="1"/>
    <col min="2053" max="2304" width="0" style="17" hidden="1"/>
    <col min="2305" max="2305" width="0" style="17" hidden="1" customWidth="1"/>
    <col min="2306" max="2306" width="13.85546875" style="17" hidden="1" customWidth="1"/>
    <col min="2307" max="2307" width="86.42578125" style="17" hidden="1" customWidth="1"/>
    <col min="2308" max="2308" width="11.42578125" style="17" hidden="1" customWidth="1"/>
    <col min="2309" max="2560" width="0" style="17" hidden="1"/>
    <col min="2561" max="2561" width="0" style="17" hidden="1" customWidth="1"/>
    <col min="2562" max="2562" width="13.85546875" style="17" hidden="1" customWidth="1"/>
    <col min="2563" max="2563" width="86.42578125" style="17" hidden="1" customWidth="1"/>
    <col min="2564" max="2564" width="11.42578125" style="17" hidden="1" customWidth="1"/>
    <col min="2565" max="2816" width="0" style="17" hidden="1"/>
    <col min="2817" max="2817" width="0" style="17" hidden="1" customWidth="1"/>
    <col min="2818" max="2818" width="13.85546875" style="17" hidden="1" customWidth="1"/>
    <col min="2819" max="2819" width="86.42578125" style="17" hidden="1" customWidth="1"/>
    <col min="2820" max="2820" width="11.42578125" style="17" hidden="1" customWidth="1"/>
    <col min="2821" max="3072" width="0" style="17" hidden="1"/>
    <col min="3073" max="3073" width="0" style="17" hidden="1" customWidth="1"/>
    <col min="3074" max="3074" width="13.85546875" style="17" hidden="1" customWidth="1"/>
    <col min="3075" max="3075" width="86.42578125" style="17" hidden="1" customWidth="1"/>
    <col min="3076" max="3076" width="11.42578125" style="17" hidden="1" customWidth="1"/>
    <col min="3077" max="3328" width="0" style="17" hidden="1"/>
    <col min="3329" max="3329" width="0" style="17" hidden="1" customWidth="1"/>
    <col min="3330" max="3330" width="13.85546875" style="17" hidden="1" customWidth="1"/>
    <col min="3331" max="3331" width="86.42578125" style="17" hidden="1" customWidth="1"/>
    <col min="3332" max="3332" width="11.42578125" style="17" hidden="1" customWidth="1"/>
    <col min="3333" max="3584" width="0" style="17" hidden="1"/>
    <col min="3585" max="3585" width="0" style="17" hidden="1" customWidth="1"/>
    <col min="3586" max="3586" width="13.85546875" style="17" hidden="1" customWidth="1"/>
    <col min="3587" max="3587" width="86.42578125" style="17" hidden="1" customWidth="1"/>
    <col min="3588" max="3588" width="11.42578125" style="17" hidden="1" customWidth="1"/>
    <col min="3589" max="3840" width="0" style="17" hidden="1"/>
    <col min="3841" max="3841" width="0" style="17" hidden="1" customWidth="1"/>
    <col min="3842" max="3842" width="13.85546875" style="17" hidden="1" customWidth="1"/>
    <col min="3843" max="3843" width="86.42578125" style="17" hidden="1" customWidth="1"/>
    <col min="3844" max="3844" width="11.42578125" style="17" hidden="1" customWidth="1"/>
    <col min="3845" max="4096" width="0" style="17" hidden="1"/>
    <col min="4097" max="4097" width="0" style="17" hidden="1" customWidth="1"/>
    <col min="4098" max="4098" width="13.85546875" style="17" hidden="1" customWidth="1"/>
    <col min="4099" max="4099" width="86.42578125" style="17" hidden="1" customWidth="1"/>
    <col min="4100" max="4100" width="11.42578125" style="17" hidden="1" customWidth="1"/>
    <col min="4101" max="4352" width="0" style="17" hidden="1"/>
    <col min="4353" max="4353" width="0" style="17" hidden="1" customWidth="1"/>
    <col min="4354" max="4354" width="13.85546875" style="17" hidden="1" customWidth="1"/>
    <col min="4355" max="4355" width="86.42578125" style="17" hidden="1" customWidth="1"/>
    <col min="4356" max="4356" width="11.42578125" style="17" hidden="1" customWidth="1"/>
    <col min="4357" max="4608" width="0" style="17" hidden="1"/>
    <col min="4609" max="4609" width="0" style="17" hidden="1" customWidth="1"/>
    <col min="4610" max="4610" width="13.85546875" style="17" hidden="1" customWidth="1"/>
    <col min="4611" max="4611" width="86.42578125" style="17" hidden="1" customWidth="1"/>
    <col min="4612" max="4612" width="11.42578125" style="17" hidden="1" customWidth="1"/>
    <col min="4613" max="4864" width="0" style="17" hidden="1"/>
    <col min="4865" max="4865" width="0" style="17" hidden="1" customWidth="1"/>
    <col min="4866" max="4866" width="13.85546875" style="17" hidden="1" customWidth="1"/>
    <col min="4867" max="4867" width="86.42578125" style="17" hidden="1" customWidth="1"/>
    <col min="4868" max="4868" width="11.42578125" style="17" hidden="1" customWidth="1"/>
    <col min="4869" max="5120" width="0" style="17" hidden="1"/>
    <col min="5121" max="5121" width="0" style="17" hidden="1" customWidth="1"/>
    <col min="5122" max="5122" width="13.85546875" style="17" hidden="1" customWidth="1"/>
    <col min="5123" max="5123" width="86.42578125" style="17" hidden="1" customWidth="1"/>
    <col min="5124" max="5124" width="11.42578125" style="17" hidden="1" customWidth="1"/>
    <col min="5125" max="5376" width="0" style="17" hidden="1"/>
    <col min="5377" max="5377" width="0" style="17" hidden="1" customWidth="1"/>
    <col min="5378" max="5378" width="13.85546875" style="17" hidden="1" customWidth="1"/>
    <col min="5379" max="5379" width="86.42578125" style="17" hidden="1" customWidth="1"/>
    <col min="5380" max="5380" width="11.42578125" style="17" hidden="1" customWidth="1"/>
    <col min="5381" max="5632" width="0" style="17" hidden="1"/>
    <col min="5633" max="5633" width="0" style="17" hidden="1" customWidth="1"/>
    <col min="5634" max="5634" width="13.85546875" style="17" hidden="1" customWidth="1"/>
    <col min="5635" max="5635" width="86.42578125" style="17" hidden="1" customWidth="1"/>
    <col min="5636" max="5636" width="11.42578125" style="17" hidden="1" customWidth="1"/>
    <col min="5637" max="5888" width="0" style="17" hidden="1"/>
    <col min="5889" max="5889" width="0" style="17" hidden="1" customWidth="1"/>
    <col min="5890" max="5890" width="13.85546875" style="17" hidden="1" customWidth="1"/>
    <col min="5891" max="5891" width="86.42578125" style="17" hidden="1" customWidth="1"/>
    <col min="5892" max="5892" width="11.42578125" style="17" hidden="1" customWidth="1"/>
    <col min="5893" max="6144" width="0" style="17" hidden="1"/>
    <col min="6145" max="6145" width="0" style="17" hidden="1" customWidth="1"/>
    <col min="6146" max="6146" width="13.85546875" style="17" hidden="1" customWidth="1"/>
    <col min="6147" max="6147" width="86.42578125" style="17" hidden="1" customWidth="1"/>
    <col min="6148" max="6148" width="11.42578125" style="17" hidden="1" customWidth="1"/>
    <col min="6149" max="6400" width="0" style="17" hidden="1"/>
    <col min="6401" max="6401" width="0" style="17" hidden="1" customWidth="1"/>
    <col min="6402" max="6402" width="13.85546875" style="17" hidden="1" customWidth="1"/>
    <col min="6403" max="6403" width="86.42578125" style="17" hidden="1" customWidth="1"/>
    <col min="6404" max="6404" width="11.42578125" style="17" hidden="1" customWidth="1"/>
    <col min="6405" max="6656" width="0" style="17" hidden="1"/>
    <col min="6657" max="6657" width="0" style="17" hidden="1" customWidth="1"/>
    <col min="6658" max="6658" width="13.85546875" style="17" hidden="1" customWidth="1"/>
    <col min="6659" max="6659" width="86.42578125" style="17" hidden="1" customWidth="1"/>
    <col min="6660" max="6660" width="11.42578125" style="17" hidden="1" customWidth="1"/>
    <col min="6661" max="6912" width="0" style="17" hidden="1"/>
    <col min="6913" max="6913" width="0" style="17" hidden="1" customWidth="1"/>
    <col min="6914" max="6914" width="13.85546875" style="17" hidden="1" customWidth="1"/>
    <col min="6915" max="6915" width="86.42578125" style="17" hidden="1" customWidth="1"/>
    <col min="6916" max="6916" width="11.42578125" style="17" hidden="1" customWidth="1"/>
    <col min="6917" max="7168" width="0" style="17" hidden="1"/>
    <col min="7169" max="7169" width="0" style="17" hidden="1" customWidth="1"/>
    <col min="7170" max="7170" width="13.85546875" style="17" hidden="1" customWidth="1"/>
    <col min="7171" max="7171" width="86.42578125" style="17" hidden="1" customWidth="1"/>
    <col min="7172" max="7172" width="11.42578125" style="17" hidden="1" customWidth="1"/>
    <col min="7173" max="7424" width="0" style="17" hidden="1"/>
    <col min="7425" max="7425" width="0" style="17" hidden="1" customWidth="1"/>
    <col min="7426" max="7426" width="13.85546875" style="17" hidden="1" customWidth="1"/>
    <col min="7427" max="7427" width="86.42578125" style="17" hidden="1" customWidth="1"/>
    <col min="7428" max="7428" width="11.42578125" style="17" hidden="1" customWidth="1"/>
    <col min="7429" max="7680" width="0" style="17" hidden="1"/>
    <col min="7681" max="7681" width="0" style="17" hidden="1" customWidth="1"/>
    <col min="7682" max="7682" width="13.85546875" style="17" hidden="1" customWidth="1"/>
    <col min="7683" max="7683" width="86.42578125" style="17" hidden="1" customWidth="1"/>
    <col min="7684" max="7684" width="11.42578125" style="17" hidden="1" customWidth="1"/>
    <col min="7685" max="7936" width="0" style="17" hidden="1"/>
    <col min="7937" max="7937" width="0" style="17" hidden="1" customWidth="1"/>
    <col min="7938" max="7938" width="13.85546875" style="17" hidden="1" customWidth="1"/>
    <col min="7939" max="7939" width="86.42578125" style="17" hidden="1" customWidth="1"/>
    <col min="7940" max="7940" width="11.42578125" style="17" hidden="1" customWidth="1"/>
    <col min="7941" max="8192" width="0" style="17" hidden="1"/>
    <col min="8193" max="8193" width="0" style="17" hidden="1" customWidth="1"/>
    <col min="8194" max="8194" width="13.85546875" style="17" hidden="1" customWidth="1"/>
    <col min="8195" max="8195" width="86.42578125" style="17" hidden="1" customWidth="1"/>
    <col min="8196" max="8196" width="11.42578125" style="17" hidden="1" customWidth="1"/>
    <col min="8197" max="8448" width="0" style="17" hidden="1"/>
    <col min="8449" max="8449" width="0" style="17" hidden="1" customWidth="1"/>
    <col min="8450" max="8450" width="13.85546875" style="17" hidden="1" customWidth="1"/>
    <col min="8451" max="8451" width="86.42578125" style="17" hidden="1" customWidth="1"/>
    <col min="8452" max="8452" width="11.42578125" style="17" hidden="1" customWidth="1"/>
    <col min="8453" max="8704" width="0" style="17" hidden="1"/>
    <col min="8705" max="8705" width="0" style="17" hidden="1" customWidth="1"/>
    <col min="8706" max="8706" width="13.85546875" style="17" hidden="1" customWidth="1"/>
    <col min="8707" max="8707" width="86.42578125" style="17" hidden="1" customWidth="1"/>
    <col min="8708" max="8708" width="11.42578125" style="17" hidden="1" customWidth="1"/>
    <col min="8709" max="8960" width="0" style="17" hidden="1"/>
    <col min="8961" max="8961" width="0" style="17" hidden="1" customWidth="1"/>
    <col min="8962" max="8962" width="13.85546875" style="17" hidden="1" customWidth="1"/>
    <col min="8963" max="8963" width="86.42578125" style="17" hidden="1" customWidth="1"/>
    <col min="8964" max="8964" width="11.42578125" style="17" hidden="1" customWidth="1"/>
    <col min="8965" max="9216" width="0" style="17" hidden="1"/>
    <col min="9217" max="9217" width="0" style="17" hidden="1" customWidth="1"/>
    <col min="9218" max="9218" width="13.85546875" style="17" hidden="1" customWidth="1"/>
    <col min="9219" max="9219" width="86.42578125" style="17" hidden="1" customWidth="1"/>
    <col min="9220" max="9220" width="11.42578125" style="17" hidden="1" customWidth="1"/>
    <col min="9221" max="9472" width="0" style="17" hidden="1"/>
    <col min="9473" max="9473" width="0" style="17" hidden="1" customWidth="1"/>
    <col min="9474" max="9474" width="13.85546875" style="17" hidden="1" customWidth="1"/>
    <col min="9475" max="9475" width="86.42578125" style="17" hidden="1" customWidth="1"/>
    <col min="9476" max="9476" width="11.42578125" style="17" hidden="1" customWidth="1"/>
    <col min="9477" max="9728" width="0" style="17" hidden="1"/>
    <col min="9729" max="9729" width="0" style="17" hidden="1" customWidth="1"/>
    <col min="9730" max="9730" width="13.85546875" style="17" hidden="1" customWidth="1"/>
    <col min="9731" max="9731" width="86.42578125" style="17" hidden="1" customWidth="1"/>
    <col min="9732" max="9732" width="11.42578125" style="17" hidden="1" customWidth="1"/>
    <col min="9733" max="9984" width="0" style="17" hidden="1"/>
    <col min="9985" max="9985" width="0" style="17" hidden="1" customWidth="1"/>
    <col min="9986" max="9986" width="13.85546875" style="17" hidden="1" customWidth="1"/>
    <col min="9987" max="9987" width="86.42578125" style="17" hidden="1" customWidth="1"/>
    <col min="9988" max="9988" width="11.42578125" style="17" hidden="1" customWidth="1"/>
    <col min="9989" max="10240" width="0" style="17" hidden="1"/>
    <col min="10241" max="10241" width="0" style="17" hidden="1" customWidth="1"/>
    <col min="10242" max="10242" width="13.85546875" style="17" hidden="1" customWidth="1"/>
    <col min="10243" max="10243" width="86.42578125" style="17" hidden="1" customWidth="1"/>
    <col min="10244" max="10244" width="11.42578125" style="17" hidden="1" customWidth="1"/>
    <col min="10245" max="10496" width="0" style="17" hidden="1"/>
    <col min="10497" max="10497" width="0" style="17" hidden="1" customWidth="1"/>
    <col min="10498" max="10498" width="13.85546875" style="17" hidden="1" customWidth="1"/>
    <col min="10499" max="10499" width="86.42578125" style="17" hidden="1" customWidth="1"/>
    <col min="10500" max="10500" width="11.42578125" style="17" hidden="1" customWidth="1"/>
    <col min="10501" max="10752" width="0" style="17" hidden="1"/>
    <col min="10753" max="10753" width="0" style="17" hidden="1" customWidth="1"/>
    <col min="10754" max="10754" width="13.85546875" style="17" hidden="1" customWidth="1"/>
    <col min="10755" max="10755" width="86.42578125" style="17" hidden="1" customWidth="1"/>
    <col min="10756" max="10756" width="11.42578125" style="17" hidden="1" customWidth="1"/>
    <col min="10757" max="11008" width="0" style="17" hidden="1"/>
    <col min="11009" max="11009" width="0" style="17" hidden="1" customWidth="1"/>
    <col min="11010" max="11010" width="13.85546875" style="17" hidden="1" customWidth="1"/>
    <col min="11011" max="11011" width="86.42578125" style="17" hidden="1" customWidth="1"/>
    <col min="11012" max="11012" width="11.42578125" style="17" hidden="1" customWidth="1"/>
    <col min="11013" max="11264" width="0" style="17" hidden="1"/>
    <col min="11265" max="11265" width="0" style="17" hidden="1" customWidth="1"/>
    <col min="11266" max="11266" width="13.85546875" style="17" hidden="1" customWidth="1"/>
    <col min="11267" max="11267" width="86.42578125" style="17" hidden="1" customWidth="1"/>
    <col min="11268" max="11268" width="11.42578125" style="17" hidden="1" customWidth="1"/>
    <col min="11269" max="11520" width="0" style="17" hidden="1"/>
    <col min="11521" max="11521" width="0" style="17" hidden="1" customWidth="1"/>
    <col min="11522" max="11522" width="13.85546875" style="17" hidden="1" customWidth="1"/>
    <col min="11523" max="11523" width="86.42578125" style="17" hidden="1" customWidth="1"/>
    <col min="11524" max="11524" width="11.42578125" style="17" hidden="1" customWidth="1"/>
    <col min="11525" max="11776" width="0" style="17" hidden="1"/>
    <col min="11777" max="11777" width="0" style="17" hidden="1" customWidth="1"/>
    <col min="11778" max="11778" width="13.85546875" style="17" hidden="1" customWidth="1"/>
    <col min="11779" max="11779" width="86.42578125" style="17" hidden="1" customWidth="1"/>
    <col min="11780" max="11780" width="11.42578125" style="17" hidden="1" customWidth="1"/>
    <col min="11781" max="12032" width="0" style="17" hidden="1"/>
    <col min="12033" max="12033" width="0" style="17" hidden="1" customWidth="1"/>
    <col min="12034" max="12034" width="13.85546875" style="17" hidden="1" customWidth="1"/>
    <col min="12035" max="12035" width="86.42578125" style="17" hidden="1" customWidth="1"/>
    <col min="12036" max="12036" width="11.42578125" style="17" hidden="1" customWidth="1"/>
    <col min="12037" max="12288" width="0" style="17" hidden="1"/>
    <col min="12289" max="12289" width="0" style="17" hidden="1" customWidth="1"/>
    <col min="12290" max="12290" width="13.85546875" style="17" hidden="1" customWidth="1"/>
    <col min="12291" max="12291" width="86.42578125" style="17" hidden="1" customWidth="1"/>
    <col min="12292" max="12292" width="11.42578125" style="17" hidden="1" customWidth="1"/>
    <col min="12293" max="12544" width="0" style="17" hidden="1"/>
    <col min="12545" max="12545" width="0" style="17" hidden="1" customWidth="1"/>
    <col min="12546" max="12546" width="13.85546875" style="17" hidden="1" customWidth="1"/>
    <col min="12547" max="12547" width="86.42578125" style="17" hidden="1" customWidth="1"/>
    <col min="12548" max="12548" width="11.42578125" style="17" hidden="1" customWidth="1"/>
    <col min="12549" max="12800" width="0" style="17" hidden="1"/>
    <col min="12801" max="12801" width="0" style="17" hidden="1" customWidth="1"/>
    <col min="12802" max="12802" width="13.85546875" style="17" hidden="1" customWidth="1"/>
    <col min="12803" max="12803" width="86.42578125" style="17" hidden="1" customWidth="1"/>
    <col min="12804" max="12804" width="11.42578125" style="17" hidden="1" customWidth="1"/>
    <col min="12805" max="13056" width="0" style="17" hidden="1"/>
    <col min="13057" max="13057" width="0" style="17" hidden="1" customWidth="1"/>
    <col min="13058" max="13058" width="13.85546875" style="17" hidden="1" customWidth="1"/>
    <col min="13059" max="13059" width="86.42578125" style="17" hidden="1" customWidth="1"/>
    <col min="13060" max="13060" width="11.42578125" style="17" hidden="1" customWidth="1"/>
    <col min="13061" max="13312" width="0" style="17" hidden="1"/>
    <col min="13313" max="13313" width="0" style="17" hidden="1" customWidth="1"/>
    <col min="13314" max="13314" width="13.85546875" style="17" hidden="1" customWidth="1"/>
    <col min="13315" max="13315" width="86.42578125" style="17" hidden="1" customWidth="1"/>
    <col min="13316" max="13316" width="11.42578125" style="17" hidden="1" customWidth="1"/>
    <col min="13317" max="13568" width="0" style="17" hidden="1"/>
    <col min="13569" max="13569" width="0" style="17" hidden="1" customWidth="1"/>
    <col min="13570" max="13570" width="13.85546875" style="17" hidden="1" customWidth="1"/>
    <col min="13571" max="13571" width="86.42578125" style="17" hidden="1" customWidth="1"/>
    <col min="13572" max="13572" width="11.42578125" style="17" hidden="1" customWidth="1"/>
    <col min="13573" max="13824" width="0" style="17" hidden="1"/>
    <col min="13825" max="13825" width="0" style="17" hidden="1" customWidth="1"/>
    <col min="13826" max="13826" width="13.85546875" style="17" hidden="1" customWidth="1"/>
    <col min="13827" max="13827" width="86.42578125" style="17" hidden="1" customWidth="1"/>
    <col min="13828" max="13828" width="11.42578125" style="17" hidden="1" customWidth="1"/>
    <col min="13829" max="14080" width="0" style="17" hidden="1"/>
    <col min="14081" max="14081" width="0" style="17" hidden="1" customWidth="1"/>
    <col min="14082" max="14082" width="13.85546875" style="17" hidden="1" customWidth="1"/>
    <col min="14083" max="14083" width="86.42578125" style="17" hidden="1" customWidth="1"/>
    <col min="14084" max="14084" width="11.42578125" style="17" hidden="1" customWidth="1"/>
    <col min="14085" max="14336" width="0" style="17" hidden="1"/>
    <col min="14337" max="14337" width="0" style="17" hidden="1" customWidth="1"/>
    <col min="14338" max="14338" width="13.85546875" style="17" hidden="1" customWidth="1"/>
    <col min="14339" max="14339" width="86.42578125" style="17" hidden="1" customWidth="1"/>
    <col min="14340" max="14340" width="11.42578125" style="17" hidden="1" customWidth="1"/>
    <col min="14341" max="14592" width="0" style="17" hidden="1"/>
    <col min="14593" max="14593" width="0" style="17" hidden="1" customWidth="1"/>
    <col min="14594" max="14594" width="13.85546875" style="17" hidden="1" customWidth="1"/>
    <col min="14595" max="14595" width="86.42578125" style="17" hidden="1" customWidth="1"/>
    <col min="14596" max="14596" width="11.42578125" style="17" hidden="1" customWidth="1"/>
    <col min="14597" max="14848" width="0" style="17" hidden="1"/>
    <col min="14849" max="14849" width="0" style="17" hidden="1" customWidth="1"/>
    <col min="14850" max="14850" width="13.85546875" style="17" hidden="1" customWidth="1"/>
    <col min="14851" max="14851" width="86.42578125" style="17" hidden="1" customWidth="1"/>
    <col min="14852" max="14852" width="11.42578125" style="17" hidden="1" customWidth="1"/>
    <col min="14853" max="15104" width="0" style="17" hidden="1"/>
    <col min="15105" max="15105" width="0" style="17" hidden="1" customWidth="1"/>
    <col min="15106" max="15106" width="13.85546875" style="17" hidden="1" customWidth="1"/>
    <col min="15107" max="15107" width="86.42578125" style="17" hidden="1" customWidth="1"/>
    <col min="15108" max="15108" width="11.42578125" style="17" hidden="1" customWidth="1"/>
    <col min="15109" max="15360" width="0" style="17" hidden="1"/>
    <col min="15361" max="15361" width="0" style="17" hidden="1" customWidth="1"/>
    <col min="15362" max="15362" width="13.85546875" style="17" hidden="1" customWidth="1"/>
    <col min="15363" max="15363" width="86.42578125" style="17" hidden="1" customWidth="1"/>
    <col min="15364" max="15364" width="11.42578125" style="17" hidden="1" customWidth="1"/>
    <col min="15365" max="15616" width="0" style="17" hidden="1"/>
    <col min="15617" max="15617" width="0" style="17" hidden="1" customWidth="1"/>
    <col min="15618" max="15618" width="13.85546875" style="17" hidden="1" customWidth="1"/>
    <col min="15619" max="15619" width="86.42578125" style="17" hidden="1" customWidth="1"/>
    <col min="15620" max="15620" width="11.42578125" style="17" hidden="1" customWidth="1"/>
    <col min="15621" max="15872" width="0" style="17" hidden="1"/>
    <col min="15873" max="15873" width="0" style="17" hidden="1" customWidth="1"/>
    <col min="15874" max="15874" width="13.85546875" style="17" hidden="1" customWidth="1"/>
    <col min="15875" max="15875" width="86.42578125" style="17" hidden="1" customWidth="1"/>
    <col min="15876" max="15876" width="11.42578125" style="17" hidden="1" customWidth="1"/>
    <col min="15877" max="16128" width="0" style="17" hidden="1"/>
    <col min="16129" max="16129" width="0" style="17" hidden="1" customWidth="1"/>
    <col min="16130" max="16130" width="13.85546875" style="17" hidden="1" customWidth="1"/>
    <col min="16131" max="16131" width="86.42578125" style="17" hidden="1" customWidth="1"/>
    <col min="16132" max="16132" width="11.42578125" style="17" hidden="1" customWidth="1"/>
    <col min="16133" max="16383" width="0" style="17" hidden="1"/>
    <col min="16384" max="16384" width="7.85546875" style="17" hidden="1" customWidth="1"/>
  </cols>
  <sheetData>
    <row r="1" spans="1:3" x14ac:dyDescent="0.2">
      <c r="A1" s="16"/>
    </row>
    <row r="2" spans="1:3" x14ac:dyDescent="0.2">
      <c r="A2" s="16"/>
    </row>
    <row r="3" spans="1:3" ht="14.25" x14ac:dyDescent="0.2">
      <c r="A3" s="16"/>
      <c r="C3" s="18"/>
    </row>
    <row r="4" spans="1:3" x14ac:dyDescent="0.2">
      <c r="A4" s="16"/>
      <c r="B4" s="19"/>
    </row>
    <row r="5" spans="1:3" x14ac:dyDescent="0.2">
      <c r="A5" s="16"/>
    </row>
    <row r="6" spans="1:3" x14ac:dyDescent="0.2">
      <c r="A6" s="16"/>
    </row>
    <row r="7" spans="1:3" ht="25.5" customHeight="1" x14ac:dyDescent="0.3">
      <c r="A7" s="16"/>
      <c r="C7" s="87" t="s">
        <v>0</v>
      </c>
    </row>
    <row r="8" spans="1:3" ht="39" x14ac:dyDescent="0.2">
      <c r="A8" s="16"/>
      <c r="C8" s="20" t="s">
        <v>1</v>
      </c>
    </row>
    <row r="9" spans="1:3" x14ac:dyDescent="0.2">
      <c r="A9" s="16"/>
    </row>
    <row r="10" spans="1:3" ht="19.5" customHeight="1" x14ac:dyDescent="0.2">
      <c r="A10" s="16" t="s">
        <v>2</v>
      </c>
    </row>
    <row r="11" spans="1:3" ht="19.5" customHeight="1" x14ac:dyDescent="0.2">
      <c r="A11" s="16" t="s">
        <v>3</v>
      </c>
      <c r="C11" s="165" t="s">
        <v>4</v>
      </c>
    </row>
    <row r="12" spans="1:3" ht="19.5" customHeight="1" x14ac:dyDescent="0.2">
      <c r="A12" s="16" t="s">
        <v>5</v>
      </c>
      <c r="C12" s="165" t="s">
        <v>6</v>
      </c>
    </row>
    <row r="13" spans="1:3" ht="19.5" customHeight="1" x14ac:dyDescent="0.2">
      <c r="A13" s="16" t="s">
        <v>7</v>
      </c>
      <c r="C13" s="165" t="s">
        <v>8</v>
      </c>
    </row>
    <row r="14" spans="1:3" ht="19.5" customHeight="1" x14ac:dyDescent="0.2">
      <c r="A14" s="16"/>
      <c r="C14" s="165" t="s">
        <v>9</v>
      </c>
    </row>
    <row r="15" spans="1:3" ht="19.5" customHeight="1" x14ac:dyDescent="0.2">
      <c r="A15" s="16" t="s">
        <v>10</v>
      </c>
      <c r="C15" s="165" t="s">
        <v>11</v>
      </c>
    </row>
    <row r="16" spans="1:3" ht="19.5" customHeight="1" x14ac:dyDescent="0.2">
      <c r="A16" s="16" t="s">
        <v>12</v>
      </c>
    </row>
    <row r="17" spans="1:3" ht="19.5" customHeight="1" x14ac:dyDescent="0.2">
      <c r="A17" s="16" t="s">
        <v>13</v>
      </c>
    </row>
    <row r="18" spans="1:3" ht="19.5" customHeight="1" x14ac:dyDescent="0.2">
      <c r="C18" s="17" t="s">
        <v>14</v>
      </c>
    </row>
    <row r="19" spans="1:3" ht="19.5" customHeight="1" x14ac:dyDescent="0.2"/>
    <row r="20" spans="1:3" ht="19.5" customHeight="1" x14ac:dyDescent="0.2">
      <c r="C20" s="21" t="s">
        <v>15</v>
      </c>
    </row>
    <row r="21" spans="1:3" ht="19.5" customHeight="1" x14ac:dyDescent="0.2"/>
    <row r="22" spans="1:3" ht="19.5" customHeight="1" x14ac:dyDescent="0.2"/>
    <row r="23" spans="1:3" ht="19.5" customHeight="1" x14ac:dyDescent="0.2"/>
    <row r="24" spans="1:3" ht="19.5" customHeight="1" x14ac:dyDescent="0.2"/>
    <row r="25" spans="1:3" ht="19.5" customHeight="1" x14ac:dyDescent="0.2"/>
    <row r="26" spans="1:3" ht="12.75" customHeight="1" x14ac:dyDescent="0.2"/>
    <row r="27" spans="1:3" ht="12.75" customHeight="1" x14ac:dyDescent="0.2"/>
    <row r="28" spans="1:3" ht="12.75" customHeight="1" x14ac:dyDescent="0.2"/>
    <row r="29" spans="1:3" ht="12.75" customHeight="1" x14ac:dyDescent="0.2"/>
    <row r="30" spans="1:3" ht="12.75" customHeight="1" x14ac:dyDescent="0.2"/>
    <row r="31" spans="1:3" ht="12.75" customHeight="1" x14ac:dyDescent="0.2"/>
    <row r="32" spans="1: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sheetData>
  <dataValidations count="1">
    <dataValidation type="list" allowBlank="1" showInputMessage="1" showErrorMessage="1" sqref="WVK983023 C65519 IY65519 SU65519 ACQ65519 AMM65519 AWI65519 BGE65519 BQA65519 BZW65519 CJS65519 CTO65519 DDK65519 DNG65519 DXC65519 EGY65519 EQU65519 FAQ65519 FKM65519 FUI65519 GEE65519 GOA65519 GXW65519 HHS65519 HRO65519 IBK65519 ILG65519 IVC65519 JEY65519 JOU65519 JYQ65519 KIM65519 KSI65519 LCE65519 LMA65519 LVW65519 MFS65519 MPO65519 MZK65519 NJG65519 NTC65519 OCY65519 OMU65519 OWQ65519 PGM65519 PQI65519 QAE65519 QKA65519 QTW65519 RDS65519 RNO65519 RXK65519 SHG65519 SRC65519 TAY65519 TKU65519 TUQ65519 UEM65519 UOI65519 UYE65519 VIA65519 VRW65519 WBS65519 WLO65519 WVK65519 C131055 IY131055 SU131055 ACQ131055 AMM131055 AWI131055 BGE131055 BQA131055 BZW131055 CJS131055 CTO131055 DDK131055 DNG131055 DXC131055 EGY131055 EQU131055 FAQ131055 FKM131055 FUI131055 GEE131055 GOA131055 GXW131055 HHS131055 HRO131055 IBK131055 ILG131055 IVC131055 JEY131055 JOU131055 JYQ131055 KIM131055 KSI131055 LCE131055 LMA131055 LVW131055 MFS131055 MPO131055 MZK131055 NJG131055 NTC131055 OCY131055 OMU131055 OWQ131055 PGM131055 PQI131055 QAE131055 QKA131055 QTW131055 RDS131055 RNO131055 RXK131055 SHG131055 SRC131055 TAY131055 TKU131055 TUQ131055 UEM131055 UOI131055 UYE131055 VIA131055 VRW131055 WBS131055 WLO131055 WVK131055 C196591 IY196591 SU196591 ACQ196591 AMM196591 AWI196591 BGE196591 BQA196591 BZW196591 CJS196591 CTO196591 DDK196591 DNG196591 DXC196591 EGY196591 EQU196591 FAQ196591 FKM196591 FUI196591 GEE196591 GOA196591 GXW196591 HHS196591 HRO196591 IBK196591 ILG196591 IVC196591 JEY196591 JOU196591 JYQ196591 KIM196591 KSI196591 LCE196591 LMA196591 LVW196591 MFS196591 MPO196591 MZK196591 NJG196591 NTC196591 OCY196591 OMU196591 OWQ196591 PGM196591 PQI196591 QAE196591 QKA196591 QTW196591 RDS196591 RNO196591 RXK196591 SHG196591 SRC196591 TAY196591 TKU196591 TUQ196591 UEM196591 UOI196591 UYE196591 VIA196591 VRW196591 WBS196591 WLO196591 WVK196591 C262127 IY262127 SU262127 ACQ262127 AMM262127 AWI262127 BGE262127 BQA262127 BZW262127 CJS262127 CTO262127 DDK262127 DNG262127 DXC262127 EGY262127 EQU262127 FAQ262127 FKM262127 FUI262127 GEE262127 GOA262127 GXW262127 HHS262127 HRO262127 IBK262127 ILG262127 IVC262127 JEY262127 JOU262127 JYQ262127 KIM262127 KSI262127 LCE262127 LMA262127 LVW262127 MFS262127 MPO262127 MZK262127 NJG262127 NTC262127 OCY262127 OMU262127 OWQ262127 PGM262127 PQI262127 QAE262127 QKA262127 QTW262127 RDS262127 RNO262127 RXK262127 SHG262127 SRC262127 TAY262127 TKU262127 TUQ262127 UEM262127 UOI262127 UYE262127 VIA262127 VRW262127 WBS262127 WLO262127 WVK262127 C327663 IY327663 SU327663 ACQ327663 AMM327663 AWI327663 BGE327663 BQA327663 BZW327663 CJS327663 CTO327663 DDK327663 DNG327663 DXC327663 EGY327663 EQU327663 FAQ327663 FKM327663 FUI327663 GEE327663 GOA327663 GXW327663 HHS327663 HRO327663 IBK327663 ILG327663 IVC327663 JEY327663 JOU327663 JYQ327663 KIM327663 KSI327663 LCE327663 LMA327663 LVW327663 MFS327663 MPO327663 MZK327663 NJG327663 NTC327663 OCY327663 OMU327663 OWQ327663 PGM327663 PQI327663 QAE327663 QKA327663 QTW327663 RDS327663 RNO327663 RXK327663 SHG327663 SRC327663 TAY327663 TKU327663 TUQ327663 UEM327663 UOI327663 UYE327663 VIA327663 VRW327663 WBS327663 WLO327663 WVK327663 C393199 IY393199 SU393199 ACQ393199 AMM393199 AWI393199 BGE393199 BQA393199 BZW393199 CJS393199 CTO393199 DDK393199 DNG393199 DXC393199 EGY393199 EQU393199 FAQ393199 FKM393199 FUI393199 GEE393199 GOA393199 GXW393199 HHS393199 HRO393199 IBK393199 ILG393199 IVC393199 JEY393199 JOU393199 JYQ393199 KIM393199 KSI393199 LCE393199 LMA393199 LVW393199 MFS393199 MPO393199 MZK393199 NJG393199 NTC393199 OCY393199 OMU393199 OWQ393199 PGM393199 PQI393199 QAE393199 QKA393199 QTW393199 RDS393199 RNO393199 RXK393199 SHG393199 SRC393199 TAY393199 TKU393199 TUQ393199 UEM393199 UOI393199 UYE393199 VIA393199 VRW393199 WBS393199 WLO393199 WVK393199 C458735 IY458735 SU458735 ACQ458735 AMM458735 AWI458735 BGE458735 BQA458735 BZW458735 CJS458735 CTO458735 DDK458735 DNG458735 DXC458735 EGY458735 EQU458735 FAQ458735 FKM458735 FUI458735 GEE458735 GOA458735 GXW458735 HHS458735 HRO458735 IBK458735 ILG458735 IVC458735 JEY458735 JOU458735 JYQ458735 KIM458735 KSI458735 LCE458735 LMA458735 LVW458735 MFS458735 MPO458735 MZK458735 NJG458735 NTC458735 OCY458735 OMU458735 OWQ458735 PGM458735 PQI458735 QAE458735 QKA458735 QTW458735 RDS458735 RNO458735 RXK458735 SHG458735 SRC458735 TAY458735 TKU458735 TUQ458735 UEM458735 UOI458735 UYE458735 VIA458735 VRW458735 WBS458735 WLO458735 WVK458735 C524271 IY524271 SU524271 ACQ524271 AMM524271 AWI524271 BGE524271 BQA524271 BZW524271 CJS524271 CTO524271 DDK524271 DNG524271 DXC524271 EGY524271 EQU524271 FAQ524271 FKM524271 FUI524271 GEE524271 GOA524271 GXW524271 HHS524271 HRO524271 IBK524271 ILG524271 IVC524271 JEY524271 JOU524271 JYQ524271 KIM524271 KSI524271 LCE524271 LMA524271 LVW524271 MFS524271 MPO524271 MZK524271 NJG524271 NTC524271 OCY524271 OMU524271 OWQ524271 PGM524271 PQI524271 QAE524271 QKA524271 QTW524271 RDS524271 RNO524271 RXK524271 SHG524271 SRC524271 TAY524271 TKU524271 TUQ524271 UEM524271 UOI524271 UYE524271 VIA524271 VRW524271 WBS524271 WLO524271 WVK524271 C589807 IY589807 SU589807 ACQ589807 AMM589807 AWI589807 BGE589807 BQA589807 BZW589807 CJS589807 CTO589807 DDK589807 DNG589807 DXC589807 EGY589807 EQU589807 FAQ589807 FKM589807 FUI589807 GEE589807 GOA589807 GXW589807 HHS589807 HRO589807 IBK589807 ILG589807 IVC589807 JEY589807 JOU589807 JYQ589807 KIM589807 KSI589807 LCE589807 LMA589807 LVW589807 MFS589807 MPO589807 MZK589807 NJG589807 NTC589807 OCY589807 OMU589807 OWQ589807 PGM589807 PQI589807 QAE589807 QKA589807 QTW589807 RDS589807 RNO589807 RXK589807 SHG589807 SRC589807 TAY589807 TKU589807 TUQ589807 UEM589807 UOI589807 UYE589807 VIA589807 VRW589807 WBS589807 WLO589807 WVK589807 C655343 IY655343 SU655343 ACQ655343 AMM655343 AWI655343 BGE655343 BQA655343 BZW655343 CJS655343 CTO655343 DDK655343 DNG655343 DXC655343 EGY655343 EQU655343 FAQ655343 FKM655343 FUI655343 GEE655343 GOA655343 GXW655343 HHS655343 HRO655343 IBK655343 ILG655343 IVC655343 JEY655343 JOU655343 JYQ655343 KIM655343 KSI655343 LCE655343 LMA655343 LVW655343 MFS655343 MPO655343 MZK655343 NJG655343 NTC655343 OCY655343 OMU655343 OWQ655343 PGM655343 PQI655343 QAE655343 QKA655343 QTW655343 RDS655343 RNO655343 RXK655343 SHG655343 SRC655343 TAY655343 TKU655343 TUQ655343 UEM655343 UOI655343 UYE655343 VIA655343 VRW655343 WBS655343 WLO655343 WVK655343 C720879 IY720879 SU720879 ACQ720879 AMM720879 AWI720879 BGE720879 BQA720879 BZW720879 CJS720879 CTO720879 DDK720879 DNG720879 DXC720879 EGY720879 EQU720879 FAQ720879 FKM720879 FUI720879 GEE720879 GOA720879 GXW720879 HHS720879 HRO720879 IBK720879 ILG720879 IVC720879 JEY720879 JOU720879 JYQ720879 KIM720879 KSI720879 LCE720879 LMA720879 LVW720879 MFS720879 MPO720879 MZK720879 NJG720879 NTC720879 OCY720879 OMU720879 OWQ720879 PGM720879 PQI720879 QAE720879 QKA720879 QTW720879 RDS720879 RNO720879 RXK720879 SHG720879 SRC720879 TAY720879 TKU720879 TUQ720879 UEM720879 UOI720879 UYE720879 VIA720879 VRW720879 WBS720879 WLO720879 WVK720879 C786415 IY786415 SU786415 ACQ786415 AMM786415 AWI786415 BGE786415 BQA786415 BZW786415 CJS786415 CTO786415 DDK786415 DNG786415 DXC786415 EGY786415 EQU786415 FAQ786415 FKM786415 FUI786415 GEE786415 GOA786415 GXW786415 HHS786415 HRO786415 IBK786415 ILG786415 IVC786415 JEY786415 JOU786415 JYQ786415 KIM786415 KSI786415 LCE786415 LMA786415 LVW786415 MFS786415 MPO786415 MZK786415 NJG786415 NTC786415 OCY786415 OMU786415 OWQ786415 PGM786415 PQI786415 QAE786415 QKA786415 QTW786415 RDS786415 RNO786415 RXK786415 SHG786415 SRC786415 TAY786415 TKU786415 TUQ786415 UEM786415 UOI786415 UYE786415 VIA786415 VRW786415 WBS786415 WLO786415 WVK786415 C851951 IY851951 SU851951 ACQ851951 AMM851951 AWI851951 BGE851951 BQA851951 BZW851951 CJS851951 CTO851951 DDK851951 DNG851951 DXC851951 EGY851951 EQU851951 FAQ851951 FKM851951 FUI851951 GEE851951 GOA851951 GXW851951 HHS851951 HRO851951 IBK851951 ILG851951 IVC851951 JEY851951 JOU851951 JYQ851951 KIM851951 KSI851951 LCE851951 LMA851951 LVW851951 MFS851951 MPO851951 MZK851951 NJG851951 NTC851951 OCY851951 OMU851951 OWQ851951 PGM851951 PQI851951 QAE851951 QKA851951 QTW851951 RDS851951 RNO851951 RXK851951 SHG851951 SRC851951 TAY851951 TKU851951 TUQ851951 UEM851951 UOI851951 UYE851951 VIA851951 VRW851951 WBS851951 WLO851951 WVK851951 C917487 IY917487 SU917487 ACQ917487 AMM917487 AWI917487 BGE917487 BQA917487 BZW917487 CJS917487 CTO917487 DDK917487 DNG917487 DXC917487 EGY917487 EQU917487 FAQ917487 FKM917487 FUI917487 GEE917487 GOA917487 GXW917487 HHS917487 HRO917487 IBK917487 ILG917487 IVC917487 JEY917487 JOU917487 JYQ917487 KIM917487 KSI917487 LCE917487 LMA917487 LVW917487 MFS917487 MPO917487 MZK917487 NJG917487 NTC917487 OCY917487 OMU917487 OWQ917487 PGM917487 PQI917487 QAE917487 QKA917487 QTW917487 RDS917487 RNO917487 RXK917487 SHG917487 SRC917487 TAY917487 TKU917487 TUQ917487 UEM917487 UOI917487 UYE917487 VIA917487 VRW917487 WBS917487 WLO917487 WVK917487 C983023 IY983023 SU983023 ACQ983023 AMM983023 AWI983023 BGE983023 BQA983023 BZW983023 CJS983023 CTO983023 DDK983023 DNG983023 DXC983023 EGY983023 EQU983023 FAQ983023 FKM983023 FUI983023 GEE983023 GOA983023 GXW983023 HHS983023 HRO983023 IBK983023 ILG983023 IVC983023 JEY983023 JOU983023 JYQ983023 KIM983023 KSI983023 LCE983023 LMA983023 LVW983023 MFS983023 MPO983023 MZK983023 NJG983023 NTC983023 OCY983023 OMU983023 OWQ983023 PGM983023 PQI983023 QAE983023 QKA983023 QTW983023 RDS983023 RNO983023 RXK983023 SHG983023 SRC983023 TAY983023 TKU983023 TUQ983023 UEM983023 UOI983023 UYE983023 VIA983023 VRW983023 WBS983023 WLO983023" xr:uid="{00000000-0002-0000-0000-000000000000}">
      <formula1>$A$10:$A$17</formula1>
    </dataValidation>
  </dataValidations>
  <hyperlinks>
    <hyperlink ref="C11" location="'1. Synthèse projet'!A1" display="Tableau 1 : Mix énergétique actuel" xr:uid="{00000000-0004-0000-0000-000000000000}"/>
    <hyperlink ref="C12" location="'2. Abonnés et besoins'!A1" display="Tableau 2.1 et 2.2 : Besoins du réseau et montée en charge des besoins" xr:uid="{00000000-0004-0000-0000-000001000000}"/>
    <hyperlink ref="C13" location="'3. Impact aide sur prix vente'!A1" display="Tableaux 3.1 et 3.2 :  Impact aide sur le prix de vente de la chaleur, en général et pour certains abonnés" xr:uid="{00000000-0004-0000-0000-000002000000}"/>
    <hyperlink ref="C15" location="'5. CEP ADEME_Réseau global'!A1" display="Tableau 5 : Compte d'Exploitation Prévisionnel global" xr:uid="{00000000-0004-0000-0000-000003000000}"/>
    <hyperlink ref="C14" location="'4. Tableau des DN'!A1" display="Tableau 4 : Tableau des DN" xr:uid="{00000000-0004-0000-0000-000004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EF251-4617-4EF8-A86A-CD04CA7AE5D4}">
  <sheetPr>
    <tabColor rgb="FFFF0000"/>
  </sheetPr>
  <dimension ref="A1:AB107"/>
  <sheetViews>
    <sheetView topLeftCell="A19" zoomScale="70" zoomScaleNormal="70" workbookViewId="0">
      <selection activeCell="B46" sqref="B46"/>
    </sheetView>
  </sheetViews>
  <sheetFormatPr baseColWidth="10" defaultColWidth="9.140625" defaultRowHeight="15" x14ac:dyDescent="0.25"/>
  <cols>
    <col min="1" max="1" width="75.7109375" style="14" customWidth="1"/>
    <col min="2" max="2" width="43.7109375" customWidth="1"/>
    <col min="3" max="3" width="7.140625" customWidth="1"/>
    <col min="4" max="4" width="6.5703125" customWidth="1"/>
    <col min="5" max="20" width="5.5703125" customWidth="1"/>
    <col min="21" max="21" width="8.28515625" customWidth="1"/>
    <col min="22" max="22" width="8.5703125" customWidth="1"/>
    <col min="23" max="23" width="13.140625" customWidth="1"/>
    <col min="24" max="27" width="5.5703125" customWidth="1"/>
  </cols>
  <sheetData>
    <row r="1" spans="1:28" ht="83.45" customHeight="1" thickBot="1" x14ac:dyDescent="0.3">
      <c r="A1" s="473" t="s">
        <v>355</v>
      </c>
      <c r="B1" s="474"/>
      <c r="C1" s="474"/>
      <c r="D1" s="474"/>
      <c r="E1" s="474"/>
      <c r="F1" s="474"/>
      <c r="G1" s="474"/>
      <c r="H1" s="474"/>
      <c r="I1" s="474"/>
      <c r="J1" s="474"/>
      <c r="K1" s="474"/>
      <c r="L1" s="474"/>
      <c r="M1" s="474"/>
      <c r="N1" s="474"/>
      <c r="O1" s="474"/>
      <c r="P1" s="474"/>
      <c r="Q1" s="474"/>
      <c r="R1" s="474"/>
      <c r="S1" s="474"/>
      <c r="T1" s="474"/>
      <c r="U1" s="474"/>
      <c r="V1" s="474"/>
      <c r="W1" s="23"/>
      <c r="X1" s="23"/>
      <c r="Y1" s="23"/>
      <c r="Z1" s="23"/>
      <c r="AA1" s="23"/>
      <c r="AB1" s="23"/>
    </row>
    <row r="2" spans="1:28" x14ac:dyDescent="0.25">
      <c r="A2" s="248"/>
      <c r="B2" s="23"/>
      <c r="C2" s="23"/>
      <c r="D2" s="23"/>
      <c r="E2" s="23"/>
      <c r="F2" s="23"/>
      <c r="G2" s="23"/>
      <c r="H2" s="23"/>
      <c r="I2" s="23"/>
      <c r="J2" s="23"/>
      <c r="K2" s="23"/>
      <c r="L2" s="23"/>
      <c r="M2" s="23"/>
      <c r="N2" s="23"/>
      <c r="O2" s="23"/>
      <c r="P2" s="23"/>
      <c r="Q2" s="23"/>
      <c r="R2" s="23"/>
      <c r="S2" s="23"/>
      <c r="T2" s="23"/>
      <c r="U2" s="23"/>
      <c r="V2" s="23"/>
      <c r="W2" s="241"/>
      <c r="X2" s="23"/>
      <c r="Y2" s="23"/>
      <c r="Z2" s="23"/>
      <c r="AA2" s="23"/>
      <c r="AB2" s="23"/>
    </row>
    <row r="3" spans="1:28" ht="33" customHeight="1" x14ac:dyDescent="0.25">
      <c r="B3" s="280" t="s">
        <v>337</v>
      </c>
      <c r="C3" s="281"/>
      <c r="D3" s="282"/>
      <c r="E3" s="23"/>
      <c r="F3" s="23"/>
      <c r="G3" s="23"/>
      <c r="H3" s="23"/>
      <c r="I3" s="23"/>
      <c r="J3" s="23"/>
      <c r="K3" s="23"/>
      <c r="L3" s="23"/>
      <c r="M3" s="23"/>
      <c r="N3" s="23"/>
      <c r="O3" s="23"/>
      <c r="P3" s="23"/>
      <c r="Q3" s="23"/>
      <c r="R3" s="23"/>
      <c r="S3" s="23"/>
      <c r="T3" s="23"/>
      <c r="U3" s="23"/>
      <c r="V3" s="23"/>
      <c r="W3" s="241"/>
      <c r="X3" s="23"/>
      <c r="Y3" s="23"/>
      <c r="Z3" s="23"/>
      <c r="AA3" s="23"/>
      <c r="AB3" s="23"/>
    </row>
    <row r="4" spans="1:28" ht="34.5" customHeight="1" x14ac:dyDescent="0.25">
      <c r="B4" s="280" t="s">
        <v>338</v>
      </c>
      <c r="C4" s="283"/>
      <c r="D4" s="247"/>
      <c r="E4" s="23"/>
      <c r="F4" s="23"/>
      <c r="G4" s="23"/>
      <c r="H4" s="23"/>
      <c r="I4" s="23"/>
      <c r="J4" s="23"/>
      <c r="K4" s="23"/>
      <c r="L4" s="23"/>
      <c r="M4" s="23"/>
      <c r="N4" s="23"/>
      <c r="O4" s="23"/>
      <c r="P4" s="23"/>
      <c r="Q4" s="23"/>
      <c r="R4" s="23"/>
      <c r="S4" s="23"/>
      <c r="T4" s="23"/>
      <c r="U4" s="23"/>
      <c r="V4" s="23"/>
      <c r="W4" s="241"/>
      <c r="X4" s="23"/>
      <c r="Y4" s="23"/>
      <c r="Z4" s="23"/>
      <c r="AA4" s="23"/>
      <c r="AB4" s="23"/>
    </row>
    <row r="5" spans="1:28" ht="15.75" thickBot="1" x14ac:dyDescent="0.3">
      <c r="A5" s="248"/>
      <c r="B5" s="23"/>
      <c r="C5" s="23"/>
      <c r="D5" s="23"/>
      <c r="E5" s="23"/>
      <c r="F5" s="23"/>
      <c r="G5" s="23"/>
      <c r="H5" s="23"/>
      <c r="I5" s="23"/>
      <c r="J5" s="23"/>
      <c r="K5" s="23"/>
      <c r="L5" s="23"/>
      <c r="M5" s="23"/>
      <c r="N5" s="23"/>
      <c r="O5" s="23"/>
      <c r="P5" s="23"/>
      <c r="Q5" s="23"/>
      <c r="R5" s="23"/>
      <c r="S5" s="23"/>
      <c r="T5" s="23"/>
      <c r="U5" s="23"/>
      <c r="V5" s="23"/>
      <c r="W5" s="241"/>
      <c r="X5" s="23"/>
      <c r="Y5" s="23"/>
      <c r="Z5" s="23"/>
      <c r="AA5" s="23"/>
      <c r="AB5" s="23"/>
    </row>
    <row r="6" spans="1:28" ht="20.45" customHeight="1" thickBot="1" x14ac:dyDescent="0.3">
      <c r="A6" s="62" t="s">
        <v>356</v>
      </c>
      <c r="B6" s="23"/>
      <c r="C6" s="60"/>
      <c r="D6" s="23"/>
      <c r="E6" s="23"/>
      <c r="F6" s="23"/>
      <c r="G6" s="23"/>
      <c r="H6" s="23"/>
      <c r="I6" s="23"/>
      <c r="J6" s="23"/>
      <c r="K6" s="23"/>
      <c r="L6" s="23"/>
      <c r="M6" s="23"/>
      <c r="N6" s="23"/>
      <c r="O6" s="23"/>
      <c r="P6" s="23"/>
      <c r="Q6" s="23"/>
      <c r="R6" s="23"/>
      <c r="S6" s="23"/>
      <c r="T6" s="23"/>
      <c r="U6" s="23"/>
      <c r="V6" s="23"/>
      <c r="W6" s="23"/>
      <c r="X6" s="23"/>
      <c r="Y6" s="23"/>
      <c r="Z6" s="23"/>
      <c r="AA6" s="23"/>
    </row>
    <row r="7" spans="1:28" ht="18.600000000000001" customHeight="1" x14ac:dyDescent="0.25">
      <c r="A7" s="267"/>
      <c r="B7" s="23"/>
      <c r="C7" s="60"/>
      <c r="D7" s="23"/>
      <c r="E7" s="23"/>
      <c r="F7" s="23"/>
      <c r="G7" s="23"/>
      <c r="H7" s="23"/>
      <c r="I7" s="23"/>
      <c r="J7" s="23"/>
      <c r="K7" s="23"/>
      <c r="L7" s="23"/>
      <c r="M7" s="23"/>
      <c r="N7" s="23"/>
      <c r="O7" s="23"/>
      <c r="P7" s="23"/>
      <c r="Q7" s="23"/>
      <c r="R7" s="23"/>
      <c r="S7" s="23"/>
      <c r="T7" s="23"/>
      <c r="U7" s="23"/>
      <c r="V7" s="23"/>
      <c r="W7" s="23"/>
      <c r="X7" s="23"/>
      <c r="Y7" s="23"/>
      <c r="Z7" s="23"/>
      <c r="AA7" s="23"/>
    </row>
    <row r="8" spans="1:28" ht="14.1" customHeight="1" thickBot="1" x14ac:dyDescent="0.3">
      <c r="A8" s="23"/>
      <c r="B8" s="23"/>
      <c r="C8" s="60"/>
      <c r="D8" s="23"/>
      <c r="E8" s="23"/>
      <c r="F8" s="23"/>
      <c r="G8" s="23"/>
      <c r="H8" s="23"/>
      <c r="I8" s="23"/>
      <c r="J8" s="23"/>
      <c r="K8" s="23"/>
      <c r="L8" s="23"/>
      <c r="M8" s="23"/>
      <c r="N8" s="23"/>
      <c r="O8" s="23"/>
      <c r="P8" s="23"/>
      <c r="Q8" s="23"/>
      <c r="R8" s="23"/>
      <c r="S8" s="23"/>
      <c r="T8" s="23"/>
      <c r="U8" s="23"/>
      <c r="V8" s="23"/>
      <c r="W8" s="23"/>
      <c r="X8" s="23"/>
      <c r="Y8" s="23"/>
      <c r="Z8" s="23"/>
      <c r="AA8" s="23"/>
    </row>
    <row r="9" spans="1:28" s="15" customFormat="1" ht="129" customHeight="1" thickBot="1" x14ac:dyDescent="0.3">
      <c r="A9" s="60"/>
      <c r="B9" s="279" t="s">
        <v>357</v>
      </c>
      <c r="C9" s="23"/>
      <c r="D9" s="23"/>
      <c r="E9" s="23"/>
      <c r="F9" s="23"/>
      <c r="G9" s="23"/>
      <c r="H9" s="23"/>
      <c r="I9" s="23"/>
      <c r="J9" s="23"/>
      <c r="K9" s="23"/>
      <c r="L9" s="23"/>
      <c r="M9" s="23"/>
      <c r="N9" s="23"/>
      <c r="O9" s="23"/>
      <c r="P9" s="23"/>
      <c r="Q9" s="23"/>
      <c r="R9" s="23"/>
      <c r="S9" s="23"/>
      <c r="T9" s="23"/>
      <c r="U9" s="23"/>
      <c r="V9" s="23"/>
      <c r="W9" s="23"/>
      <c r="X9" s="23"/>
      <c r="Y9" s="23"/>
      <c r="Z9" s="23"/>
      <c r="AA9" s="23"/>
      <c r="AB9" s="63"/>
    </row>
    <row r="10" spans="1:28" s="2" customFormat="1" ht="15.75" thickBot="1" x14ac:dyDescent="0.3">
      <c r="A10" s="62" t="s">
        <v>286</v>
      </c>
      <c r="B10" s="277" t="s">
        <v>76</v>
      </c>
      <c r="C10" s="170">
        <v>2024</v>
      </c>
      <c r="D10" s="170">
        <v>2025</v>
      </c>
      <c r="E10" s="170">
        <v>2026</v>
      </c>
      <c r="F10" s="170">
        <v>2027</v>
      </c>
      <c r="G10" s="170">
        <v>2028</v>
      </c>
      <c r="H10" s="170">
        <v>2029</v>
      </c>
      <c r="I10" s="170">
        <v>2030</v>
      </c>
      <c r="J10" s="170">
        <v>2031</v>
      </c>
      <c r="K10" s="170">
        <v>2032</v>
      </c>
      <c r="L10" s="170">
        <v>2033</v>
      </c>
      <c r="M10" s="170">
        <v>2034</v>
      </c>
      <c r="N10" s="170">
        <v>2035</v>
      </c>
      <c r="O10" s="170">
        <v>2036</v>
      </c>
      <c r="P10" s="170">
        <v>2037</v>
      </c>
      <c r="Q10" s="170">
        <v>2038</v>
      </c>
      <c r="R10" s="170">
        <v>2039</v>
      </c>
      <c r="S10" s="170">
        <v>2040</v>
      </c>
      <c r="T10" s="170">
        <v>2041</v>
      </c>
      <c r="U10" s="170">
        <v>2042</v>
      </c>
      <c r="V10" s="170">
        <v>2043</v>
      </c>
      <c r="W10" s="23"/>
      <c r="X10" s="23"/>
      <c r="Y10" s="23"/>
      <c r="Z10" s="23"/>
      <c r="AA10" s="23"/>
      <c r="AB10" s="25"/>
    </row>
    <row r="11" spans="1:28" s="2" customFormat="1" ht="25.5" customHeight="1" thickBot="1" x14ac:dyDescent="0.3">
      <c r="A11" s="285" t="s">
        <v>358</v>
      </c>
      <c r="B11" s="286"/>
      <c r="C11" s="284"/>
      <c r="D11" s="284"/>
      <c r="E11" s="284"/>
      <c r="F11" s="284"/>
      <c r="G11" s="284"/>
      <c r="H11" s="284"/>
      <c r="I11" s="284"/>
      <c r="J11" s="284"/>
      <c r="K11" s="284"/>
      <c r="L11" s="284"/>
      <c r="M11" s="284"/>
      <c r="N11" s="284"/>
      <c r="O11" s="284"/>
      <c r="P11" s="284"/>
      <c r="Q11" s="284"/>
      <c r="R11" s="284"/>
      <c r="S11" s="284"/>
      <c r="T11" s="284"/>
      <c r="U11" s="284"/>
      <c r="V11" s="284"/>
      <c r="W11" s="23"/>
      <c r="X11" s="23"/>
      <c r="Y11" s="23"/>
      <c r="Z11" s="23"/>
      <c r="AA11" s="23"/>
      <c r="AB11" s="25"/>
    </row>
    <row r="12" spans="1:28" s="2" customFormat="1" ht="25.5" customHeight="1" thickBot="1" x14ac:dyDescent="0.3">
      <c r="A12" s="285" t="s">
        <v>359</v>
      </c>
      <c r="B12" s="287"/>
      <c r="C12" s="284"/>
      <c r="D12" s="284"/>
      <c r="E12" s="284"/>
      <c r="F12" s="284"/>
      <c r="G12" s="284"/>
      <c r="H12" s="284"/>
      <c r="I12" s="284"/>
      <c r="J12" s="284"/>
      <c r="K12" s="284"/>
      <c r="L12" s="284"/>
      <c r="M12" s="284"/>
      <c r="N12" s="284"/>
      <c r="O12" s="284"/>
      <c r="P12" s="284"/>
      <c r="Q12" s="284"/>
      <c r="R12" s="284"/>
      <c r="S12" s="284"/>
      <c r="T12" s="284"/>
      <c r="U12" s="284"/>
      <c r="V12" s="284"/>
      <c r="W12" s="23"/>
      <c r="X12" s="23"/>
      <c r="Y12" s="23"/>
      <c r="Z12" s="23"/>
      <c r="AA12" s="23"/>
      <c r="AB12" s="25"/>
    </row>
    <row r="13" spans="1:28" s="2" customFormat="1" ht="27" customHeight="1" thickBot="1" x14ac:dyDescent="0.3">
      <c r="A13" s="285" t="s">
        <v>360</v>
      </c>
      <c r="B13" s="287"/>
      <c r="C13" s="284"/>
      <c r="D13" s="284"/>
      <c r="E13" s="284"/>
      <c r="F13" s="284"/>
      <c r="G13" s="284"/>
      <c r="H13" s="284"/>
      <c r="I13" s="284"/>
      <c r="J13" s="284"/>
      <c r="K13" s="284"/>
      <c r="L13" s="284"/>
      <c r="M13" s="284"/>
      <c r="N13" s="284"/>
      <c r="O13" s="284"/>
      <c r="P13" s="284"/>
      <c r="Q13" s="284"/>
      <c r="R13" s="284"/>
      <c r="S13" s="284"/>
      <c r="T13" s="284"/>
      <c r="U13" s="284"/>
      <c r="V13" s="284"/>
      <c r="W13" s="23"/>
      <c r="X13" s="23"/>
      <c r="Y13" s="23"/>
      <c r="Z13" s="23"/>
      <c r="AA13" s="23"/>
      <c r="AB13" s="25"/>
    </row>
    <row r="14" spans="1:28" s="2" customFormat="1" ht="26.1" customHeight="1" thickBot="1" x14ac:dyDescent="0.3">
      <c r="A14" s="285" t="s">
        <v>361</v>
      </c>
      <c r="B14" s="287"/>
      <c r="C14" s="284"/>
      <c r="D14" s="284"/>
      <c r="E14" s="284"/>
      <c r="F14" s="284"/>
      <c r="G14" s="284"/>
      <c r="H14" s="284"/>
      <c r="I14" s="284"/>
      <c r="J14" s="284"/>
      <c r="K14" s="284"/>
      <c r="L14" s="284"/>
      <c r="M14" s="284"/>
      <c r="N14" s="284"/>
      <c r="O14" s="284"/>
      <c r="P14" s="284"/>
      <c r="Q14" s="284"/>
      <c r="R14" s="284"/>
      <c r="S14" s="284"/>
      <c r="T14" s="284"/>
      <c r="U14" s="284"/>
      <c r="V14" s="284"/>
      <c r="W14" s="23"/>
      <c r="X14" s="23"/>
      <c r="Y14" s="23"/>
      <c r="Z14" s="23"/>
      <c r="AA14" s="23"/>
      <c r="AB14" s="25"/>
    </row>
    <row r="15" spans="1:28" ht="15.75" thickBot="1" x14ac:dyDescent="0.3">
      <c r="A15" s="272"/>
      <c r="B15" s="274"/>
      <c r="C15" s="273"/>
      <c r="D15" s="273"/>
      <c r="E15" s="273"/>
      <c r="F15" s="273"/>
      <c r="G15" s="273"/>
      <c r="H15" s="273"/>
      <c r="I15" s="273"/>
      <c r="J15" s="273"/>
      <c r="K15" s="273"/>
      <c r="L15" s="273"/>
      <c r="M15" s="273"/>
      <c r="N15" s="273"/>
      <c r="O15" s="273"/>
      <c r="P15" s="273"/>
      <c r="Q15" s="273"/>
      <c r="R15" s="273"/>
      <c r="S15" s="273"/>
      <c r="T15" s="273"/>
      <c r="U15" s="273"/>
      <c r="V15" s="273"/>
      <c r="W15" s="23"/>
      <c r="X15" s="23"/>
      <c r="Y15" s="23"/>
      <c r="Z15" s="23"/>
      <c r="AA15" s="23"/>
      <c r="AB15" s="23"/>
    </row>
    <row r="16" spans="1:28" s="2" customFormat="1" ht="36.950000000000003" customHeight="1" thickBot="1" x14ac:dyDescent="0.3">
      <c r="A16" s="285" t="s">
        <v>362</v>
      </c>
      <c r="B16" s="286"/>
      <c r="C16" s="284"/>
      <c r="D16" s="284"/>
      <c r="E16" s="284"/>
      <c r="F16" s="284"/>
      <c r="G16" s="284"/>
      <c r="H16" s="284"/>
      <c r="I16" s="284"/>
      <c r="J16" s="284"/>
      <c r="K16" s="284"/>
      <c r="L16" s="284"/>
      <c r="M16" s="284"/>
      <c r="N16" s="284"/>
      <c r="O16" s="284"/>
      <c r="P16" s="284"/>
      <c r="Q16" s="284"/>
      <c r="R16" s="284"/>
      <c r="S16" s="284"/>
      <c r="T16" s="284"/>
      <c r="U16" s="284"/>
      <c r="V16" s="284"/>
      <c r="W16" s="23"/>
      <c r="X16" s="23"/>
      <c r="Y16" s="23"/>
      <c r="Z16" s="23"/>
      <c r="AA16" s="23"/>
      <c r="AB16" s="25"/>
    </row>
    <row r="17" spans="1:28" s="2" customFormat="1" ht="36" customHeight="1" thickBot="1" x14ac:dyDescent="0.3">
      <c r="A17" s="285" t="s">
        <v>363</v>
      </c>
      <c r="B17" s="287"/>
      <c r="C17" s="284"/>
      <c r="D17" s="284"/>
      <c r="E17" s="284"/>
      <c r="F17" s="284"/>
      <c r="G17" s="284"/>
      <c r="H17" s="284"/>
      <c r="I17" s="284"/>
      <c r="J17" s="284"/>
      <c r="K17" s="284"/>
      <c r="L17" s="284"/>
      <c r="M17" s="284"/>
      <c r="N17" s="284"/>
      <c r="O17" s="284"/>
      <c r="P17" s="284"/>
      <c r="Q17" s="284"/>
      <c r="R17" s="284"/>
      <c r="S17" s="284"/>
      <c r="T17" s="284"/>
      <c r="U17" s="284"/>
      <c r="V17" s="284"/>
      <c r="W17" s="23"/>
      <c r="X17" s="23"/>
      <c r="Y17" s="23"/>
      <c r="Z17" s="23"/>
      <c r="AA17" s="23"/>
      <c r="AB17" s="25"/>
    </row>
    <row r="18" spans="1:28" s="2" customFormat="1" ht="36.6" customHeight="1" thickBot="1" x14ac:dyDescent="0.3">
      <c r="A18" s="285" t="s">
        <v>364</v>
      </c>
      <c r="B18" s="287"/>
      <c r="C18" s="284"/>
      <c r="D18" s="284"/>
      <c r="E18" s="284"/>
      <c r="F18" s="284"/>
      <c r="G18" s="284"/>
      <c r="H18" s="284"/>
      <c r="I18" s="284"/>
      <c r="J18" s="284"/>
      <c r="K18" s="284"/>
      <c r="L18" s="284"/>
      <c r="M18" s="284"/>
      <c r="N18" s="284"/>
      <c r="O18" s="284"/>
      <c r="P18" s="284"/>
      <c r="Q18" s="284"/>
      <c r="R18" s="284"/>
      <c r="S18" s="284"/>
      <c r="T18" s="284"/>
      <c r="U18" s="284"/>
      <c r="V18" s="284"/>
      <c r="W18" s="23"/>
      <c r="X18" s="23"/>
      <c r="Y18" s="23"/>
      <c r="Z18" s="23"/>
      <c r="AA18" s="23"/>
      <c r="AB18" s="25"/>
    </row>
    <row r="19" spans="1:28" s="2" customFormat="1" ht="37.5" customHeight="1" thickBot="1" x14ac:dyDescent="0.3">
      <c r="A19" s="285" t="s">
        <v>365</v>
      </c>
      <c r="B19" s="287"/>
      <c r="C19" s="284"/>
      <c r="D19" s="284"/>
      <c r="E19" s="284"/>
      <c r="F19" s="284"/>
      <c r="G19" s="284"/>
      <c r="H19" s="284"/>
      <c r="I19" s="284"/>
      <c r="J19" s="284"/>
      <c r="K19" s="284"/>
      <c r="L19" s="284"/>
      <c r="M19" s="284"/>
      <c r="N19" s="284"/>
      <c r="O19" s="284"/>
      <c r="P19" s="284"/>
      <c r="Q19" s="284"/>
      <c r="R19" s="284"/>
      <c r="S19" s="284"/>
      <c r="T19" s="284"/>
      <c r="U19" s="284"/>
      <c r="V19" s="284"/>
      <c r="W19" s="23"/>
      <c r="X19" s="23"/>
      <c r="Y19" s="23"/>
      <c r="Z19" s="23"/>
      <c r="AA19" s="23"/>
      <c r="AB19" s="25"/>
    </row>
    <row r="20" spans="1:28" ht="15.75" thickBot="1" x14ac:dyDescent="0.3">
      <c r="A20" s="272"/>
      <c r="B20" s="274"/>
      <c r="C20" s="273"/>
      <c r="D20" s="273"/>
      <c r="E20" s="273"/>
      <c r="F20" s="273"/>
      <c r="G20" s="273"/>
      <c r="H20" s="273"/>
      <c r="I20" s="273"/>
      <c r="J20" s="273"/>
      <c r="K20" s="273"/>
      <c r="L20" s="273"/>
      <c r="M20" s="273"/>
      <c r="N20" s="273"/>
      <c r="O20" s="273"/>
      <c r="P20" s="273"/>
      <c r="Q20" s="273"/>
      <c r="R20" s="273"/>
      <c r="S20" s="273"/>
      <c r="T20" s="273"/>
      <c r="U20" s="273"/>
      <c r="V20" s="273"/>
      <c r="W20" s="23"/>
      <c r="X20" s="23"/>
      <c r="Y20" s="23"/>
      <c r="Z20" s="23"/>
      <c r="AA20" s="23"/>
      <c r="AB20" s="23"/>
    </row>
    <row r="21" spans="1:28" s="2" customFormat="1" ht="15.75" thickBot="1" x14ac:dyDescent="0.3">
      <c r="A21" s="271" t="s">
        <v>366</v>
      </c>
      <c r="B21" s="278"/>
      <c r="C21" s="238">
        <f>C11+C12+C13+C14+C16+C17+C18+C19</f>
        <v>0</v>
      </c>
      <c r="D21" s="238">
        <f t="shared" ref="D21:U21" si="0">D11+D12+D13+D14+D16+D17+D18+D19</f>
        <v>0</v>
      </c>
      <c r="E21" s="238">
        <f t="shared" si="0"/>
        <v>0</v>
      </c>
      <c r="F21" s="238">
        <f t="shared" si="0"/>
        <v>0</v>
      </c>
      <c r="G21" s="238">
        <f t="shared" si="0"/>
        <v>0</v>
      </c>
      <c r="H21" s="238">
        <f t="shared" si="0"/>
        <v>0</v>
      </c>
      <c r="I21" s="238">
        <f t="shared" si="0"/>
        <v>0</v>
      </c>
      <c r="J21" s="238">
        <f t="shared" si="0"/>
        <v>0</v>
      </c>
      <c r="K21" s="238">
        <f t="shared" si="0"/>
        <v>0</v>
      </c>
      <c r="L21" s="238">
        <f t="shared" si="0"/>
        <v>0</v>
      </c>
      <c r="M21" s="238">
        <f t="shared" si="0"/>
        <v>0</v>
      </c>
      <c r="N21" s="238">
        <f t="shared" si="0"/>
        <v>0</v>
      </c>
      <c r="O21" s="238">
        <f t="shared" si="0"/>
        <v>0</v>
      </c>
      <c r="P21" s="238">
        <f t="shared" si="0"/>
        <v>0</v>
      </c>
      <c r="Q21" s="238">
        <f t="shared" si="0"/>
        <v>0</v>
      </c>
      <c r="R21" s="238">
        <f t="shared" si="0"/>
        <v>0</v>
      </c>
      <c r="S21" s="238">
        <f t="shared" si="0"/>
        <v>0</v>
      </c>
      <c r="T21" s="238">
        <f t="shared" si="0"/>
        <v>0</v>
      </c>
      <c r="U21" s="238">
        <f t="shared" si="0"/>
        <v>0</v>
      </c>
      <c r="V21" s="238">
        <f>V11+V12+V13+V14+V16+V17+V18+V19</f>
        <v>0</v>
      </c>
      <c r="W21" s="23"/>
      <c r="X21" s="25"/>
      <c r="Y21" s="25"/>
      <c r="Z21" s="25"/>
      <c r="AA21" s="25"/>
      <c r="AB21" s="25"/>
    </row>
    <row r="22" spans="1:28" x14ac:dyDescent="0.25">
      <c r="A22" s="76"/>
      <c r="B22" s="25"/>
      <c r="C22" s="25"/>
      <c r="D22" s="25"/>
      <c r="E22" s="25"/>
      <c r="F22" s="25"/>
      <c r="G22" s="25"/>
      <c r="H22" s="25"/>
      <c r="I22" s="25"/>
      <c r="J22" s="25"/>
      <c r="K22" s="25"/>
      <c r="L22" s="25"/>
      <c r="M22" s="25"/>
      <c r="N22" s="25"/>
      <c r="O22" s="25"/>
      <c r="P22" s="25"/>
      <c r="Q22" s="25"/>
      <c r="R22" s="25"/>
      <c r="S22" s="25"/>
      <c r="T22" s="25"/>
      <c r="U22" s="25"/>
      <c r="V22" s="25"/>
      <c r="W22" s="23"/>
      <c r="X22" s="23"/>
      <c r="Y22" s="23"/>
      <c r="Z22" s="23"/>
      <c r="AA22" s="23"/>
      <c r="AB22" s="23"/>
    </row>
    <row r="23" spans="1:28" ht="15.75" thickBot="1" x14ac:dyDescent="0.3">
      <c r="A23" s="247" t="s">
        <v>341</v>
      </c>
      <c r="B23" s="23"/>
      <c r="C23" s="23"/>
      <c r="D23" s="23"/>
      <c r="E23" s="23"/>
      <c r="F23" s="23"/>
      <c r="G23" s="23"/>
      <c r="H23" s="23"/>
      <c r="I23" s="23"/>
      <c r="J23" s="23"/>
      <c r="K23" s="23"/>
      <c r="L23" s="23"/>
      <c r="M23" s="23"/>
      <c r="N23" s="23"/>
      <c r="O23" s="23"/>
      <c r="P23" s="23"/>
      <c r="Q23" s="23"/>
      <c r="R23" s="23"/>
      <c r="S23" s="23"/>
      <c r="T23" s="23"/>
      <c r="U23" s="23"/>
      <c r="V23" s="289" t="s">
        <v>342</v>
      </c>
      <c r="W23" s="241"/>
      <c r="X23" s="23"/>
      <c r="Y23" s="23"/>
      <c r="Z23" s="23"/>
      <c r="AA23" s="23"/>
      <c r="AB23" s="23"/>
    </row>
    <row r="24" spans="1:28" ht="15.75" thickBot="1" x14ac:dyDescent="0.3">
      <c r="A24" s="248"/>
      <c r="B24" s="23"/>
      <c r="C24" s="23"/>
      <c r="D24" s="23"/>
      <c r="E24" s="23"/>
      <c r="F24" s="23"/>
      <c r="G24" s="23"/>
      <c r="H24" s="23"/>
      <c r="I24" s="23"/>
      <c r="J24" s="23"/>
      <c r="K24" s="23"/>
      <c r="L24" s="23"/>
      <c r="M24" s="250"/>
      <c r="N24" s="250"/>
      <c r="O24" s="251"/>
      <c r="P24" s="251"/>
      <c r="Q24" s="251"/>
      <c r="R24" s="251"/>
      <c r="S24" s="251"/>
      <c r="T24" s="251"/>
      <c r="U24" s="288" t="s">
        <v>343</v>
      </c>
      <c r="V24" s="268"/>
      <c r="W24" s="241"/>
      <c r="X24" s="23"/>
      <c r="Y24" s="23"/>
      <c r="Z24" s="23"/>
      <c r="AA24" s="23"/>
      <c r="AB24" s="23"/>
    </row>
    <row r="25" spans="1:28" x14ac:dyDescent="0.25">
      <c r="A25" s="248"/>
      <c r="B25" s="23"/>
      <c r="C25" s="23"/>
      <c r="D25" s="23"/>
      <c r="E25" s="23"/>
      <c r="F25" s="23"/>
      <c r="G25" s="23"/>
      <c r="H25" s="23"/>
      <c r="I25" s="23"/>
      <c r="J25" s="23"/>
      <c r="K25" s="23"/>
      <c r="L25" s="23"/>
      <c r="M25" s="23"/>
      <c r="N25" s="23"/>
      <c r="O25" s="23"/>
      <c r="P25" s="23"/>
      <c r="Q25" s="23"/>
      <c r="R25" s="23"/>
      <c r="S25" s="23"/>
      <c r="T25" s="23"/>
      <c r="U25" s="23"/>
      <c r="V25" s="23"/>
      <c r="W25" s="241" t="s">
        <v>344</v>
      </c>
      <c r="X25" s="23"/>
      <c r="Y25" s="23"/>
      <c r="Z25" s="23"/>
      <c r="AA25" s="23"/>
      <c r="AB25" s="23"/>
    </row>
    <row r="26" spans="1:28" x14ac:dyDescent="0.25">
      <c r="A26" s="228" t="s">
        <v>367</v>
      </c>
      <c r="B26" s="275"/>
      <c r="C26" s="267"/>
      <c r="D26" s="266"/>
      <c r="E26" s="266"/>
      <c r="F26" s="266"/>
      <c r="G26" s="266"/>
      <c r="H26" s="266"/>
      <c r="I26" s="266"/>
      <c r="J26" s="266"/>
      <c r="K26" s="266"/>
      <c r="L26" s="266"/>
      <c r="M26" s="266"/>
      <c r="N26" s="266"/>
      <c r="O26" s="266"/>
      <c r="P26" s="266"/>
      <c r="Q26" s="266"/>
      <c r="R26" s="266"/>
      <c r="S26" s="266"/>
      <c r="T26" s="266"/>
      <c r="U26" s="266"/>
      <c r="V26" s="266"/>
      <c r="W26" s="242">
        <f>SUM(C26:V26)</f>
        <v>0</v>
      </c>
      <c r="X26" s="23"/>
      <c r="Y26" s="23"/>
      <c r="Z26" s="23"/>
      <c r="AA26" s="23"/>
      <c r="AB26" s="23"/>
    </row>
    <row r="27" spans="1:28" x14ac:dyDescent="0.25">
      <c r="A27" s="60"/>
      <c r="B27" s="23"/>
      <c r="C27" s="23"/>
      <c r="D27" s="23"/>
      <c r="E27" s="23"/>
      <c r="F27" s="23"/>
      <c r="G27" s="23"/>
      <c r="H27" s="23"/>
      <c r="I27" s="23"/>
      <c r="J27" s="23"/>
      <c r="K27" s="23"/>
      <c r="L27" s="23"/>
      <c r="M27" s="23"/>
      <c r="N27" s="23"/>
      <c r="O27" s="23"/>
      <c r="P27" s="23"/>
      <c r="Q27" s="23"/>
      <c r="R27" s="23"/>
      <c r="S27" s="23"/>
      <c r="T27" s="23"/>
      <c r="U27" s="23"/>
      <c r="V27" s="23"/>
      <c r="W27" s="242"/>
      <c r="X27" s="23"/>
      <c r="Y27" s="23"/>
      <c r="Z27" s="23"/>
      <c r="AA27" s="23"/>
      <c r="AB27" s="23"/>
    </row>
    <row r="28" spans="1:28" x14ac:dyDescent="0.25">
      <c r="A28" s="228" t="s">
        <v>368</v>
      </c>
      <c r="B28" s="275"/>
      <c r="C28" s="267"/>
      <c r="D28" s="266"/>
      <c r="E28" s="266"/>
      <c r="F28" s="266"/>
      <c r="G28" s="266"/>
      <c r="H28" s="266"/>
      <c r="I28" s="266"/>
      <c r="J28" s="266"/>
      <c r="K28" s="266"/>
      <c r="L28" s="266"/>
      <c r="M28" s="266"/>
      <c r="N28" s="266"/>
      <c r="O28" s="266"/>
      <c r="P28" s="266"/>
      <c r="Q28" s="266"/>
      <c r="R28" s="266"/>
      <c r="S28" s="266"/>
      <c r="T28" s="266"/>
      <c r="U28" s="266"/>
      <c r="V28" s="266"/>
      <c r="W28" s="242">
        <f t="shared" ref="W28:W39" si="1">SUM(C28:V28)</f>
        <v>0</v>
      </c>
      <c r="X28" s="23"/>
      <c r="Y28" s="23"/>
      <c r="Z28" s="23"/>
      <c r="AA28" s="23"/>
      <c r="AB28" s="23"/>
    </row>
    <row r="29" spans="1:28" x14ac:dyDescent="0.25">
      <c r="A29" s="60"/>
      <c r="B29" s="23"/>
      <c r="C29" s="23"/>
      <c r="D29" s="23"/>
      <c r="E29" s="23"/>
      <c r="F29" s="23"/>
      <c r="G29" s="23"/>
      <c r="H29" s="23"/>
      <c r="I29" s="23"/>
      <c r="J29" s="23"/>
      <c r="K29" s="23"/>
      <c r="L29" s="23"/>
      <c r="M29" s="23"/>
      <c r="N29" s="23"/>
      <c r="O29" s="23"/>
      <c r="P29" s="23"/>
      <c r="Q29" s="23"/>
      <c r="R29" s="23"/>
      <c r="S29" s="23"/>
      <c r="T29" s="23"/>
      <c r="U29" s="23"/>
      <c r="V29" s="23"/>
      <c r="W29" s="242"/>
      <c r="X29" s="23"/>
      <c r="Y29" s="23"/>
      <c r="Z29" s="23"/>
      <c r="AA29" s="23"/>
      <c r="AB29" s="23"/>
    </row>
    <row r="30" spans="1:28" ht="33.950000000000003" customHeight="1" x14ac:dyDescent="0.25">
      <c r="A30" s="229" t="s">
        <v>369</v>
      </c>
      <c r="B30" s="275"/>
      <c r="C30" s="267"/>
      <c r="D30" s="267"/>
      <c r="E30" s="267"/>
      <c r="F30" s="267"/>
      <c r="G30" s="267"/>
      <c r="H30" s="267"/>
      <c r="I30" s="267"/>
      <c r="J30" s="267"/>
      <c r="K30" s="267"/>
      <c r="L30" s="267"/>
      <c r="M30" s="267"/>
      <c r="N30" s="267"/>
      <c r="O30" s="267"/>
      <c r="P30" s="267"/>
      <c r="Q30" s="267"/>
      <c r="R30" s="267"/>
      <c r="S30" s="267"/>
      <c r="T30" s="267"/>
      <c r="U30" s="267"/>
      <c r="V30" s="267"/>
      <c r="W30" s="242">
        <f t="shared" si="1"/>
        <v>0</v>
      </c>
      <c r="X30" s="23"/>
      <c r="Y30" s="23"/>
      <c r="Z30" s="23"/>
      <c r="AA30" s="23"/>
      <c r="AB30" s="23"/>
    </row>
    <row r="31" spans="1:28" x14ac:dyDescent="0.25">
      <c r="B31" s="23"/>
      <c r="C31" s="23"/>
      <c r="D31" s="23"/>
      <c r="E31" s="23"/>
      <c r="F31" s="23"/>
      <c r="G31" s="23"/>
      <c r="H31" s="23"/>
      <c r="I31" s="23"/>
      <c r="J31" s="23"/>
      <c r="K31" s="23"/>
      <c r="L31" s="23"/>
      <c r="M31" s="23"/>
      <c r="N31" s="23"/>
      <c r="O31" s="23"/>
      <c r="P31" s="23"/>
      <c r="Q31" s="23"/>
      <c r="R31" s="23"/>
      <c r="S31" s="23"/>
      <c r="T31" s="23"/>
      <c r="U31" s="23"/>
      <c r="V31" s="23"/>
      <c r="W31" s="242"/>
      <c r="X31" s="23"/>
      <c r="Y31" s="23"/>
      <c r="Z31" s="23"/>
      <c r="AA31" s="23"/>
      <c r="AB31" s="23"/>
    </row>
    <row r="32" spans="1:28" x14ac:dyDescent="0.25">
      <c r="A32" s="227" t="s">
        <v>370</v>
      </c>
      <c r="B32" s="275"/>
      <c r="C32" s="246">
        <f>C21+C28+C30</f>
        <v>0</v>
      </c>
      <c r="D32" s="246">
        <f t="shared" ref="D32:U32" si="2">D21+D28+D30</f>
        <v>0</v>
      </c>
      <c r="E32" s="246">
        <f t="shared" si="2"/>
        <v>0</v>
      </c>
      <c r="F32" s="246">
        <f t="shared" si="2"/>
        <v>0</v>
      </c>
      <c r="G32" s="246">
        <f t="shared" si="2"/>
        <v>0</v>
      </c>
      <c r="H32" s="246">
        <f t="shared" si="2"/>
        <v>0</v>
      </c>
      <c r="I32" s="246">
        <f t="shared" si="2"/>
        <v>0</v>
      </c>
      <c r="J32" s="246">
        <f t="shared" si="2"/>
        <v>0</v>
      </c>
      <c r="K32" s="246">
        <f t="shared" si="2"/>
        <v>0</v>
      </c>
      <c r="L32" s="246">
        <f t="shared" si="2"/>
        <v>0</v>
      </c>
      <c r="M32" s="246">
        <f t="shared" si="2"/>
        <v>0</v>
      </c>
      <c r="N32" s="246">
        <f t="shared" si="2"/>
        <v>0</v>
      </c>
      <c r="O32" s="246">
        <f t="shared" si="2"/>
        <v>0</v>
      </c>
      <c r="P32" s="246">
        <f t="shared" si="2"/>
        <v>0</v>
      </c>
      <c r="Q32" s="246">
        <f t="shared" si="2"/>
        <v>0</v>
      </c>
      <c r="R32" s="246">
        <f t="shared" si="2"/>
        <v>0</v>
      </c>
      <c r="S32" s="246">
        <f t="shared" si="2"/>
        <v>0</v>
      </c>
      <c r="T32" s="246">
        <f t="shared" si="2"/>
        <v>0</v>
      </c>
      <c r="U32" s="246">
        <f t="shared" si="2"/>
        <v>0</v>
      </c>
      <c r="V32" s="246">
        <f>V21+V28+V30</f>
        <v>0</v>
      </c>
      <c r="W32" s="242">
        <f t="shared" si="1"/>
        <v>0</v>
      </c>
      <c r="X32" s="23"/>
      <c r="Y32" s="23"/>
      <c r="Z32" s="23"/>
      <c r="AA32" s="23"/>
      <c r="AB32" s="23"/>
    </row>
    <row r="33" spans="1:28" x14ac:dyDescent="0.25">
      <c r="A33" s="60"/>
      <c r="B33" s="23"/>
      <c r="C33" s="23"/>
      <c r="D33" s="23"/>
      <c r="E33" s="23"/>
      <c r="F33" s="23"/>
      <c r="G33" s="23"/>
      <c r="H33" s="23"/>
      <c r="I33" s="23"/>
      <c r="J33" s="23"/>
      <c r="K33" s="23"/>
      <c r="L33" s="23"/>
      <c r="M33" s="23"/>
      <c r="N33" s="23"/>
      <c r="O33" s="23"/>
      <c r="P33" s="23"/>
      <c r="Q33" s="23"/>
      <c r="R33" s="23"/>
      <c r="S33" s="23"/>
      <c r="T33" s="23"/>
      <c r="U33" s="23"/>
      <c r="V33" s="23"/>
      <c r="W33" s="242"/>
      <c r="X33" s="23"/>
      <c r="Y33" s="23"/>
      <c r="Z33" s="23"/>
      <c r="AA33" s="23"/>
      <c r="AB33" s="23"/>
    </row>
    <row r="34" spans="1:28" x14ac:dyDescent="0.25">
      <c r="A34" s="227" t="s">
        <v>371</v>
      </c>
      <c r="B34" s="275"/>
      <c r="C34" s="244">
        <f t="shared" ref="C34:U34" si="3">-IF(C32&gt;0,C32*0.25,0)</f>
        <v>0</v>
      </c>
      <c r="D34" s="244">
        <f t="shared" si="3"/>
        <v>0</v>
      </c>
      <c r="E34" s="244">
        <f t="shared" si="3"/>
        <v>0</v>
      </c>
      <c r="F34" s="244">
        <f t="shared" si="3"/>
        <v>0</v>
      </c>
      <c r="G34" s="244">
        <f t="shared" si="3"/>
        <v>0</v>
      </c>
      <c r="H34" s="244">
        <f t="shared" si="3"/>
        <v>0</v>
      </c>
      <c r="I34" s="244">
        <f t="shared" si="3"/>
        <v>0</v>
      </c>
      <c r="J34" s="244">
        <f t="shared" si="3"/>
        <v>0</v>
      </c>
      <c r="K34" s="244">
        <f t="shared" si="3"/>
        <v>0</v>
      </c>
      <c r="L34" s="244">
        <f t="shared" si="3"/>
        <v>0</v>
      </c>
      <c r="M34" s="244">
        <f t="shared" si="3"/>
        <v>0</v>
      </c>
      <c r="N34" s="244">
        <f t="shared" si="3"/>
        <v>0</v>
      </c>
      <c r="O34" s="244">
        <f t="shared" si="3"/>
        <v>0</v>
      </c>
      <c r="P34" s="244">
        <f t="shared" si="3"/>
        <v>0</v>
      </c>
      <c r="Q34" s="244">
        <f t="shared" si="3"/>
        <v>0</v>
      </c>
      <c r="R34" s="244">
        <f t="shared" si="3"/>
        <v>0</v>
      </c>
      <c r="S34" s="244">
        <f t="shared" si="3"/>
        <v>0</v>
      </c>
      <c r="T34" s="244">
        <f t="shared" si="3"/>
        <v>0</v>
      </c>
      <c r="U34" s="244">
        <f t="shared" si="3"/>
        <v>0</v>
      </c>
      <c r="V34" s="244">
        <f>-IF(V32&gt;0,V32*0.25,0)</f>
        <v>0</v>
      </c>
      <c r="W34" s="242">
        <f t="shared" si="1"/>
        <v>0</v>
      </c>
      <c r="X34" s="23"/>
      <c r="Y34" s="23"/>
      <c r="Z34" s="23"/>
      <c r="AA34" s="23"/>
      <c r="AB34" s="23"/>
    </row>
    <row r="35" spans="1:28" x14ac:dyDescent="0.25">
      <c r="A35" s="60"/>
      <c r="B35" s="23"/>
      <c r="C35" s="23"/>
      <c r="D35" s="23"/>
      <c r="E35" s="23"/>
      <c r="F35" s="23"/>
      <c r="G35" s="23"/>
      <c r="H35" s="23"/>
      <c r="I35" s="23"/>
      <c r="J35" s="23"/>
      <c r="K35" s="23"/>
      <c r="L35" s="23"/>
      <c r="M35" s="23"/>
      <c r="N35" s="23"/>
      <c r="O35" s="23"/>
      <c r="P35" s="23"/>
      <c r="Q35" s="23"/>
      <c r="R35" s="23"/>
      <c r="S35" s="23"/>
      <c r="T35" s="23"/>
      <c r="U35" s="23"/>
      <c r="V35" s="23"/>
      <c r="W35" s="242"/>
      <c r="X35" s="23"/>
      <c r="Y35" s="23"/>
      <c r="Z35" s="23"/>
      <c r="AA35" s="23"/>
      <c r="AB35" s="23"/>
    </row>
    <row r="36" spans="1:28" ht="29.1" customHeight="1" x14ac:dyDescent="0.25">
      <c r="A36" s="229" t="s">
        <v>372</v>
      </c>
      <c r="B36" s="276"/>
      <c r="C36" s="267"/>
      <c r="D36" s="266"/>
      <c r="E36" s="266"/>
      <c r="F36" s="266"/>
      <c r="G36" s="266"/>
      <c r="H36" s="266"/>
      <c r="I36" s="266"/>
      <c r="J36" s="266"/>
      <c r="K36" s="266"/>
      <c r="L36" s="266"/>
      <c r="M36" s="266"/>
      <c r="N36" s="266"/>
      <c r="O36" s="266"/>
      <c r="P36" s="266"/>
      <c r="Q36" s="266"/>
      <c r="R36" s="266"/>
      <c r="S36" s="266"/>
      <c r="T36" s="266"/>
      <c r="U36" s="266"/>
      <c r="V36" s="266"/>
      <c r="W36" s="242">
        <f t="shared" si="1"/>
        <v>0</v>
      </c>
      <c r="X36" s="23"/>
      <c r="Y36" s="23"/>
      <c r="Z36" s="23"/>
      <c r="AA36" s="23"/>
      <c r="AB36" s="23"/>
    </row>
    <row r="37" spans="1:28" x14ac:dyDescent="0.25">
      <c r="A37" s="60"/>
      <c r="B37" s="23"/>
      <c r="C37" s="23"/>
      <c r="D37" s="23"/>
      <c r="E37" s="23"/>
      <c r="F37" s="23"/>
      <c r="G37" s="23"/>
      <c r="H37" s="23"/>
      <c r="I37" s="23"/>
      <c r="J37" s="23"/>
      <c r="K37" s="23"/>
      <c r="L37" s="23"/>
      <c r="M37" s="23"/>
      <c r="N37" s="23"/>
      <c r="O37" s="23"/>
      <c r="P37" s="23"/>
      <c r="Q37" s="23"/>
      <c r="R37" s="23"/>
      <c r="S37" s="23"/>
      <c r="T37" s="23"/>
      <c r="U37" s="23"/>
      <c r="V37" s="23"/>
      <c r="W37" s="242"/>
      <c r="X37" s="23"/>
      <c r="Y37" s="23"/>
      <c r="Z37" s="23"/>
      <c r="AA37" s="23"/>
      <c r="AB37" s="23"/>
    </row>
    <row r="38" spans="1:28" x14ac:dyDescent="0.25">
      <c r="A38" s="227" t="s">
        <v>373</v>
      </c>
      <c r="B38" s="246"/>
      <c r="C38" s="246">
        <f t="shared" ref="C38:U38" si="4">C21+C26+C34</f>
        <v>0</v>
      </c>
      <c r="D38" s="246">
        <f t="shared" si="4"/>
        <v>0</v>
      </c>
      <c r="E38" s="246">
        <f t="shared" si="4"/>
        <v>0</v>
      </c>
      <c r="F38" s="246">
        <f t="shared" si="4"/>
        <v>0</v>
      </c>
      <c r="G38" s="246">
        <f t="shared" si="4"/>
        <v>0</v>
      </c>
      <c r="H38" s="246">
        <f t="shared" si="4"/>
        <v>0</v>
      </c>
      <c r="I38" s="246">
        <f t="shared" si="4"/>
        <v>0</v>
      </c>
      <c r="J38" s="246">
        <f t="shared" si="4"/>
        <v>0</v>
      </c>
      <c r="K38" s="246">
        <f t="shared" si="4"/>
        <v>0</v>
      </c>
      <c r="L38" s="246">
        <f t="shared" si="4"/>
        <v>0</v>
      </c>
      <c r="M38" s="246">
        <f t="shared" si="4"/>
        <v>0</v>
      </c>
      <c r="N38" s="246">
        <f t="shared" si="4"/>
        <v>0</v>
      </c>
      <c r="O38" s="246">
        <f t="shared" si="4"/>
        <v>0</v>
      </c>
      <c r="P38" s="246">
        <f t="shared" si="4"/>
        <v>0</v>
      </c>
      <c r="Q38" s="246">
        <f t="shared" si="4"/>
        <v>0</v>
      </c>
      <c r="R38" s="246">
        <f t="shared" si="4"/>
        <v>0</v>
      </c>
      <c r="S38" s="246">
        <f t="shared" si="4"/>
        <v>0</v>
      </c>
      <c r="T38" s="246">
        <f t="shared" si="4"/>
        <v>0</v>
      </c>
      <c r="U38" s="246">
        <f t="shared" si="4"/>
        <v>0</v>
      </c>
      <c r="V38" s="246">
        <f>V21+V26+V34+V24</f>
        <v>0</v>
      </c>
      <c r="W38" s="242">
        <f t="shared" si="1"/>
        <v>0</v>
      </c>
      <c r="X38" s="23"/>
      <c r="Y38" s="23"/>
      <c r="Z38" s="23"/>
      <c r="AA38" s="23"/>
      <c r="AB38" s="23"/>
    </row>
    <row r="39" spans="1:28" x14ac:dyDescent="0.25">
      <c r="A39" s="227" t="s">
        <v>374</v>
      </c>
      <c r="B39" s="246"/>
      <c r="C39" s="246">
        <f>C38+C36</f>
        <v>0</v>
      </c>
      <c r="D39" s="246">
        <f t="shared" ref="D39:V39" si="5">D38+D36</f>
        <v>0</v>
      </c>
      <c r="E39" s="246">
        <f t="shared" si="5"/>
        <v>0</v>
      </c>
      <c r="F39" s="246">
        <f t="shared" si="5"/>
        <v>0</v>
      </c>
      <c r="G39" s="246">
        <f t="shared" si="5"/>
        <v>0</v>
      </c>
      <c r="H39" s="246">
        <f t="shared" si="5"/>
        <v>0</v>
      </c>
      <c r="I39" s="246">
        <f t="shared" si="5"/>
        <v>0</v>
      </c>
      <c r="J39" s="246">
        <f t="shared" si="5"/>
        <v>0</v>
      </c>
      <c r="K39" s="246">
        <f t="shared" si="5"/>
        <v>0</v>
      </c>
      <c r="L39" s="246">
        <f t="shared" si="5"/>
        <v>0</v>
      </c>
      <c r="M39" s="246">
        <f t="shared" si="5"/>
        <v>0</v>
      </c>
      <c r="N39" s="246">
        <f t="shared" si="5"/>
        <v>0</v>
      </c>
      <c r="O39" s="246">
        <f t="shared" si="5"/>
        <v>0</v>
      </c>
      <c r="P39" s="246">
        <f t="shared" si="5"/>
        <v>0</v>
      </c>
      <c r="Q39" s="246">
        <f t="shared" si="5"/>
        <v>0</v>
      </c>
      <c r="R39" s="246">
        <f t="shared" si="5"/>
        <v>0</v>
      </c>
      <c r="S39" s="246">
        <f t="shared" si="5"/>
        <v>0</v>
      </c>
      <c r="T39" s="246">
        <f t="shared" si="5"/>
        <v>0</v>
      </c>
      <c r="U39" s="246">
        <f t="shared" si="5"/>
        <v>0</v>
      </c>
      <c r="V39" s="246">
        <f t="shared" si="5"/>
        <v>0</v>
      </c>
      <c r="W39" s="242">
        <f t="shared" si="1"/>
        <v>0</v>
      </c>
      <c r="X39" s="23"/>
      <c r="Y39" s="23"/>
      <c r="Z39" s="23"/>
      <c r="AA39" s="23"/>
      <c r="AB39" s="23"/>
    </row>
    <row r="40" spans="1:28" x14ac:dyDescent="0.25">
      <c r="A40" s="60"/>
      <c r="B40" s="239"/>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ht="30" x14ac:dyDescent="0.25">
      <c r="A41" s="240" t="s">
        <v>375</v>
      </c>
      <c r="B41" s="239"/>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376">
        <f>-NPV(0.0589,C38:V38)</f>
        <v>0</v>
      </c>
      <c r="B42" s="239"/>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240" t="s">
        <v>354</v>
      </c>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249" t="e">
        <f>IRR(C39:V39)</f>
        <v>#NUM!</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60"/>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60"/>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60"/>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60"/>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60"/>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60"/>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60"/>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60"/>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60"/>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60"/>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60"/>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60"/>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60"/>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60"/>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60"/>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60"/>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60"/>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60"/>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60"/>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60"/>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60"/>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60"/>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60"/>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60"/>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60"/>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60"/>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60"/>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60"/>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60"/>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60"/>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60"/>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60"/>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60"/>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60"/>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60"/>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60"/>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60"/>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60"/>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60"/>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60"/>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60"/>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60"/>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60"/>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60"/>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60"/>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60"/>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60"/>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60"/>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60"/>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60"/>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60"/>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60"/>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25">
      <c r="A97" s="60"/>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25">
      <c r="A98" s="60"/>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25">
      <c r="A99" s="60"/>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25">
      <c r="A100" s="60"/>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x14ac:dyDescent="0.25">
      <c r="A101" s="60"/>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x14ac:dyDescent="0.25">
      <c r="A102" s="60"/>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x14ac:dyDescent="0.25">
      <c r="A103" s="60"/>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x14ac:dyDescent="0.25">
      <c r="A104" s="60"/>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x14ac:dyDescent="0.25">
      <c r="A105" s="60"/>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x14ac:dyDescent="0.25">
      <c r="A106" s="60"/>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x14ac:dyDescent="0.25">
      <c r="A107" s="60"/>
      <c r="B107" s="23"/>
      <c r="C107" s="23"/>
      <c r="D107" s="23"/>
      <c r="E107" s="23"/>
      <c r="F107" s="23"/>
      <c r="G107" s="23"/>
      <c r="H107" s="23"/>
      <c r="I107" s="23"/>
      <c r="J107" s="23"/>
      <c r="K107" s="23"/>
      <c r="L107" s="23"/>
      <c r="M107" s="23"/>
      <c r="N107" s="23"/>
      <c r="O107" s="23"/>
      <c r="P107" s="23"/>
      <c r="Q107" s="23"/>
      <c r="R107" s="23"/>
      <c r="S107" s="23"/>
      <c r="T107" s="23"/>
      <c r="U107" s="23"/>
      <c r="V107" s="23"/>
    </row>
  </sheetData>
  <mergeCells count="1">
    <mergeCell ref="A1:V1"/>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E7"/>
  <sheetViews>
    <sheetView workbookViewId="0">
      <selection activeCell="B17" sqref="B17"/>
    </sheetView>
  </sheetViews>
  <sheetFormatPr baseColWidth="10" defaultColWidth="11.42578125" defaultRowHeight="15" x14ac:dyDescent="0.25"/>
  <cols>
    <col min="1" max="1" width="15.5703125" customWidth="1"/>
    <col min="2" max="2" width="16.42578125" customWidth="1"/>
    <col min="3" max="3" width="18.140625" customWidth="1"/>
    <col min="4" max="4" width="19.140625" customWidth="1"/>
    <col min="5" max="5" width="22.7109375" customWidth="1"/>
  </cols>
  <sheetData>
    <row r="1" spans="1:5" s="88" customFormat="1" x14ac:dyDescent="0.25">
      <c r="A1" s="88" t="s">
        <v>376</v>
      </c>
    </row>
    <row r="2" spans="1:5" ht="26.45" customHeight="1" x14ac:dyDescent="0.25">
      <c r="A2" s="478" t="s">
        <v>377</v>
      </c>
      <c r="B2" s="478"/>
      <c r="C2" s="478"/>
      <c r="D2" s="478"/>
      <c r="E2" s="478"/>
    </row>
    <row r="3" spans="1:5" ht="45" x14ac:dyDescent="0.25">
      <c r="A3" s="88" t="s">
        <v>378</v>
      </c>
      <c r="B3" s="172" t="s">
        <v>379</v>
      </c>
      <c r="C3" s="172" t="s">
        <v>380</v>
      </c>
      <c r="D3" s="172" t="s">
        <v>381</v>
      </c>
      <c r="E3" s="172" t="s">
        <v>382</v>
      </c>
    </row>
    <row r="4" spans="1:5" x14ac:dyDescent="0.25">
      <c r="A4" t="s">
        <v>383</v>
      </c>
    </row>
    <row r="5" spans="1:5" x14ac:dyDescent="0.25">
      <c r="A5" t="s">
        <v>384</v>
      </c>
    </row>
    <row r="6" spans="1:5" x14ac:dyDescent="0.25">
      <c r="A6" t="s">
        <v>385</v>
      </c>
    </row>
    <row r="7" spans="1:5" x14ac:dyDescent="0.25">
      <c r="A7" t="s">
        <v>318</v>
      </c>
    </row>
  </sheetData>
  <mergeCells count="1">
    <mergeCell ref="A2:E2"/>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9F1B8-ABDC-45D9-9AC4-B5630E580D59}">
  <sheetPr>
    <tabColor theme="5"/>
  </sheetPr>
  <dimension ref="B1:C99"/>
  <sheetViews>
    <sheetView topLeftCell="A68" workbookViewId="0">
      <selection activeCell="F104" sqref="C99:F104"/>
    </sheetView>
  </sheetViews>
  <sheetFormatPr baseColWidth="10" defaultColWidth="11.42578125" defaultRowHeight="15" x14ac:dyDescent="0.25"/>
  <sheetData>
    <row r="1" spans="2:3" ht="15.75" thickBot="1" x14ac:dyDescent="0.3"/>
    <row r="2" spans="2:3" ht="15.75" thickBot="1" x14ac:dyDescent="0.3">
      <c r="B2" s="372" t="s">
        <v>386</v>
      </c>
      <c r="C2" s="371" t="s">
        <v>78</v>
      </c>
    </row>
    <row r="3" spans="2:3" ht="15.75" thickBot="1" x14ac:dyDescent="0.3">
      <c r="B3" s="370"/>
      <c r="C3" s="367"/>
    </row>
    <row r="4" spans="2:3" ht="15.75" thickBot="1" x14ac:dyDescent="0.3">
      <c r="B4" s="369" t="s">
        <v>387</v>
      </c>
      <c r="C4" s="367" t="s">
        <v>146</v>
      </c>
    </row>
    <row r="5" spans="2:3" ht="15.75" thickBot="1" x14ac:dyDescent="0.3">
      <c r="B5" s="368" t="s">
        <v>388</v>
      </c>
      <c r="C5" s="367" t="s">
        <v>145</v>
      </c>
    </row>
    <row r="6" spans="2:3" ht="15.75" thickBot="1" x14ac:dyDescent="0.3">
      <c r="B6" s="368" t="s">
        <v>389</v>
      </c>
      <c r="C6" s="367" t="s">
        <v>146</v>
      </c>
    </row>
    <row r="7" spans="2:3" ht="15.75" thickBot="1" x14ac:dyDescent="0.3">
      <c r="B7" s="368" t="s">
        <v>390</v>
      </c>
      <c r="C7" s="367" t="s">
        <v>150</v>
      </c>
    </row>
    <row r="8" spans="2:3" ht="15.75" thickBot="1" x14ac:dyDescent="0.3">
      <c r="B8" s="368" t="s">
        <v>391</v>
      </c>
      <c r="C8" s="367" t="s">
        <v>146</v>
      </c>
    </row>
    <row r="9" spans="2:3" ht="15.75" thickBot="1" x14ac:dyDescent="0.3">
      <c r="B9" s="368" t="s">
        <v>392</v>
      </c>
      <c r="C9" s="367" t="s">
        <v>151</v>
      </c>
    </row>
    <row r="10" spans="2:3" ht="15.75" thickBot="1" x14ac:dyDescent="0.3">
      <c r="B10" s="368" t="s">
        <v>393</v>
      </c>
      <c r="C10" s="367" t="s">
        <v>150</v>
      </c>
    </row>
    <row r="11" spans="2:3" ht="15.75" thickBot="1" x14ac:dyDescent="0.3">
      <c r="B11" s="368" t="s">
        <v>394</v>
      </c>
      <c r="C11" s="367" t="s">
        <v>79</v>
      </c>
    </row>
    <row r="12" spans="2:3" ht="15.75" thickBot="1" x14ac:dyDescent="0.3">
      <c r="B12" s="368" t="s">
        <v>395</v>
      </c>
      <c r="C12" s="367" t="s">
        <v>149</v>
      </c>
    </row>
    <row r="13" spans="2:3" ht="15.75" thickBot="1" x14ac:dyDescent="0.3">
      <c r="B13" s="368" t="s">
        <v>396</v>
      </c>
      <c r="C13" s="367" t="s">
        <v>79</v>
      </c>
    </row>
    <row r="14" spans="2:3" ht="15.75" thickBot="1" x14ac:dyDescent="0.3">
      <c r="B14" s="368" t="s">
        <v>397</v>
      </c>
      <c r="C14" s="367" t="s">
        <v>151</v>
      </c>
    </row>
    <row r="15" spans="2:3" ht="15.75" thickBot="1" x14ac:dyDescent="0.3">
      <c r="B15" s="368" t="s">
        <v>398</v>
      </c>
      <c r="C15" s="367" t="s">
        <v>149</v>
      </c>
    </row>
    <row r="16" spans="2:3" ht="15.75" thickBot="1" x14ac:dyDescent="0.3">
      <c r="B16" s="368" t="s">
        <v>399</v>
      </c>
      <c r="C16" s="367" t="s">
        <v>151</v>
      </c>
    </row>
    <row r="17" spans="2:3" ht="15.75" thickBot="1" x14ac:dyDescent="0.3">
      <c r="B17" s="368" t="s">
        <v>400</v>
      </c>
      <c r="C17" s="367" t="s">
        <v>145</v>
      </c>
    </row>
    <row r="18" spans="2:3" ht="15.75" thickBot="1" x14ac:dyDescent="0.3">
      <c r="B18" s="368" t="s">
        <v>401</v>
      </c>
      <c r="C18" s="367" t="s">
        <v>146</v>
      </c>
    </row>
    <row r="19" spans="2:3" ht="15.75" thickBot="1" x14ac:dyDescent="0.3">
      <c r="B19" s="368" t="s">
        <v>402</v>
      </c>
      <c r="C19" s="367" t="s">
        <v>148</v>
      </c>
    </row>
    <row r="20" spans="2:3" ht="15.75" thickBot="1" x14ac:dyDescent="0.3">
      <c r="B20" s="368" t="s">
        <v>403</v>
      </c>
      <c r="C20" s="367" t="s">
        <v>148</v>
      </c>
    </row>
    <row r="21" spans="2:3" ht="15.75" thickBot="1" x14ac:dyDescent="0.3">
      <c r="B21" s="368" t="s">
        <v>404</v>
      </c>
      <c r="C21" s="367" t="s">
        <v>148</v>
      </c>
    </row>
    <row r="22" spans="2:3" ht="15.75" thickBot="1" x14ac:dyDescent="0.3">
      <c r="B22" s="368" t="s">
        <v>405</v>
      </c>
      <c r="C22" s="367" t="s">
        <v>146</v>
      </c>
    </row>
    <row r="23" spans="2:3" ht="15.75" thickBot="1" x14ac:dyDescent="0.3">
      <c r="B23" s="368" t="s">
        <v>406</v>
      </c>
      <c r="C23" s="367" t="s">
        <v>151</v>
      </c>
    </row>
    <row r="24" spans="2:3" ht="15.75" thickBot="1" x14ac:dyDescent="0.3">
      <c r="B24" s="368" t="s">
        <v>407</v>
      </c>
      <c r="C24" s="367" t="s">
        <v>151</v>
      </c>
    </row>
    <row r="25" spans="2:3" ht="15.75" thickBot="1" x14ac:dyDescent="0.3">
      <c r="B25" s="368" t="s">
        <v>408</v>
      </c>
      <c r="C25" s="367" t="s">
        <v>146</v>
      </c>
    </row>
    <row r="26" spans="2:3" ht="15.75" thickBot="1" x14ac:dyDescent="0.3">
      <c r="B26" s="368" t="s">
        <v>409</v>
      </c>
      <c r="C26" s="367" t="s">
        <v>147</v>
      </c>
    </row>
    <row r="27" spans="2:3" ht="15.75" thickBot="1" x14ac:dyDescent="0.3">
      <c r="B27" s="368" t="s">
        <v>410</v>
      </c>
      <c r="C27" s="367" t="s">
        <v>146</v>
      </c>
    </row>
    <row r="28" spans="2:3" ht="15.75" thickBot="1" x14ac:dyDescent="0.3">
      <c r="B28" s="368" t="s">
        <v>411</v>
      </c>
      <c r="C28" s="367" t="s">
        <v>149</v>
      </c>
    </row>
    <row r="29" spans="2:3" ht="15.75" thickBot="1" x14ac:dyDescent="0.3">
      <c r="B29" s="368" t="s">
        <v>412</v>
      </c>
      <c r="C29" s="367" t="s">
        <v>146</v>
      </c>
    </row>
    <row r="30" spans="2:3" ht="15.75" thickBot="1" x14ac:dyDescent="0.3">
      <c r="B30" s="368" t="s">
        <v>413</v>
      </c>
      <c r="C30" s="367" t="s">
        <v>150</v>
      </c>
    </row>
    <row r="31" spans="2:3" ht="15.75" thickBot="1" x14ac:dyDescent="0.3">
      <c r="B31" s="368" t="s">
        <v>414</v>
      </c>
      <c r="C31" s="367" t="s">
        <v>145</v>
      </c>
    </row>
    <row r="32" spans="2:3" ht="15.75" thickBot="1" x14ac:dyDescent="0.3">
      <c r="B32" s="368" t="s">
        <v>415</v>
      </c>
      <c r="C32" s="367" t="s">
        <v>145</v>
      </c>
    </row>
    <row r="33" spans="2:3" ht="15.75" thickBot="1" x14ac:dyDescent="0.3">
      <c r="B33" s="368" t="s">
        <v>416</v>
      </c>
      <c r="C33" s="367" t="s">
        <v>147</v>
      </c>
    </row>
    <row r="34" spans="2:3" ht="15.75" thickBot="1" x14ac:dyDescent="0.3">
      <c r="B34" s="368" t="s">
        <v>417</v>
      </c>
      <c r="C34" s="367" t="s">
        <v>151</v>
      </c>
    </row>
    <row r="35" spans="2:3" ht="15.75" thickBot="1" x14ac:dyDescent="0.3">
      <c r="B35" s="368" t="s">
        <v>418</v>
      </c>
      <c r="C35" s="367" t="s">
        <v>149</v>
      </c>
    </row>
    <row r="36" spans="2:3" ht="15.75" thickBot="1" x14ac:dyDescent="0.3">
      <c r="B36" s="368" t="s">
        <v>419</v>
      </c>
      <c r="C36" s="367" t="s">
        <v>149</v>
      </c>
    </row>
    <row r="37" spans="2:3" ht="15.75" thickBot="1" x14ac:dyDescent="0.3">
      <c r="B37" s="368" t="s">
        <v>420</v>
      </c>
      <c r="C37" s="367" t="s">
        <v>149</v>
      </c>
    </row>
    <row r="38" spans="2:3" ht="15.75" thickBot="1" x14ac:dyDescent="0.3">
      <c r="B38" s="368" t="s">
        <v>421</v>
      </c>
      <c r="C38" s="367" t="s">
        <v>151</v>
      </c>
    </row>
    <row r="39" spans="2:3" ht="15.75" thickBot="1" x14ac:dyDescent="0.3">
      <c r="B39" s="368" t="s">
        <v>422</v>
      </c>
      <c r="C39" s="367" t="s">
        <v>147</v>
      </c>
    </row>
    <row r="40" spans="2:3" ht="15.75" thickBot="1" x14ac:dyDescent="0.3">
      <c r="B40" s="368" t="s">
        <v>423</v>
      </c>
      <c r="C40" s="367" t="s">
        <v>148</v>
      </c>
    </row>
    <row r="41" spans="2:3" ht="15.75" thickBot="1" x14ac:dyDescent="0.3">
      <c r="B41" s="368" t="s">
        <v>424</v>
      </c>
      <c r="C41" s="367" t="s">
        <v>148</v>
      </c>
    </row>
    <row r="42" spans="2:3" ht="15.75" thickBot="1" x14ac:dyDescent="0.3">
      <c r="B42" s="368" t="s">
        <v>425</v>
      </c>
      <c r="C42" s="367" t="s">
        <v>146</v>
      </c>
    </row>
    <row r="43" spans="2:3" ht="15.75" thickBot="1" x14ac:dyDescent="0.3">
      <c r="B43" s="368" t="s">
        <v>426</v>
      </c>
      <c r="C43" s="367" t="s">
        <v>146</v>
      </c>
    </row>
    <row r="44" spans="2:3" ht="15.75" thickBot="1" x14ac:dyDescent="0.3">
      <c r="B44" s="368" t="s">
        <v>427</v>
      </c>
      <c r="C44" s="367" t="s">
        <v>149</v>
      </c>
    </row>
    <row r="45" spans="2:3" ht="15.75" thickBot="1" x14ac:dyDescent="0.3">
      <c r="B45" s="368" t="s">
        <v>428</v>
      </c>
      <c r="C45" s="367" t="s">
        <v>148</v>
      </c>
    </row>
    <row r="46" spans="2:3" ht="15.75" thickBot="1" x14ac:dyDescent="0.3">
      <c r="B46" s="368" t="s">
        <v>429</v>
      </c>
      <c r="C46" s="367" t="s">
        <v>146</v>
      </c>
    </row>
    <row r="47" spans="2:3" ht="15.75" thickBot="1" x14ac:dyDescent="0.3">
      <c r="B47" s="368" t="s">
        <v>430</v>
      </c>
      <c r="C47" s="367" t="s">
        <v>146</v>
      </c>
    </row>
    <row r="48" spans="2:3" ht="15.75" thickBot="1" x14ac:dyDescent="0.3">
      <c r="B48" s="368" t="s">
        <v>431</v>
      </c>
      <c r="C48" s="367" t="s">
        <v>148</v>
      </c>
    </row>
    <row r="49" spans="2:3" ht="15.75" thickBot="1" x14ac:dyDescent="0.3">
      <c r="B49" s="368" t="s">
        <v>432</v>
      </c>
      <c r="C49" s="367" t="s">
        <v>79</v>
      </c>
    </row>
    <row r="50" spans="2:3" ht="15.75" thickBot="1" x14ac:dyDescent="0.3">
      <c r="B50" s="368" t="s">
        <v>433</v>
      </c>
      <c r="C50" s="367" t="s">
        <v>149</v>
      </c>
    </row>
    <row r="51" spans="2:3" ht="15.75" thickBot="1" x14ac:dyDescent="0.3">
      <c r="B51" s="368" t="s">
        <v>434</v>
      </c>
      <c r="C51" s="367" t="s">
        <v>149</v>
      </c>
    </row>
    <row r="52" spans="2:3" ht="15.75" thickBot="1" x14ac:dyDescent="0.3">
      <c r="B52" s="368" t="s">
        <v>435</v>
      </c>
      <c r="C52" s="367" t="s">
        <v>150</v>
      </c>
    </row>
    <row r="53" spans="2:3" ht="15.75" thickBot="1" x14ac:dyDescent="0.3">
      <c r="B53" s="368" t="s">
        <v>436</v>
      </c>
      <c r="C53" s="367" t="s">
        <v>148</v>
      </c>
    </row>
    <row r="54" spans="2:3" ht="15.75" thickBot="1" x14ac:dyDescent="0.3">
      <c r="B54" s="368" t="s">
        <v>437</v>
      </c>
      <c r="C54" s="367" t="s">
        <v>147</v>
      </c>
    </row>
    <row r="55" spans="2:3" ht="15.75" thickBot="1" x14ac:dyDescent="0.3">
      <c r="B55" s="368" t="s">
        <v>438</v>
      </c>
      <c r="C55" s="367" t="s">
        <v>79</v>
      </c>
    </row>
    <row r="56" spans="2:3" ht="15.75" thickBot="1" x14ac:dyDescent="0.3">
      <c r="B56" s="368" t="s">
        <v>439</v>
      </c>
      <c r="C56" s="367" t="s">
        <v>79</v>
      </c>
    </row>
    <row r="57" spans="2:3" ht="15.75" thickBot="1" x14ac:dyDescent="0.3">
      <c r="B57" s="368" t="s">
        <v>440</v>
      </c>
      <c r="C57" s="367" t="s">
        <v>148</v>
      </c>
    </row>
    <row r="58" spans="2:3" ht="15.75" thickBot="1" x14ac:dyDescent="0.3">
      <c r="B58" s="368" t="s">
        <v>441</v>
      </c>
      <c r="C58" s="367" t="s">
        <v>79</v>
      </c>
    </row>
    <row r="59" spans="2:3" ht="15.75" thickBot="1" x14ac:dyDescent="0.3">
      <c r="B59" s="368" t="s">
        <v>442</v>
      </c>
      <c r="C59" s="367" t="s">
        <v>79</v>
      </c>
    </row>
    <row r="60" spans="2:3" ht="15.75" thickBot="1" x14ac:dyDescent="0.3">
      <c r="B60" s="368" t="s">
        <v>443</v>
      </c>
      <c r="C60" s="367" t="s">
        <v>147</v>
      </c>
    </row>
    <row r="61" spans="2:3" ht="15.75" thickBot="1" x14ac:dyDescent="0.3">
      <c r="B61" s="368" t="s">
        <v>444</v>
      </c>
      <c r="C61" s="367" t="s">
        <v>79</v>
      </c>
    </row>
    <row r="62" spans="2:3" ht="15.75" thickBot="1" x14ac:dyDescent="0.3">
      <c r="B62" s="368" t="s">
        <v>445</v>
      </c>
      <c r="C62" s="367" t="s">
        <v>79</v>
      </c>
    </row>
    <row r="63" spans="2:3" ht="15.75" thickBot="1" x14ac:dyDescent="0.3">
      <c r="B63" s="368" t="s">
        <v>446</v>
      </c>
      <c r="C63" s="367" t="s">
        <v>145</v>
      </c>
    </row>
    <row r="64" spans="2:3" ht="15.75" thickBot="1" x14ac:dyDescent="0.3">
      <c r="B64" s="368" t="s">
        <v>447</v>
      </c>
      <c r="C64" s="367" t="s">
        <v>145</v>
      </c>
    </row>
    <row r="65" spans="2:3" ht="15.75" thickBot="1" x14ac:dyDescent="0.3">
      <c r="B65" s="368" t="s">
        <v>448</v>
      </c>
      <c r="C65" s="367" t="s">
        <v>145</v>
      </c>
    </row>
    <row r="66" spans="2:3" ht="15.75" thickBot="1" x14ac:dyDescent="0.3">
      <c r="B66" s="368" t="s">
        <v>449</v>
      </c>
      <c r="C66" s="367" t="s">
        <v>145</v>
      </c>
    </row>
    <row r="67" spans="2:3" ht="15.75" thickBot="1" x14ac:dyDescent="0.3">
      <c r="B67" s="368" t="s">
        <v>450</v>
      </c>
      <c r="C67" s="367" t="s">
        <v>146</v>
      </c>
    </row>
    <row r="68" spans="2:3" ht="15.75" thickBot="1" x14ac:dyDescent="0.3">
      <c r="B68" s="368" t="s">
        <v>451</v>
      </c>
      <c r="C68" s="367" t="s">
        <v>149</v>
      </c>
    </row>
    <row r="69" spans="2:3" ht="15.75" thickBot="1" x14ac:dyDescent="0.3">
      <c r="B69" s="368" t="s">
        <v>452</v>
      </c>
      <c r="C69" s="367" t="s">
        <v>149</v>
      </c>
    </row>
    <row r="70" spans="2:3" ht="15.75" thickBot="1" x14ac:dyDescent="0.3">
      <c r="B70" s="368" t="s">
        <v>453</v>
      </c>
      <c r="C70" s="367" t="s">
        <v>151</v>
      </c>
    </row>
    <row r="71" spans="2:3" ht="15.75" thickBot="1" x14ac:dyDescent="0.3">
      <c r="B71" s="368" t="s">
        <v>454</v>
      </c>
      <c r="C71" s="367" t="s">
        <v>79</v>
      </c>
    </row>
    <row r="72" spans="2:3" ht="15.75" thickBot="1" x14ac:dyDescent="0.3">
      <c r="B72" s="368" t="s">
        <v>455</v>
      </c>
      <c r="C72" s="367" t="s">
        <v>79</v>
      </c>
    </row>
    <row r="73" spans="2:3" ht="15.75" thickBot="1" x14ac:dyDescent="0.3">
      <c r="B73" s="368" t="s">
        <v>456</v>
      </c>
      <c r="C73" s="367" t="s">
        <v>146</v>
      </c>
    </row>
    <row r="74" spans="2:3" ht="15.75" thickBot="1" x14ac:dyDescent="0.3">
      <c r="B74" s="368" t="s">
        <v>457</v>
      </c>
      <c r="C74" s="367" t="s">
        <v>79</v>
      </c>
    </row>
    <row r="75" spans="2:3" ht="15.75" thickBot="1" x14ac:dyDescent="0.3">
      <c r="B75" s="368" t="s">
        <v>458</v>
      </c>
      <c r="C75" s="367" t="s">
        <v>146</v>
      </c>
    </row>
    <row r="76" spans="2:3" ht="15.75" thickBot="1" x14ac:dyDescent="0.3">
      <c r="B76" s="368" t="s">
        <v>459</v>
      </c>
      <c r="C76" s="367" t="s">
        <v>148</v>
      </c>
    </row>
    <row r="77" spans="2:3" ht="15.75" thickBot="1" x14ac:dyDescent="0.3">
      <c r="B77" s="368" t="s">
        <v>460</v>
      </c>
      <c r="C77" s="367" t="s">
        <v>146</v>
      </c>
    </row>
    <row r="78" spans="2:3" ht="15.75" thickBot="1" x14ac:dyDescent="0.3">
      <c r="B78" s="368" t="s">
        <v>461</v>
      </c>
      <c r="C78" s="367" t="s">
        <v>146</v>
      </c>
    </row>
    <row r="79" spans="2:3" ht="15.75" thickBot="1" x14ac:dyDescent="0.3">
      <c r="B79" s="368" t="s">
        <v>462</v>
      </c>
      <c r="C79" s="367" t="s">
        <v>145</v>
      </c>
    </row>
    <row r="80" spans="2:3" ht="15.75" thickBot="1" x14ac:dyDescent="0.3">
      <c r="B80" s="368" t="s">
        <v>463</v>
      </c>
      <c r="C80" s="367" t="s">
        <v>145</v>
      </c>
    </row>
    <row r="81" spans="2:3" ht="15.75" thickBot="1" x14ac:dyDescent="0.3">
      <c r="B81" s="368" t="s">
        <v>464</v>
      </c>
      <c r="C81" s="367" t="s">
        <v>145</v>
      </c>
    </row>
    <row r="82" spans="2:3" ht="15.75" thickBot="1" x14ac:dyDescent="0.3">
      <c r="B82" s="368" t="s">
        <v>465</v>
      </c>
      <c r="C82" s="367" t="s">
        <v>145</v>
      </c>
    </row>
    <row r="83" spans="2:3" ht="15.75" thickBot="1" x14ac:dyDescent="0.3">
      <c r="B83" s="368" t="s">
        <v>466</v>
      </c>
      <c r="C83" s="367" t="s">
        <v>148</v>
      </c>
    </row>
    <row r="84" spans="2:3" ht="15.75" thickBot="1" x14ac:dyDescent="0.3">
      <c r="B84" s="368" t="s">
        <v>467</v>
      </c>
      <c r="C84" s="367" t="s">
        <v>145</v>
      </c>
    </row>
    <row r="85" spans="2:3" ht="15.75" thickBot="1" x14ac:dyDescent="0.3">
      <c r="B85" s="368" t="s">
        <v>468</v>
      </c>
      <c r="C85" s="367" t="s">
        <v>149</v>
      </c>
    </row>
    <row r="86" spans="2:3" ht="15.75" thickBot="1" x14ac:dyDescent="0.3">
      <c r="B86" s="368" t="s">
        <v>469</v>
      </c>
      <c r="C86" s="367" t="s">
        <v>149</v>
      </c>
    </row>
    <row r="87" spans="2:3" ht="15.75" thickBot="1" x14ac:dyDescent="0.3">
      <c r="B87" s="368" t="s">
        <v>470</v>
      </c>
      <c r="C87" s="367" t="s">
        <v>151</v>
      </c>
    </row>
    <row r="88" spans="2:3" ht="15.75" thickBot="1" x14ac:dyDescent="0.3">
      <c r="B88" s="368" t="s">
        <v>471</v>
      </c>
      <c r="C88" s="367" t="s">
        <v>150</v>
      </c>
    </row>
    <row r="89" spans="2:3" ht="15.75" thickBot="1" x14ac:dyDescent="0.3">
      <c r="B89" s="368" t="s">
        <v>472</v>
      </c>
      <c r="C89" s="367" t="s">
        <v>148</v>
      </c>
    </row>
    <row r="90" spans="2:3" ht="15.75" thickBot="1" x14ac:dyDescent="0.3">
      <c r="B90" s="368" t="s">
        <v>473</v>
      </c>
      <c r="C90" s="367" t="s">
        <v>148</v>
      </c>
    </row>
    <row r="91" spans="2:3" ht="15.75" thickBot="1" x14ac:dyDescent="0.3">
      <c r="B91" s="368" t="s">
        <v>474</v>
      </c>
      <c r="C91" s="367" t="s">
        <v>146</v>
      </c>
    </row>
    <row r="92" spans="2:3" ht="15.75" thickBot="1" x14ac:dyDescent="0.3">
      <c r="B92" s="368" t="s">
        <v>475</v>
      </c>
      <c r="C92" s="367" t="s">
        <v>79</v>
      </c>
    </row>
    <row r="93" spans="2:3" ht="15.75" thickBot="1" x14ac:dyDescent="0.3">
      <c r="B93" s="368" t="s">
        <v>476</v>
      </c>
      <c r="C93" s="367" t="s">
        <v>79</v>
      </c>
    </row>
    <row r="94" spans="2:3" ht="15.75" thickBot="1" x14ac:dyDescent="0.3">
      <c r="B94" s="368" t="s">
        <v>477</v>
      </c>
      <c r="C94" s="367" t="s">
        <v>79</v>
      </c>
    </row>
    <row r="95" spans="2:3" ht="15.75" thickBot="1" x14ac:dyDescent="0.3">
      <c r="B95" s="368" t="s">
        <v>478</v>
      </c>
      <c r="C95" s="367" t="s">
        <v>145</v>
      </c>
    </row>
    <row r="96" spans="2:3" ht="15.75" thickBot="1" x14ac:dyDescent="0.3">
      <c r="B96" s="368" t="s">
        <v>479</v>
      </c>
      <c r="C96" s="367" t="s">
        <v>145</v>
      </c>
    </row>
    <row r="97" spans="2:3" ht="15.75" thickBot="1" x14ac:dyDescent="0.3">
      <c r="B97" s="368" t="s">
        <v>480</v>
      </c>
      <c r="C97" s="367" t="s">
        <v>145</v>
      </c>
    </row>
    <row r="98" spans="2:3" ht="15.75" thickBot="1" x14ac:dyDescent="0.3">
      <c r="B98" s="368" t="s">
        <v>481</v>
      </c>
      <c r="C98" s="367" t="s">
        <v>145</v>
      </c>
    </row>
    <row r="99" spans="2:3" ht="15.75" thickBot="1" x14ac:dyDescent="0.3">
      <c r="B99" s="368" t="s">
        <v>482</v>
      </c>
      <c r="C99" s="367" t="s">
        <v>145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CE14B-ABF9-43E3-A8AE-FB56E524F655}">
  <dimension ref="A2:A9"/>
  <sheetViews>
    <sheetView workbookViewId="0">
      <selection activeCell="L36" sqref="L36"/>
    </sheetView>
  </sheetViews>
  <sheetFormatPr baseColWidth="10" defaultColWidth="11.42578125" defaultRowHeight="15" x14ac:dyDescent="0.25"/>
  <sheetData>
    <row r="2" spans="1:1" x14ac:dyDescent="0.25">
      <c r="A2" t="s">
        <v>383</v>
      </c>
    </row>
    <row r="3" spans="1:1" x14ac:dyDescent="0.25">
      <c r="A3" t="s">
        <v>483</v>
      </c>
    </row>
    <row r="5" spans="1:1" x14ac:dyDescent="0.25">
      <c r="A5" t="s">
        <v>484</v>
      </c>
    </row>
    <row r="6" spans="1:1" x14ac:dyDescent="0.25">
      <c r="A6" t="s">
        <v>485</v>
      </c>
    </row>
    <row r="7" spans="1:1" x14ac:dyDescent="0.25">
      <c r="A7" t="s">
        <v>486</v>
      </c>
    </row>
    <row r="8" spans="1:1" x14ac:dyDescent="0.25">
      <c r="A8" t="s">
        <v>487</v>
      </c>
    </row>
    <row r="9" spans="1:1" x14ac:dyDescent="0.25">
      <c r="A9" t="s">
        <v>488</v>
      </c>
    </row>
  </sheetData>
  <phoneticPr fontId="4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B9"/>
  <sheetViews>
    <sheetView workbookViewId="0">
      <selection activeCell="B5" sqref="B5:B9"/>
    </sheetView>
  </sheetViews>
  <sheetFormatPr baseColWidth="10" defaultColWidth="11.42578125" defaultRowHeight="15" x14ac:dyDescent="0.25"/>
  <cols>
    <col min="2" max="2" width="24" customWidth="1"/>
  </cols>
  <sheetData>
    <row r="4" spans="2:2" x14ac:dyDescent="0.25">
      <c r="B4" s="1" t="s">
        <v>489</v>
      </c>
    </row>
    <row r="5" spans="2:2" x14ac:dyDescent="0.25">
      <c r="B5" t="s">
        <v>490</v>
      </c>
    </row>
    <row r="6" spans="2:2" x14ac:dyDescent="0.25">
      <c r="B6" t="s">
        <v>491</v>
      </c>
    </row>
    <row r="7" spans="2:2" x14ac:dyDescent="0.25">
      <c r="B7" t="s">
        <v>492</v>
      </c>
    </row>
    <row r="8" spans="2:2" x14ac:dyDescent="0.25">
      <c r="B8" t="s">
        <v>493</v>
      </c>
    </row>
    <row r="9" spans="2:2" x14ac:dyDescent="0.25">
      <c r="B9" t="s">
        <v>494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56"/>
  <sheetViews>
    <sheetView topLeftCell="A26" zoomScale="120" zoomScaleNormal="120" workbookViewId="0">
      <selection activeCell="K26" sqref="K26"/>
    </sheetView>
  </sheetViews>
  <sheetFormatPr baseColWidth="10" defaultColWidth="11.42578125" defaultRowHeight="15" x14ac:dyDescent="0.25"/>
  <cols>
    <col min="1" max="1" width="4.5703125" customWidth="1"/>
    <col min="2" max="2" width="4.42578125" customWidth="1"/>
    <col min="3" max="3" width="34.7109375" customWidth="1"/>
    <col min="4" max="4" width="18" customWidth="1"/>
    <col min="5" max="5" width="14.7109375" customWidth="1"/>
    <col min="6" max="6" width="30.42578125" customWidth="1"/>
    <col min="7" max="7" width="4.85546875" customWidth="1"/>
    <col min="8" max="9" width="10.85546875" style="114"/>
    <col min="10" max="10" width="9.7109375" style="114" customWidth="1"/>
    <col min="11" max="11" width="10.85546875" style="114"/>
  </cols>
  <sheetData>
    <row r="1" spans="1:12" ht="15.75" x14ac:dyDescent="0.25">
      <c r="A1" s="150" t="s">
        <v>16</v>
      </c>
      <c r="B1" s="2"/>
      <c r="C1" s="2"/>
      <c r="D1" s="2"/>
      <c r="E1" s="2"/>
      <c r="F1" s="2"/>
      <c r="G1" s="2"/>
      <c r="H1" s="15"/>
      <c r="I1" s="15"/>
      <c r="J1" s="15"/>
      <c r="K1" s="15"/>
      <c r="L1" s="2"/>
    </row>
    <row r="2" spans="1:12" ht="15.75" thickBot="1" x14ac:dyDescent="0.3">
      <c r="A2" s="2"/>
      <c r="B2" s="2"/>
      <c r="C2" s="2"/>
      <c r="D2" s="2"/>
      <c r="E2" s="2"/>
      <c r="F2" s="2"/>
      <c r="G2" s="2"/>
      <c r="H2" s="15"/>
      <c r="I2" s="15"/>
      <c r="J2" s="15"/>
      <c r="K2" s="15"/>
      <c r="L2" s="2"/>
    </row>
    <row r="3" spans="1:12" ht="21.75" customHeight="1" thickBot="1" x14ac:dyDescent="0.3">
      <c r="A3" s="149"/>
      <c r="B3" s="148"/>
      <c r="C3" s="147" t="s">
        <v>17</v>
      </c>
      <c r="D3" s="133" t="s">
        <v>18</v>
      </c>
      <c r="E3" s="133" t="s">
        <v>19</v>
      </c>
      <c r="F3" s="132" t="s">
        <v>20</v>
      </c>
      <c r="G3" s="2"/>
      <c r="H3" s="15"/>
      <c r="I3" s="15"/>
      <c r="J3" s="15"/>
      <c r="K3" s="15"/>
      <c r="L3" s="2"/>
    </row>
    <row r="4" spans="1:12" ht="13.5" customHeight="1" x14ac:dyDescent="0.25">
      <c r="A4" s="383" t="s">
        <v>21</v>
      </c>
      <c r="B4" s="390" t="s">
        <v>22</v>
      </c>
      <c r="C4" s="151" t="s">
        <v>23</v>
      </c>
      <c r="D4" s="152">
        <v>10000</v>
      </c>
      <c r="E4" s="152">
        <v>30000</v>
      </c>
      <c r="F4" s="153">
        <f>E4-D4</f>
        <v>20000</v>
      </c>
      <c r="G4" s="2"/>
      <c r="H4" s="15"/>
      <c r="I4" s="15"/>
      <c r="J4" s="15"/>
      <c r="K4" s="15"/>
      <c r="L4" s="2"/>
    </row>
    <row r="5" spans="1:12" ht="13.5" customHeight="1" x14ac:dyDescent="0.25">
      <c r="A5" s="384"/>
      <c r="B5" s="391"/>
      <c r="C5" s="154" t="s">
        <v>24</v>
      </c>
      <c r="D5" s="155">
        <v>0</v>
      </c>
      <c r="E5" s="155">
        <v>23000</v>
      </c>
      <c r="F5" s="156">
        <f>E5-D5</f>
        <v>23000</v>
      </c>
      <c r="G5" s="2"/>
      <c r="H5" s="15"/>
      <c r="I5" s="15"/>
      <c r="J5" s="15"/>
      <c r="K5" s="15"/>
      <c r="L5" s="2"/>
    </row>
    <row r="6" spans="1:12" ht="13.5" customHeight="1" x14ac:dyDescent="0.25">
      <c r="A6" s="384"/>
      <c r="B6" s="391"/>
      <c r="C6" s="154" t="s">
        <v>25</v>
      </c>
      <c r="D6" s="155">
        <v>0</v>
      </c>
      <c r="E6" s="157">
        <f>E4/E5</f>
        <v>1.3043478260869565</v>
      </c>
      <c r="F6" s="156"/>
      <c r="G6" s="2"/>
      <c r="H6" s="15"/>
      <c r="I6" s="15"/>
      <c r="J6" s="15"/>
      <c r="K6" s="15"/>
      <c r="L6" s="2"/>
    </row>
    <row r="7" spans="1:12" ht="13.5" customHeight="1" x14ac:dyDescent="0.25">
      <c r="A7" s="384"/>
      <c r="B7" s="391"/>
      <c r="C7" s="154" t="s">
        <v>26</v>
      </c>
      <c r="D7" s="158">
        <v>0.8</v>
      </c>
      <c r="E7" s="158">
        <v>2.4</v>
      </c>
      <c r="F7" s="159">
        <f>E7-D7</f>
        <v>1.5999999999999999</v>
      </c>
      <c r="G7" s="2"/>
      <c r="H7" s="15"/>
      <c r="I7" s="15"/>
      <c r="J7" s="15"/>
      <c r="K7" s="15"/>
      <c r="L7" s="2"/>
    </row>
    <row r="8" spans="1:12" ht="13.5" customHeight="1" thickBot="1" x14ac:dyDescent="0.3">
      <c r="A8" s="384"/>
      <c r="B8" s="391"/>
      <c r="C8" s="209" t="s">
        <v>27</v>
      </c>
      <c r="D8" s="210">
        <f>D4/$D$24</f>
        <v>0.66666666666666663</v>
      </c>
      <c r="E8" s="210">
        <f>E4/$E$24</f>
        <v>0.75</v>
      </c>
      <c r="F8" s="211"/>
      <c r="G8" s="2"/>
      <c r="H8" s="15"/>
      <c r="I8" s="15"/>
      <c r="J8" s="15"/>
      <c r="K8" s="15"/>
      <c r="L8" s="2"/>
    </row>
    <row r="9" spans="1:12" ht="13.5" customHeight="1" x14ac:dyDescent="0.25">
      <c r="A9" s="384"/>
      <c r="B9" s="392" t="s">
        <v>28</v>
      </c>
      <c r="C9" s="212" t="s">
        <v>29</v>
      </c>
      <c r="D9" s="213">
        <v>5000</v>
      </c>
      <c r="E9" s="213">
        <v>10000</v>
      </c>
      <c r="F9" s="214">
        <f>E9-D9</f>
        <v>5000</v>
      </c>
      <c r="G9" s="2"/>
      <c r="H9" s="15"/>
      <c r="I9" s="15"/>
      <c r="J9" s="15"/>
      <c r="K9" s="15"/>
      <c r="L9" s="2"/>
    </row>
    <row r="10" spans="1:12" ht="13.5" customHeight="1" x14ac:dyDescent="0.25">
      <c r="A10" s="384"/>
      <c r="B10" s="393"/>
      <c r="C10" s="215" t="s">
        <v>24</v>
      </c>
      <c r="D10" s="216">
        <v>0</v>
      </c>
      <c r="E10" s="216">
        <v>11000</v>
      </c>
      <c r="F10" s="217">
        <f>E10-D10</f>
        <v>11000</v>
      </c>
      <c r="G10" s="2"/>
      <c r="H10" s="15"/>
      <c r="I10" s="15"/>
      <c r="J10" s="15"/>
      <c r="K10" s="15"/>
      <c r="L10" s="2"/>
    </row>
    <row r="11" spans="1:12" ht="13.5" customHeight="1" x14ac:dyDescent="0.25">
      <c r="A11" s="384"/>
      <c r="B11" s="393"/>
      <c r="C11" s="215" t="s">
        <v>30</v>
      </c>
      <c r="D11" s="218" t="e">
        <f>D9/D10</f>
        <v>#DIV/0!</v>
      </c>
      <c r="E11" s="218">
        <f>E9/E10</f>
        <v>0.90909090909090906</v>
      </c>
      <c r="F11" s="217"/>
      <c r="G11" s="2"/>
      <c r="H11" s="15"/>
      <c r="I11" s="15"/>
      <c r="J11" s="15"/>
      <c r="K11" s="15"/>
      <c r="L11" s="2"/>
    </row>
    <row r="12" spans="1:12" ht="13.5" customHeight="1" x14ac:dyDescent="0.25">
      <c r="A12" s="384"/>
      <c r="B12" s="393"/>
      <c r="C12" s="215" t="s">
        <v>31</v>
      </c>
      <c r="D12" s="219">
        <v>2.5</v>
      </c>
      <c r="E12" s="219">
        <v>5</v>
      </c>
      <c r="F12" s="220">
        <f>E12-D12</f>
        <v>2.5</v>
      </c>
      <c r="G12" s="2"/>
      <c r="H12" s="15"/>
      <c r="I12" s="15"/>
      <c r="J12" s="15"/>
      <c r="K12" s="15"/>
      <c r="L12" s="2"/>
    </row>
    <row r="13" spans="1:12" ht="13.5" customHeight="1" thickBot="1" x14ac:dyDescent="0.3">
      <c r="A13" s="384"/>
      <c r="B13" s="393"/>
      <c r="C13" s="215" t="s">
        <v>27</v>
      </c>
      <c r="D13" s="219">
        <f>D9/$D$24</f>
        <v>0.33333333333333331</v>
      </c>
      <c r="E13" s="219">
        <f>E9/$E$24</f>
        <v>0.25</v>
      </c>
      <c r="F13" s="220"/>
      <c r="G13" s="2"/>
      <c r="H13" s="15"/>
      <c r="I13" s="15"/>
      <c r="J13" s="15"/>
      <c r="K13" s="15"/>
      <c r="L13" s="2"/>
    </row>
    <row r="14" spans="1:12" ht="13.5" customHeight="1" x14ac:dyDescent="0.25">
      <c r="A14" s="384"/>
      <c r="B14" s="405" t="s">
        <v>32</v>
      </c>
      <c r="C14" s="151" t="s">
        <v>33</v>
      </c>
      <c r="D14" s="152">
        <v>0</v>
      </c>
      <c r="E14" s="152">
        <v>0</v>
      </c>
      <c r="F14" s="153">
        <f>E14-D14</f>
        <v>0</v>
      </c>
      <c r="G14" s="2"/>
      <c r="H14" s="15"/>
      <c r="I14" s="15"/>
      <c r="J14" s="15"/>
      <c r="K14" s="15"/>
      <c r="L14" s="2"/>
    </row>
    <row r="15" spans="1:12" ht="13.5" customHeight="1" x14ac:dyDescent="0.25">
      <c r="A15" s="384"/>
      <c r="B15" s="406"/>
      <c r="C15" s="154" t="s">
        <v>24</v>
      </c>
      <c r="D15" s="155">
        <v>0</v>
      </c>
      <c r="E15" s="155">
        <v>0</v>
      </c>
      <c r="F15" s="156">
        <f>E15-D15</f>
        <v>0</v>
      </c>
      <c r="G15" s="2"/>
      <c r="H15" s="15"/>
      <c r="I15" s="15"/>
      <c r="J15" s="15"/>
      <c r="K15" s="15"/>
      <c r="L15" s="2"/>
    </row>
    <row r="16" spans="1:12" ht="13.5" customHeight="1" x14ac:dyDescent="0.25">
      <c r="A16" s="384"/>
      <c r="B16" s="406"/>
      <c r="C16" s="154" t="s">
        <v>34</v>
      </c>
      <c r="D16" s="157" t="e">
        <f>D14/D15</f>
        <v>#DIV/0!</v>
      </c>
      <c r="E16" s="157" t="e">
        <f>E14/E15</f>
        <v>#DIV/0!</v>
      </c>
      <c r="F16" s="156"/>
      <c r="G16" s="2"/>
      <c r="H16" s="15"/>
      <c r="I16" s="15"/>
      <c r="J16" s="15"/>
      <c r="K16" s="15"/>
      <c r="L16" s="2"/>
    </row>
    <row r="17" spans="1:12" ht="13.5" customHeight="1" x14ac:dyDescent="0.25">
      <c r="A17" s="384"/>
      <c r="B17" s="406"/>
      <c r="C17" s="154" t="s">
        <v>35</v>
      </c>
      <c r="D17" s="158">
        <v>0</v>
      </c>
      <c r="E17" s="158">
        <v>0</v>
      </c>
      <c r="F17" s="159">
        <f>E17-D17</f>
        <v>0</v>
      </c>
      <c r="G17" s="2"/>
      <c r="H17" s="15"/>
      <c r="I17" s="15"/>
      <c r="J17" s="15"/>
      <c r="K17" s="15"/>
      <c r="L17" s="2"/>
    </row>
    <row r="18" spans="1:12" ht="13.5" customHeight="1" thickBot="1" x14ac:dyDescent="0.3">
      <c r="A18" s="384"/>
      <c r="B18" s="406"/>
      <c r="C18" s="154" t="s">
        <v>27</v>
      </c>
      <c r="D18" s="158">
        <v>0</v>
      </c>
      <c r="E18" s="158">
        <f>E14/$E$24</f>
        <v>0</v>
      </c>
      <c r="F18" s="159"/>
      <c r="G18" s="2"/>
      <c r="H18" s="15"/>
      <c r="I18" s="15"/>
      <c r="J18" s="15"/>
      <c r="K18" s="15"/>
      <c r="L18" s="2"/>
    </row>
    <row r="19" spans="1:12" ht="13.5" customHeight="1" x14ac:dyDescent="0.25">
      <c r="A19" s="384"/>
      <c r="B19" s="405" t="s">
        <v>36</v>
      </c>
      <c r="C19" s="151" t="s">
        <v>37</v>
      </c>
      <c r="D19" s="152">
        <v>0</v>
      </c>
      <c r="E19" s="152">
        <v>0</v>
      </c>
      <c r="F19" s="153">
        <f>E19-D19</f>
        <v>0</v>
      </c>
      <c r="G19" s="2"/>
      <c r="H19" s="15"/>
      <c r="I19" s="15"/>
      <c r="J19" s="15"/>
      <c r="K19" s="15"/>
      <c r="L19" s="2"/>
    </row>
    <row r="20" spans="1:12" ht="13.5" customHeight="1" x14ac:dyDescent="0.25">
      <c r="A20" s="384"/>
      <c r="B20" s="406"/>
      <c r="C20" s="154" t="s">
        <v>24</v>
      </c>
      <c r="D20" s="155">
        <v>0</v>
      </c>
      <c r="E20" s="155">
        <v>0</v>
      </c>
      <c r="F20" s="156">
        <f>E20-D20</f>
        <v>0</v>
      </c>
      <c r="G20" s="2"/>
      <c r="H20" s="15"/>
      <c r="I20" s="15"/>
      <c r="J20" s="15"/>
      <c r="K20" s="15"/>
      <c r="L20" s="2"/>
    </row>
    <row r="21" spans="1:12" ht="13.5" customHeight="1" x14ac:dyDescent="0.25">
      <c r="A21" s="384"/>
      <c r="B21" s="406"/>
      <c r="C21" s="154" t="s">
        <v>34</v>
      </c>
      <c r="D21" s="157" t="e">
        <f>D19/D20</f>
        <v>#DIV/0!</v>
      </c>
      <c r="E21" s="157" t="e">
        <f>E19/E20</f>
        <v>#DIV/0!</v>
      </c>
      <c r="F21" s="156"/>
      <c r="G21" s="2"/>
      <c r="H21" s="15"/>
      <c r="I21" s="15"/>
      <c r="J21" s="15"/>
      <c r="K21" s="15"/>
      <c r="L21" s="2"/>
    </row>
    <row r="22" spans="1:12" ht="13.5" customHeight="1" x14ac:dyDescent="0.25">
      <c r="A22" s="384"/>
      <c r="B22" s="406"/>
      <c r="C22" s="154" t="s">
        <v>35</v>
      </c>
      <c r="D22" s="158">
        <v>0</v>
      </c>
      <c r="E22" s="158">
        <v>0</v>
      </c>
      <c r="F22" s="159">
        <f>E22-D22</f>
        <v>0</v>
      </c>
      <c r="G22" s="2"/>
      <c r="H22" s="15"/>
      <c r="I22" s="15"/>
      <c r="J22" s="15"/>
      <c r="K22" s="15"/>
      <c r="L22" s="2"/>
    </row>
    <row r="23" spans="1:12" ht="13.5" customHeight="1" thickBot="1" x14ac:dyDescent="0.3">
      <c r="A23" s="384"/>
      <c r="B23" s="406"/>
      <c r="C23" s="154" t="s">
        <v>27</v>
      </c>
      <c r="D23" s="158">
        <v>0</v>
      </c>
      <c r="E23" s="158">
        <f>E19/$E$24</f>
        <v>0</v>
      </c>
      <c r="F23" s="159"/>
      <c r="G23" s="2"/>
      <c r="H23" s="15"/>
      <c r="I23" s="15"/>
      <c r="J23" s="15"/>
      <c r="K23" s="15"/>
      <c r="L23" s="2"/>
    </row>
    <row r="24" spans="1:12" ht="22.5" x14ac:dyDescent="0.25">
      <c r="A24" s="384"/>
      <c r="B24" s="394" t="s">
        <v>38</v>
      </c>
      <c r="C24" s="146" t="s">
        <v>39</v>
      </c>
      <c r="D24" s="145">
        <f>D4+D9+D14+D19</f>
        <v>15000</v>
      </c>
      <c r="E24" s="144">
        <f>E4+E9+E14</f>
        <v>40000</v>
      </c>
      <c r="F24" s="143">
        <f>E24-D24</f>
        <v>25000</v>
      </c>
      <c r="G24" s="2"/>
      <c r="H24" s="362" t="s">
        <v>40</v>
      </c>
      <c r="I24" s="15"/>
      <c r="J24" s="15"/>
      <c r="K24" s="15"/>
      <c r="L24" s="2"/>
    </row>
    <row r="25" spans="1:12" ht="18.75" customHeight="1" x14ac:dyDescent="0.25">
      <c r="A25" s="384"/>
      <c r="B25" s="395"/>
      <c r="C25" s="386" t="s">
        <v>41</v>
      </c>
      <c r="D25" s="388">
        <f>D4+D14+D19</f>
        <v>10000</v>
      </c>
      <c r="E25" s="388">
        <f>E4+E14</f>
        <v>30000</v>
      </c>
      <c r="F25" s="416">
        <f>E25-D25</f>
        <v>20000</v>
      </c>
      <c r="G25" s="2"/>
      <c r="H25" s="359" t="s">
        <v>42</v>
      </c>
      <c r="J25" s="15"/>
      <c r="K25" s="359" t="s">
        <v>43</v>
      </c>
      <c r="L25" s="2"/>
    </row>
    <row r="26" spans="1:12" ht="72" customHeight="1" x14ac:dyDescent="0.25">
      <c r="A26" s="384"/>
      <c r="B26" s="395"/>
      <c r="C26" s="387"/>
      <c r="D26" s="389"/>
      <c r="E26" s="389"/>
      <c r="F26" s="417"/>
      <c r="G26" s="2"/>
      <c r="H26" s="360">
        <f>F25-E28*F24</f>
        <v>1250</v>
      </c>
      <c r="I26" s="15"/>
      <c r="J26" s="15"/>
      <c r="K26" s="361">
        <f>H26/F25</f>
        <v>6.25E-2</v>
      </c>
      <c r="L26" s="2"/>
    </row>
    <row r="27" spans="1:12" x14ac:dyDescent="0.25">
      <c r="A27" s="384"/>
      <c r="B27" s="395"/>
      <c r="C27" s="142" t="s">
        <v>44</v>
      </c>
      <c r="D27" s="141">
        <f>D7+D12+D17</f>
        <v>3.3</v>
      </c>
      <c r="E27" s="141">
        <f>E7+E12+E17</f>
        <v>7.4</v>
      </c>
      <c r="F27" s="117"/>
      <c r="G27" s="2"/>
      <c r="H27" s="15"/>
      <c r="I27" s="15"/>
      <c r="J27" s="15"/>
      <c r="K27" s="15"/>
      <c r="L27" s="2"/>
    </row>
    <row r="28" spans="1:12" ht="32.25" x14ac:dyDescent="0.25">
      <c r="A28" s="384"/>
      <c r="B28" s="395"/>
      <c r="C28" s="140" t="s">
        <v>45</v>
      </c>
      <c r="D28" s="139">
        <f>D25/D24</f>
        <v>0.66666666666666663</v>
      </c>
      <c r="E28" s="139">
        <f>E25/E24</f>
        <v>0.75</v>
      </c>
      <c r="F28" s="139">
        <f>F25/F24</f>
        <v>0.8</v>
      </c>
      <c r="G28" s="2"/>
      <c r="I28" s="15"/>
      <c r="J28" s="15"/>
      <c r="K28" s="15"/>
      <c r="L28" s="2"/>
    </row>
    <row r="29" spans="1:12" ht="79.5" customHeight="1" x14ac:dyDescent="0.25">
      <c r="A29" s="384"/>
      <c r="B29" s="395"/>
      <c r="C29" s="414" t="s">
        <v>46</v>
      </c>
      <c r="D29" s="412">
        <f>(D4+D14+D19)* (1/0.9*0.201*I30+1/0.9*0.272*J30+1/0.9*0.345*K30)</f>
        <v>2233.3333333333335</v>
      </c>
      <c r="E29" s="412">
        <f>(E4+E14+E19)* (1/0.9*0.201*I30+1/0.9*0.272*J30+1/0.9*0.345*K30)</f>
        <v>6700.0000000000009</v>
      </c>
      <c r="F29" s="410">
        <f>E29-D29</f>
        <v>4466.6666666666679</v>
      </c>
      <c r="G29" s="160" t="s">
        <v>47</v>
      </c>
      <c r="H29" s="161" t="s">
        <v>48</v>
      </c>
      <c r="I29" s="162" t="s">
        <v>49</v>
      </c>
      <c r="J29" s="162" t="s">
        <v>50</v>
      </c>
      <c r="K29" s="162" t="s">
        <v>51</v>
      </c>
      <c r="L29" s="2"/>
    </row>
    <row r="30" spans="1:12" ht="9" customHeight="1" x14ac:dyDescent="0.25">
      <c r="A30" s="384"/>
      <c r="B30" s="396"/>
      <c r="C30" s="415"/>
      <c r="D30" s="413"/>
      <c r="E30" s="413"/>
      <c r="F30" s="411"/>
      <c r="G30" s="163"/>
      <c r="H30" s="161" t="s">
        <v>52</v>
      </c>
      <c r="I30" s="164">
        <v>1</v>
      </c>
      <c r="J30" s="164">
        <v>0</v>
      </c>
      <c r="K30" s="164">
        <v>0</v>
      </c>
      <c r="L30" s="2"/>
    </row>
    <row r="31" spans="1:12" ht="23.25" customHeight="1" thickBot="1" x14ac:dyDescent="0.3">
      <c r="A31" s="385"/>
      <c r="B31" s="397"/>
      <c r="C31" s="138" t="s">
        <v>53</v>
      </c>
      <c r="D31" s="137"/>
      <c r="E31" s="136" t="s">
        <v>54</v>
      </c>
      <c r="F31" s="135"/>
      <c r="G31" s="2"/>
      <c r="H31" s="15"/>
      <c r="I31" s="15"/>
      <c r="J31" s="15"/>
      <c r="K31" s="15"/>
      <c r="L31" s="2"/>
    </row>
    <row r="32" spans="1:12" ht="22.5" customHeight="1" x14ac:dyDescent="0.25">
      <c r="A32" s="377" t="s">
        <v>55</v>
      </c>
      <c r="B32" s="378"/>
      <c r="C32" s="134"/>
      <c r="D32" s="133" t="s">
        <v>18</v>
      </c>
      <c r="E32" s="133" t="s">
        <v>19</v>
      </c>
      <c r="F32" s="132" t="s">
        <v>56</v>
      </c>
      <c r="G32" s="2"/>
      <c r="H32" s="15"/>
      <c r="I32" s="15"/>
      <c r="J32" s="15"/>
      <c r="K32" s="15"/>
      <c r="L32" s="2"/>
    </row>
    <row r="33" spans="1:12" ht="13.5" customHeight="1" x14ac:dyDescent="0.25">
      <c r="A33" s="379"/>
      <c r="B33" s="380"/>
      <c r="C33" s="131" t="s">
        <v>57</v>
      </c>
      <c r="D33" s="130"/>
      <c r="E33" s="130"/>
      <c r="F33" s="129"/>
      <c r="G33" s="2"/>
      <c r="H33" s="15"/>
      <c r="I33" s="15"/>
      <c r="J33" s="15"/>
      <c r="K33" s="15"/>
      <c r="L33" s="2"/>
    </row>
    <row r="34" spans="1:12" ht="13.5" customHeight="1" x14ac:dyDescent="0.25">
      <c r="A34" s="379"/>
      <c r="B34" s="380"/>
      <c r="C34" s="354" t="s">
        <v>58</v>
      </c>
      <c r="D34" s="355"/>
      <c r="E34" s="355"/>
      <c r="F34" s="356"/>
      <c r="G34" s="2"/>
      <c r="H34" s="15"/>
      <c r="I34" s="15"/>
      <c r="J34" s="15"/>
      <c r="K34" s="15"/>
      <c r="L34" s="2"/>
    </row>
    <row r="35" spans="1:12" ht="13.5" customHeight="1" x14ac:dyDescent="0.25">
      <c r="A35" s="379"/>
      <c r="B35" s="380"/>
      <c r="C35" s="119" t="s">
        <v>59</v>
      </c>
      <c r="D35" s="125"/>
      <c r="E35" s="125">
        <v>5000</v>
      </c>
      <c r="F35" s="128">
        <f>E35-D35</f>
        <v>5000</v>
      </c>
      <c r="G35" s="2"/>
      <c r="H35" s="15"/>
      <c r="I35" s="15"/>
      <c r="J35" s="15"/>
      <c r="K35" s="15"/>
      <c r="L35" s="2"/>
    </row>
    <row r="36" spans="1:12" ht="13.5" customHeight="1" x14ac:dyDescent="0.25">
      <c r="A36" s="379"/>
      <c r="B36" s="380"/>
      <c r="C36" s="127" t="s">
        <v>60</v>
      </c>
      <c r="D36" s="123"/>
      <c r="E36" s="123"/>
      <c r="F36" s="117"/>
      <c r="G36" s="2"/>
      <c r="H36" s="15"/>
      <c r="I36" s="15"/>
      <c r="J36" s="15"/>
      <c r="K36" s="15"/>
      <c r="L36" s="2"/>
    </row>
    <row r="37" spans="1:12" ht="13.5" customHeight="1" x14ac:dyDescent="0.25">
      <c r="A37" s="379"/>
      <c r="B37" s="380"/>
      <c r="C37" s="127" t="s">
        <v>61</v>
      </c>
      <c r="D37" s="123"/>
      <c r="E37" s="123"/>
      <c r="F37" s="117"/>
      <c r="G37" s="2"/>
      <c r="H37" s="15"/>
      <c r="I37" s="15"/>
      <c r="J37" s="15"/>
      <c r="K37" s="15"/>
      <c r="L37" s="2"/>
    </row>
    <row r="38" spans="1:12" ht="13.5" customHeight="1" x14ac:dyDescent="0.25">
      <c r="A38" s="379"/>
      <c r="B38" s="380"/>
      <c r="C38" s="127" t="s">
        <v>62</v>
      </c>
      <c r="D38" s="123"/>
      <c r="E38" s="123"/>
      <c r="F38" s="117"/>
      <c r="G38" s="2"/>
      <c r="H38" s="15"/>
      <c r="I38" s="15"/>
      <c r="J38" s="15"/>
      <c r="K38" s="15"/>
      <c r="L38" s="2"/>
    </row>
    <row r="39" spans="1:12" ht="13.5" customHeight="1" x14ac:dyDescent="0.25">
      <c r="A39" s="379"/>
      <c r="B39" s="380"/>
      <c r="C39" s="119" t="s">
        <v>63</v>
      </c>
      <c r="D39" s="126">
        <v>24000</v>
      </c>
      <c r="E39" s="126">
        <v>27000</v>
      </c>
      <c r="F39" s="117">
        <f>E39-D39</f>
        <v>3000</v>
      </c>
      <c r="G39" s="2"/>
      <c r="H39" s="15"/>
      <c r="I39" s="15"/>
      <c r="J39" s="15"/>
      <c r="K39" s="15"/>
      <c r="L39" s="2"/>
    </row>
    <row r="40" spans="1:12" x14ac:dyDescent="0.25">
      <c r="A40" s="379"/>
      <c r="B40" s="380"/>
      <c r="C40" s="403" t="s">
        <v>64</v>
      </c>
      <c r="D40" s="111" t="s">
        <v>65</v>
      </c>
      <c r="E40" s="109">
        <v>20000</v>
      </c>
      <c r="F40" s="110"/>
      <c r="H40"/>
      <c r="I40"/>
      <c r="J40"/>
      <c r="K40"/>
    </row>
    <row r="41" spans="1:12" x14ac:dyDescent="0.25">
      <c r="A41" s="379"/>
      <c r="B41" s="380"/>
      <c r="C41" s="404"/>
      <c r="D41" s="111" t="s">
        <v>66</v>
      </c>
      <c r="E41" s="109">
        <v>7000</v>
      </c>
      <c r="F41" s="110"/>
      <c r="H41"/>
      <c r="I41"/>
      <c r="J41"/>
      <c r="K41"/>
    </row>
    <row r="42" spans="1:12" ht="13.5" customHeight="1" x14ac:dyDescent="0.25">
      <c r="A42" s="379"/>
      <c r="B42" s="380"/>
      <c r="C42" s="119" t="s">
        <v>67</v>
      </c>
      <c r="D42" s="126"/>
      <c r="E42" s="126">
        <f>E28*E39</f>
        <v>20250</v>
      </c>
      <c r="F42" s="117">
        <f>E42-D42</f>
        <v>20250</v>
      </c>
      <c r="G42" s="2"/>
      <c r="H42" s="15"/>
      <c r="I42" s="15"/>
      <c r="J42" s="15"/>
      <c r="K42" s="15"/>
      <c r="L42" s="2"/>
    </row>
    <row r="43" spans="1:12" ht="21" customHeight="1" x14ac:dyDescent="0.25">
      <c r="A43" s="379"/>
      <c r="B43" s="380"/>
      <c r="C43" s="119" t="s">
        <v>68</v>
      </c>
      <c r="D43" s="125"/>
      <c r="E43" s="125">
        <v>25</v>
      </c>
      <c r="F43" s="124" t="str">
        <f>E43-D43&amp;" sous stations supplémentaires"</f>
        <v>25 sous stations supplémentaires</v>
      </c>
      <c r="G43" s="2"/>
      <c r="H43" s="15"/>
      <c r="I43" s="15"/>
      <c r="J43" s="15"/>
      <c r="K43" s="15"/>
      <c r="L43" s="2"/>
    </row>
    <row r="44" spans="1:12" ht="13.5" customHeight="1" x14ac:dyDescent="0.25">
      <c r="A44" s="379"/>
      <c r="B44" s="380"/>
      <c r="C44" s="119" t="s">
        <v>69</v>
      </c>
      <c r="D44" s="123"/>
      <c r="E44" s="123"/>
      <c r="F44" s="117"/>
      <c r="G44" s="2"/>
      <c r="H44" s="15"/>
      <c r="I44" s="15"/>
      <c r="J44" s="15"/>
      <c r="K44" s="15"/>
      <c r="L44" s="2"/>
    </row>
    <row r="45" spans="1:12" ht="13.5" customHeight="1" x14ac:dyDescent="0.25">
      <c r="A45" s="379"/>
      <c r="B45" s="380"/>
      <c r="C45" s="119" t="s">
        <v>70</v>
      </c>
      <c r="D45" s="123"/>
      <c r="E45" s="123"/>
      <c r="F45" s="117" t="str">
        <f>E45-D45&amp;" eq logts supplémentaires"</f>
        <v>0 eq logts supplémentaires</v>
      </c>
      <c r="G45" s="2"/>
      <c r="H45" s="15"/>
      <c r="I45" s="15"/>
      <c r="J45" s="15"/>
      <c r="K45" s="15"/>
      <c r="L45" s="2"/>
    </row>
    <row r="46" spans="1:12" ht="9.75" customHeight="1" x14ac:dyDescent="0.25">
      <c r="A46" s="379"/>
      <c r="B46" s="380"/>
      <c r="C46" s="398" t="s">
        <v>71</v>
      </c>
      <c r="D46" s="121"/>
      <c r="E46" s="121">
        <f>E39/E35</f>
        <v>5.4</v>
      </c>
      <c r="F46" s="120">
        <f>F39/F35</f>
        <v>0.6</v>
      </c>
      <c r="G46" s="2"/>
      <c r="H46" s="15"/>
      <c r="I46" s="15"/>
      <c r="J46" s="15"/>
      <c r="K46" s="15"/>
      <c r="L46" s="2"/>
    </row>
    <row r="47" spans="1:12" ht="12" customHeight="1" x14ac:dyDescent="0.25">
      <c r="A47" s="379"/>
      <c r="B47" s="380"/>
      <c r="C47" s="399"/>
      <c r="D47" s="400" t="s">
        <v>72</v>
      </c>
      <c r="E47" s="401"/>
      <c r="F47" s="402"/>
      <c r="G47" s="2"/>
      <c r="H47" s="15"/>
      <c r="I47" s="15"/>
      <c r="J47" s="15"/>
      <c r="K47" s="15"/>
      <c r="L47" s="2"/>
    </row>
    <row r="48" spans="1:12" ht="21.75" customHeight="1" x14ac:dyDescent="0.25">
      <c r="A48" s="379"/>
      <c r="B48" s="380"/>
      <c r="C48" s="122" t="s">
        <v>73</v>
      </c>
      <c r="D48" s="121"/>
      <c r="E48" s="121">
        <f>E42/E35</f>
        <v>4.05</v>
      </c>
      <c r="F48" s="120">
        <f>E48-D48</f>
        <v>4.05</v>
      </c>
      <c r="G48" s="2"/>
      <c r="H48" s="15"/>
      <c r="I48" s="15"/>
      <c r="J48" s="15"/>
      <c r="K48" s="15"/>
      <c r="L48" s="2"/>
    </row>
    <row r="49" spans="1:12" ht="13.5" customHeight="1" x14ac:dyDescent="0.25">
      <c r="A49" s="379"/>
      <c r="B49" s="380"/>
      <c r="C49" s="119" t="s">
        <v>74</v>
      </c>
      <c r="D49" s="118"/>
      <c r="E49" s="118">
        <f>E39/E24</f>
        <v>0.67500000000000004</v>
      </c>
      <c r="F49" s="117"/>
      <c r="G49" s="2"/>
      <c r="H49" s="15"/>
      <c r="I49" s="15"/>
      <c r="J49" s="15"/>
      <c r="K49" s="15"/>
      <c r="L49" s="2"/>
    </row>
    <row r="50" spans="1:12" ht="13.5" customHeight="1" x14ac:dyDescent="0.25">
      <c r="A50" s="379"/>
      <c r="B50" s="380"/>
      <c r="C50" s="116" t="s">
        <v>75</v>
      </c>
      <c r="D50" s="407">
        <v>2016</v>
      </c>
      <c r="E50" s="408"/>
      <c r="F50" s="409"/>
      <c r="G50" s="2"/>
      <c r="H50" s="15"/>
      <c r="I50" s="15"/>
      <c r="J50" s="15"/>
      <c r="K50" s="15"/>
      <c r="L50" s="2"/>
    </row>
    <row r="51" spans="1:12" ht="16.5" customHeight="1" thickBot="1" x14ac:dyDescent="0.3">
      <c r="A51" s="381"/>
      <c r="B51" s="382"/>
      <c r="C51" s="115" t="s">
        <v>76</v>
      </c>
      <c r="D51" s="418"/>
      <c r="E51" s="419"/>
      <c r="F51" s="420"/>
      <c r="G51" s="2"/>
      <c r="H51" s="15"/>
      <c r="I51" s="15"/>
      <c r="J51" s="15"/>
      <c r="K51" s="15"/>
      <c r="L51" s="2"/>
    </row>
    <row r="52" spans="1:12" ht="24" customHeight="1" x14ac:dyDescent="0.25">
      <c r="A52" s="2"/>
      <c r="B52" s="2"/>
      <c r="C52" s="2"/>
      <c r="D52" s="2"/>
      <c r="E52" s="2"/>
      <c r="F52" s="2"/>
      <c r="G52" s="2"/>
      <c r="H52" s="15"/>
      <c r="I52" s="15"/>
      <c r="J52" s="15"/>
      <c r="K52" s="15"/>
      <c r="L52" s="2"/>
    </row>
    <row r="53" spans="1:12" x14ac:dyDescent="0.25">
      <c r="A53" s="2"/>
      <c r="B53" s="2"/>
      <c r="C53" s="2"/>
      <c r="D53" s="2"/>
      <c r="E53" s="2"/>
      <c r="F53" s="2"/>
      <c r="G53" s="2"/>
      <c r="H53" s="15"/>
      <c r="I53" s="15"/>
      <c r="J53" s="15"/>
      <c r="K53" s="15"/>
      <c r="L53" s="2"/>
    </row>
    <row r="54" spans="1:12" x14ac:dyDescent="0.25">
      <c r="A54" s="2"/>
      <c r="B54" s="2"/>
      <c r="C54" s="2"/>
      <c r="D54" s="2"/>
      <c r="E54" s="2"/>
      <c r="F54" s="2"/>
      <c r="G54" s="2"/>
      <c r="H54" s="15"/>
      <c r="I54" s="15"/>
      <c r="J54" s="15"/>
      <c r="K54" s="15"/>
      <c r="L54" s="2"/>
    </row>
    <row r="55" spans="1:12" x14ac:dyDescent="0.25">
      <c r="A55" s="2"/>
      <c r="B55" s="2"/>
      <c r="C55" s="2"/>
      <c r="D55" s="2"/>
      <c r="E55" s="2"/>
      <c r="F55" s="2"/>
      <c r="G55" s="2"/>
      <c r="H55" s="15"/>
      <c r="I55" s="15"/>
      <c r="J55" s="15"/>
      <c r="K55" s="15"/>
      <c r="L55" s="2"/>
    </row>
    <row r="56" spans="1:12" x14ac:dyDescent="0.25">
      <c r="A56" s="2"/>
      <c r="B56" s="2"/>
      <c r="C56" s="2"/>
      <c r="D56" s="2"/>
      <c r="E56" s="2"/>
      <c r="F56" s="2"/>
      <c r="G56" s="2"/>
      <c r="H56" s="15"/>
    </row>
  </sheetData>
  <mergeCells count="20">
    <mergeCell ref="D29:D30"/>
    <mergeCell ref="C29:C30"/>
    <mergeCell ref="F25:F26"/>
    <mergeCell ref="D51:F51"/>
    <mergeCell ref="A32:B51"/>
    <mergeCell ref="A4:A31"/>
    <mergeCell ref="C25:C26"/>
    <mergeCell ref="E25:E26"/>
    <mergeCell ref="D25:D26"/>
    <mergeCell ref="B4:B8"/>
    <mergeCell ref="B9:B13"/>
    <mergeCell ref="B24:B31"/>
    <mergeCell ref="C46:C47"/>
    <mergeCell ref="D47:F47"/>
    <mergeCell ref="C40:C41"/>
    <mergeCell ref="B19:B23"/>
    <mergeCell ref="D50:F50"/>
    <mergeCell ref="B14:B18"/>
    <mergeCell ref="F29:F30"/>
    <mergeCell ref="E29:E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FDC0-168D-440B-A29A-8C5D222847CD}">
  <sheetPr>
    <tabColor rgb="FFFF0000"/>
  </sheetPr>
  <dimension ref="A2:T39"/>
  <sheetViews>
    <sheetView zoomScaleNormal="100" workbookViewId="0">
      <selection activeCell="K22" sqref="K22"/>
    </sheetView>
  </sheetViews>
  <sheetFormatPr baseColWidth="10" defaultColWidth="11.42578125" defaultRowHeight="15" x14ac:dyDescent="0.25"/>
  <cols>
    <col min="1" max="1" width="47.5703125" customWidth="1"/>
    <col min="6" max="6" width="13.5703125" customWidth="1"/>
    <col min="7" max="7" width="12.7109375" customWidth="1"/>
    <col min="10" max="10" width="13.5703125" customWidth="1"/>
    <col min="11" max="11" width="19.7109375" customWidth="1"/>
    <col min="12" max="12" width="13.42578125" customWidth="1"/>
    <col min="13" max="13" width="14.140625" customWidth="1"/>
    <col min="16" max="16" width="21.28515625" customWidth="1"/>
    <col min="17" max="17" width="21.7109375" customWidth="1"/>
    <col min="18" max="18" width="23.140625" customWidth="1"/>
    <col min="19" max="19" width="27.42578125" customWidth="1"/>
  </cols>
  <sheetData>
    <row r="2" spans="1:20" x14ac:dyDescent="0.25">
      <c r="P2" s="307" t="s">
        <v>495</v>
      </c>
      <c r="Q2" s="323" t="s">
        <v>387</v>
      </c>
    </row>
    <row r="3" spans="1:20" x14ac:dyDescent="0.25">
      <c r="B3" t="s">
        <v>77</v>
      </c>
      <c r="P3" s="307" t="s">
        <v>78</v>
      </c>
      <c r="Q3" s="479" t="str">
        <f>VLOOKUP(Q2,'Zones climatiques'!B4:C99,2,FALSE)</f>
        <v>H1c</v>
      </c>
      <c r="R3" s="2"/>
    </row>
    <row r="4" spans="1:20" x14ac:dyDescent="0.25">
      <c r="A4" s="22" t="s">
        <v>80</v>
      </c>
      <c r="B4" s="23"/>
      <c r="C4" s="23"/>
      <c r="D4" s="23"/>
      <c r="E4" s="23"/>
      <c r="F4" s="23"/>
      <c r="G4" s="23"/>
      <c r="H4" s="23"/>
      <c r="I4" s="23"/>
      <c r="J4" s="23"/>
      <c r="K4" s="23"/>
      <c r="L4" s="23"/>
      <c r="M4" s="23"/>
      <c r="N4" s="23"/>
      <c r="O4" s="23"/>
      <c r="P4" s="307" t="s">
        <v>185</v>
      </c>
      <c r="Q4" s="323" t="s">
        <v>152</v>
      </c>
    </row>
    <row r="5" spans="1:20" x14ac:dyDescent="0.25">
      <c r="A5" t="s">
        <v>77</v>
      </c>
      <c r="B5" s="2"/>
      <c r="C5" s="2"/>
      <c r="D5" s="2"/>
      <c r="E5" s="2"/>
      <c r="F5" s="2"/>
      <c r="G5" s="2"/>
      <c r="H5" s="2"/>
      <c r="I5" s="2"/>
      <c r="J5" s="2"/>
      <c r="K5" s="2"/>
      <c r="L5" s="2"/>
      <c r="M5" s="2"/>
      <c r="N5" s="2"/>
      <c r="O5" s="2"/>
      <c r="P5" s="2"/>
      <c r="Q5" s="2"/>
      <c r="R5" s="2"/>
      <c r="S5" s="2"/>
    </row>
    <row r="6" spans="1:20" ht="16.5" thickBot="1" x14ac:dyDescent="0.3">
      <c r="A6" s="290"/>
      <c r="B6" s="2"/>
      <c r="C6" s="2"/>
      <c r="D6" s="2"/>
      <c r="E6" s="2"/>
      <c r="F6" s="2"/>
      <c r="G6" s="2"/>
      <c r="H6" s="2"/>
      <c r="I6" s="2"/>
      <c r="J6" s="2"/>
      <c r="K6" s="2"/>
      <c r="L6" s="2"/>
      <c r="M6" s="2"/>
      <c r="N6" s="2"/>
      <c r="O6" s="2"/>
      <c r="P6" s="2"/>
      <c r="Q6" s="2"/>
      <c r="R6" s="2"/>
      <c r="S6" s="2"/>
    </row>
    <row r="7" spans="1:20" ht="87" customHeight="1" x14ac:dyDescent="0.25">
      <c r="A7" s="291" t="s">
        <v>82</v>
      </c>
      <c r="B7" s="291" t="s">
        <v>83</v>
      </c>
      <c r="C7" s="291" t="s">
        <v>84</v>
      </c>
      <c r="D7" s="291" t="s">
        <v>85</v>
      </c>
      <c r="E7" s="291" t="s">
        <v>86</v>
      </c>
      <c r="F7" s="291" t="s">
        <v>87</v>
      </c>
      <c r="G7" s="291" t="s">
        <v>88</v>
      </c>
      <c r="H7" s="291" t="s">
        <v>89</v>
      </c>
      <c r="I7" s="291" t="s">
        <v>90</v>
      </c>
      <c r="J7" s="292" t="s">
        <v>91</v>
      </c>
      <c r="K7" s="293" t="s">
        <v>92</v>
      </c>
      <c r="L7" s="294" t="s">
        <v>93</v>
      </c>
      <c r="M7" s="294" t="s">
        <v>94</v>
      </c>
      <c r="N7" s="291" t="s">
        <v>95</v>
      </c>
      <c r="O7" s="291" t="s">
        <v>96</v>
      </c>
      <c r="P7" s="291" t="s">
        <v>97</v>
      </c>
      <c r="Q7" s="112" t="s">
        <v>98</v>
      </c>
      <c r="R7" s="112" t="s">
        <v>99</v>
      </c>
      <c r="S7" s="291" t="s">
        <v>100</v>
      </c>
    </row>
    <row r="8" spans="1:20" x14ac:dyDescent="0.25">
      <c r="A8" s="295" t="s">
        <v>101</v>
      </c>
      <c r="B8" s="295" t="s">
        <v>102</v>
      </c>
      <c r="C8" s="295" t="s">
        <v>103</v>
      </c>
      <c r="D8" s="295" t="s">
        <v>104</v>
      </c>
      <c r="E8" s="295" t="s">
        <v>105</v>
      </c>
      <c r="F8" s="296">
        <v>2012</v>
      </c>
      <c r="G8" s="295" t="s">
        <v>106</v>
      </c>
      <c r="H8" s="295"/>
      <c r="I8" s="295">
        <v>100</v>
      </c>
      <c r="J8" s="295"/>
      <c r="K8" s="295"/>
      <c r="L8" s="297">
        <v>999</v>
      </c>
      <c r="M8" s="297"/>
      <c r="N8" s="295"/>
      <c r="O8" s="295">
        <f>K8/I8</f>
        <v>0</v>
      </c>
      <c r="P8" s="295"/>
      <c r="Q8" s="295"/>
      <c r="R8" s="295"/>
      <c r="S8" s="298">
        <f>VLOOKUP(G8,'Données efficacité energétique'!$A$5:$M$13,2,FALSE)*(VLOOKUP(G8,'Données efficacité energétique'!$A$5:$M$13,HLOOKUP($Q$3,'Données efficacité energétique'!$C$2:$M$3,2,FALSE),FALSE)+VLOOKUP(G8,'Données efficacité energétique'!$A$5:$M$13,HLOOKUP($Q$4,'Données efficacité energétique'!$C$2:$M$3,2,FALSE),FALSE))*I8/1000</f>
        <v>10.44</v>
      </c>
      <c r="T8" s="299" t="str">
        <f>IF(L8&gt;S8,"faible efficacité énergétique","")</f>
        <v>faible efficacité énergétique</v>
      </c>
    </row>
    <row r="9" spans="1:20" x14ac:dyDescent="0.25">
      <c r="A9" s="295" t="s">
        <v>101</v>
      </c>
      <c r="B9" s="295" t="s">
        <v>107</v>
      </c>
      <c r="C9" s="295"/>
      <c r="D9" s="295"/>
      <c r="E9" s="295"/>
      <c r="F9" s="295"/>
      <c r="G9" s="295" t="s">
        <v>108</v>
      </c>
      <c r="H9" s="295"/>
      <c r="I9" s="295">
        <v>50</v>
      </c>
      <c r="J9" s="295"/>
      <c r="K9" s="295"/>
      <c r="L9" s="297">
        <v>4</v>
      </c>
      <c r="M9" s="297"/>
      <c r="N9" s="295"/>
      <c r="O9" s="295">
        <f t="shared" ref="O9:O10" si="0">K9/I9</f>
        <v>0</v>
      </c>
      <c r="P9" s="295"/>
      <c r="Q9" s="295"/>
      <c r="R9" s="295"/>
      <c r="S9" s="298">
        <f>VLOOKUP(G9,'Données efficacité energétique'!$A$5:$M$13,2,FALSE)*(VLOOKUP(G9,'Données efficacité energétique'!$A$5:$M$13,HLOOKUP($Q$3,'Données efficacité energétique'!$C$2:$M$3,2,FALSE),FALSE)+VLOOKUP(G9,'Données efficacité energétique'!$A$5:$M$13,HLOOKUP($Q$4,'Données efficacité energétique'!$C$2:$M$3,2,FALSE),FALSE))*I9/1000</f>
        <v>4.05</v>
      </c>
      <c r="T9" s="299" t="str">
        <f t="shared" ref="T9:T15" si="1">IF(L9&gt;S9,"faible efficacité énergétique","")</f>
        <v/>
      </c>
    </row>
    <row r="10" spans="1:20" ht="15.75" thickBot="1" x14ac:dyDescent="0.3">
      <c r="A10" s="300" t="s">
        <v>109</v>
      </c>
      <c r="B10" s="300"/>
      <c r="C10" s="300"/>
      <c r="D10" s="300"/>
      <c r="E10" s="300"/>
      <c r="F10" s="300"/>
      <c r="G10" s="300"/>
      <c r="H10" s="300">
        <f>SUM(H8:H9)</f>
        <v>0</v>
      </c>
      <c r="I10" s="300">
        <f>SUM(I8:I9)</f>
        <v>150</v>
      </c>
      <c r="J10" s="301">
        <f t="shared" ref="J10:M10" si="2">SUM(J8:J9)</f>
        <v>0</v>
      </c>
      <c r="K10" s="302">
        <f t="shared" si="2"/>
        <v>0</v>
      </c>
      <c r="L10" s="300">
        <f t="shared" si="2"/>
        <v>1003</v>
      </c>
      <c r="M10" s="300">
        <f t="shared" si="2"/>
        <v>0</v>
      </c>
      <c r="N10" s="300">
        <f>SUM(N8:N9)</f>
        <v>0</v>
      </c>
      <c r="O10" s="303">
        <f t="shared" si="0"/>
        <v>0</v>
      </c>
      <c r="P10" s="300"/>
      <c r="Q10" s="113">
        <f>SUM(Q8:Q9)</f>
        <v>0</v>
      </c>
      <c r="R10" s="113">
        <f>SUM(R8:R9)</f>
        <v>0</v>
      </c>
      <c r="S10" s="298" t="e">
        <f>VLOOKUP(G10,'Données efficacité energétique'!$A$5:$M$13,2,FALSE)*(VLOOKUP(G10,'Données efficacité energétique'!$A$5:$M$13,HLOOKUP($Q$3,'Données efficacité energétique'!$C$2:$M$3,2,FALSE),FALSE)+VLOOKUP(G10,'Données efficacité energétique'!$A$5:$M$13,HLOOKUP($Q$4,'Données efficacité energétique'!$C$2:$M$3,2,FALSE),FALSE))*I10/1000</f>
        <v>#N/A</v>
      </c>
      <c r="T10" s="299" t="e">
        <f t="shared" si="1"/>
        <v>#N/A</v>
      </c>
    </row>
    <row r="11" spans="1:20" ht="15.75" thickBot="1" x14ac:dyDescent="0.3">
      <c r="A11" s="295" t="s">
        <v>110</v>
      </c>
      <c r="B11" s="295" t="s">
        <v>111</v>
      </c>
      <c r="C11" s="295" t="s">
        <v>112</v>
      </c>
      <c r="D11" s="295" t="s">
        <v>113</v>
      </c>
      <c r="E11" s="295" t="s">
        <v>105</v>
      </c>
      <c r="F11" s="296">
        <v>2014</v>
      </c>
      <c r="G11" s="295" t="s">
        <v>114</v>
      </c>
      <c r="H11" s="297"/>
      <c r="I11" s="297"/>
      <c r="J11" s="295"/>
      <c r="K11" s="295"/>
      <c r="L11" s="297"/>
      <c r="M11" s="297"/>
      <c r="N11" s="295"/>
      <c r="O11" s="295" t="e">
        <f>K11/I11</f>
        <v>#DIV/0!</v>
      </c>
      <c r="P11" s="295"/>
      <c r="Q11" s="24"/>
      <c r="R11" s="24"/>
      <c r="S11" s="298">
        <f>VLOOKUP(G11,'Données efficacité energétique'!$A$5:$M$13,2,FALSE)*(VLOOKUP(G11,'Données efficacité energétique'!$A$5:$M$13,HLOOKUP($Q$3,'Données efficacité energétique'!$C$2:$M$3,2,FALSE),FALSE)+VLOOKUP(G11,'Données efficacité energétique'!$A$5:$M$13,HLOOKUP($Q$4,'Données efficacité energétique'!$C$2:$M$3,2,FALSE),FALSE))*I11/1000</f>
        <v>0</v>
      </c>
      <c r="T11" s="299" t="str">
        <f t="shared" si="1"/>
        <v/>
      </c>
    </row>
    <row r="12" spans="1:20" ht="15.75" thickBot="1" x14ac:dyDescent="0.3">
      <c r="A12" s="295" t="s">
        <v>115</v>
      </c>
      <c r="B12" s="295"/>
      <c r="C12" s="295" t="s">
        <v>116</v>
      </c>
      <c r="D12" s="295" t="s">
        <v>117</v>
      </c>
      <c r="E12" s="295" t="s">
        <v>118</v>
      </c>
      <c r="F12" s="296">
        <v>2014</v>
      </c>
      <c r="G12" s="295" t="s">
        <v>114</v>
      </c>
      <c r="H12" s="295"/>
      <c r="I12" s="295"/>
      <c r="J12" s="295"/>
      <c r="K12" s="295"/>
      <c r="L12" s="297"/>
      <c r="M12" s="297"/>
      <c r="N12" s="295"/>
      <c r="O12" s="295" t="e">
        <f t="shared" ref="O12:O13" si="3">K12/I12</f>
        <v>#DIV/0!</v>
      </c>
      <c r="P12" s="295"/>
      <c r="Q12" s="24"/>
      <c r="R12" s="24"/>
      <c r="S12" s="298">
        <f>VLOOKUP(G12,'Données efficacité energétique'!$A$5:$M$13,2,FALSE)*(VLOOKUP(G12,'Données efficacité energétique'!$A$5:$M$13,HLOOKUP($Q$3,'Données efficacité energétique'!$C$2:$M$3,2,FALSE),FALSE)+VLOOKUP(G12,'Données efficacité energétique'!$A$5:$M$13,HLOOKUP($Q$4,'Données efficacité energétique'!$C$2:$M$3,2,FALSE),FALSE))*I12/1000</f>
        <v>0</v>
      </c>
      <c r="T12" s="299" t="str">
        <f t="shared" si="1"/>
        <v/>
      </c>
    </row>
    <row r="13" spans="1:20" ht="15.75" thickBot="1" x14ac:dyDescent="0.3">
      <c r="A13" s="295" t="s">
        <v>119</v>
      </c>
      <c r="B13" s="295"/>
      <c r="C13" s="295"/>
      <c r="D13" s="295"/>
      <c r="E13" s="295"/>
      <c r="F13" s="295"/>
      <c r="G13" s="295"/>
      <c r="H13" s="295"/>
      <c r="I13" s="295"/>
      <c r="J13" s="295"/>
      <c r="K13" s="295"/>
      <c r="L13" s="297"/>
      <c r="M13" s="297"/>
      <c r="N13" s="295"/>
      <c r="O13" s="295" t="e">
        <f t="shared" si="3"/>
        <v>#DIV/0!</v>
      </c>
      <c r="P13" s="295"/>
      <c r="Q13" s="24"/>
      <c r="R13" s="24"/>
      <c r="S13" s="298" t="e">
        <f>VLOOKUP(G13,'Données efficacité energétique'!$A$5:$M$13,2,FALSE)*(VLOOKUP(G13,'Données efficacité energétique'!$A$5:$M$13,HLOOKUP($Q$3,'Données efficacité energétique'!$C$2:$M$3,2,FALSE),FALSE)+VLOOKUP(G13,'Données efficacité energétique'!$A$5:$M$13,HLOOKUP($Q$4,'Données efficacité energétique'!$C$2:$M$3,2,FALSE),FALSE))*I13/1000</f>
        <v>#N/A</v>
      </c>
      <c r="T13" s="299" t="e">
        <f t="shared" si="1"/>
        <v>#N/A</v>
      </c>
    </row>
    <row r="14" spans="1:20" ht="15.75" thickBot="1" x14ac:dyDescent="0.3">
      <c r="A14" s="300" t="s">
        <v>120</v>
      </c>
      <c r="B14" s="300"/>
      <c r="C14" s="300"/>
      <c r="D14" s="300"/>
      <c r="E14" s="300"/>
      <c r="F14" s="300"/>
      <c r="G14" s="300"/>
      <c r="H14" s="300">
        <f>SUM(H11:H13)</f>
        <v>0</v>
      </c>
      <c r="I14" s="300">
        <f t="shared" ref="I14:N14" si="4">SUM(I11:I13)</f>
        <v>0</v>
      </c>
      <c r="J14" s="301">
        <f t="shared" si="4"/>
        <v>0</v>
      </c>
      <c r="K14" s="302">
        <f t="shared" si="4"/>
        <v>0</v>
      </c>
      <c r="L14" s="300">
        <f t="shared" si="4"/>
        <v>0</v>
      </c>
      <c r="M14" s="300">
        <f t="shared" si="4"/>
        <v>0</v>
      </c>
      <c r="N14" s="300">
        <f t="shared" si="4"/>
        <v>0</v>
      </c>
      <c r="O14" s="303" t="e">
        <f>K14/I14</f>
        <v>#DIV/0!</v>
      </c>
      <c r="P14" s="300"/>
      <c r="Q14" s="113">
        <f>SUM(Q11:Q13)</f>
        <v>0</v>
      </c>
      <c r="R14" s="113">
        <f>SUM(R11:R13)</f>
        <v>0</v>
      </c>
      <c r="S14" s="324" t="e">
        <f>VLOOKUP(G14,'Données efficacité energétique'!$A$5:$M$13,2,FALSE)*(VLOOKUP(G14,'Données efficacité energétique'!$A$5:$M$13,HLOOKUP($Q$3,'Données efficacité energétique'!$C$2:$M$3,2,FALSE),FALSE)+VLOOKUP(G14,'Données efficacité energétique'!$A$5:$M$13,HLOOKUP($Q$4,'Données efficacité energétique'!$C$2:$M$3,2,FALSE),FALSE))*I14/1000</f>
        <v>#N/A</v>
      </c>
      <c r="T14" s="299" t="e">
        <f t="shared" si="1"/>
        <v>#N/A</v>
      </c>
    </row>
    <row r="15" spans="1:20" ht="15.75" thickBot="1" x14ac:dyDescent="0.3">
      <c r="A15" s="300" t="s">
        <v>121</v>
      </c>
      <c r="B15" s="300"/>
      <c r="C15" s="300"/>
      <c r="D15" s="300"/>
      <c r="E15" s="300"/>
      <c r="F15" s="300"/>
      <c r="G15" s="300"/>
      <c r="H15" s="300">
        <f>H14+H10</f>
        <v>0</v>
      </c>
      <c r="I15" s="300">
        <f>I14+I10</f>
        <v>150</v>
      </c>
      <c r="J15" s="301">
        <f>J14+J10</f>
        <v>0</v>
      </c>
      <c r="K15" s="302">
        <f>K14+K10</f>
        <v>0</v>
      </c>
      <c r="L15" s="300">
        <f>L14+L10</f>
        <v>1003</v>
      </c>
      <c r="M15" s="300">
        <f t="shared" ref="M15:N15" si="5">M14+M10</f>
        <v>0</v>
      </c>
      <c r="N15" s="300">
        <f t="shared" si="5"/>
        <v>0</v>
      </c>
      <c r="O15" s="303">
        <f>K15/I15</f>
        <v>0</v>
      </c>
      <c r="P15" s="300"/>
      <c r="Q15" s="113">
        <f>Q14+Q10</f>
        <v>0</v>
      </c>
      <c r="R15" s="113">
        <f>R14+R10</f>
        <v>0</v>
      </c>
      <c r="S15" s="294" t="e">
        <f>S10+S14</f>
        <v>#N/A</v>
      </c>
      <c r="T15" s="299" t="e">
        <f t="shared" si="1"/>
        <v>#N/A</v>
      </c>
    </row>
    <row r="16" spans="1:20" x14ac:dyDescent="0.25">
      <c r="A16" s="22"/>
      <c r="B16" s="23"/>
      <c r="C16" s="23"/>
      <c r="D16" s="23"/>
      <c r="E16" s="23"/>
      <c r="F16" s="23"/>
      <c r="G16" s="23"/>
      <c r="H16" s="23"/>
      <c r="I16" s="23"/>
      <c r="J16" s="23"/>
      <c r="K16" s="23"/>
      <c r="L16" s="23"/>
      <c r="M16" s="23"/>
      <c r="N16" s="23"/>
      <c r="O16" s="23"/>
      <c r="P16" s="23"/>
      <c r="Q16" s="23"/>
    </row>
    <row r="17" spans="1:17" x14ac:dyDescent="0.25">
      <c r="A17" s="326"/>
      <c r="B17" s="334"/>
      <c r="C17" s="327"/>
      <c r="D17" s="327"/>
      <c r="E17" s="327"/>
      <c r="F17" s="328" t="s">
        <v>122</v>
      </c>
      <c r="G17" s="329"/>
      <c r="J17" s="23"/>
      <c r="K17" s="23"/>
      <c r="L17" s="23"/>
      <c r="M17" s="23"/>
      <c r="N17" s="23"/>
      <c r="O17" s="23"/>
      <c r="P17" s="23"/>
      <c r="Q17" s="23"/>
    </row>
    <row r="18" spans="1:17" x14ac:dyDescent="0.25">
      <c r="A18" s="330"/>
      <c r="B18" s="335"/>
      <c r="C18" s="331"/>
      <c r="D18" s="331"/>
      <c r="E18" s="331"/>
      <c r="F18" s="332" t="s">
        <v>123</v>
      </c>
      <c r="G18" s="333"/>
      <c r="J18" s="23"/>
      <c r="K18" s="23"/>
      <c r="L18" s="23"/>
      <c r="M18" s="23"/>
      <c r="N18" s="23"/>
      <c r="O18" s="23"/>
      <c r="P18" s="23"/>
      <c r="Q18" s="23"/>
    </row>
    <row r="19" spans="1:17" x14ac:dyDescent="0.25">
      <c r="A19" s="23"/>
      <c r="B19" s="23"/>
      <c r="C19" s="23"/>
      <c r="D19" s="23"/>
      <c r="E19" s="23"/>
      <c r="F19" s="23"/>
      <c r="G19" s="23"/>
      <c r="H19" s="23"/>
      <c r="I19" s="23"/>
      <c r="J19" s="23"/>
      <c r="K19" s="23"/>
      <c r="L19" s="23"/>
      <c r="M19" s="23"/>
      <c r="N19" s="23"/>
      <c r="O19" s="23"/>
      <c r="P19" s="23"/>
      <c r="Q19" s="23"/>
    </row>
    <row r="20" spans="1:17" ht="15.75" thickBot="1" x14ac:dyDescent="0.3">
      <c r="A20" s="336" t="s">
        <v>124</v>
      </c>
    </row>
    <row r="21" spans="1:17" ht="32.450000000000003" customHeight="1" thickBot="1" x14ac:dyDescent="0.3">
      <c r="A21" s="340"/>
      <c r="B21" s="421" t="s">
        <v>125</v>
      </c>
      <c r="C21" s="422"/>
      <c r="D21" s="421" t="s">
        <v>126</v>
      </c>
      <c r="E21" s="422"/>
      <c r="F21" s="341" t="s">
        <v>127</v>
      </c>
    </row>
    <row r="22" spans="1:17" ht="15.75" thickBot="1" x14ac:dyDescent="0.3">
      <c r="A22" s="342"/>
      <c r="B22" s="343" t="s">
        <v>128</v>
      </c>
      <c r="C22" s="343" t="s">
        <v>129</v>
      </c>
      <c r="D22" s="343" t="s">
        <v>130</v>
      </c>
      <c r="E22" s="343" t="s">
        <v>129</v>
      </c>
      <c r="F22" s="344"/>
    </row>
    <row r="23" spans="1:17" ht="15.75" thickBot="1" x14ac:dyDescent="0.3">
      <c r="A23" s="345" t="s">
        <v>131</v>
      </c>
      <c r="B23" s="346"/>
      <c r="C23" s="346"/>
      <c r="D23" s="346"/>
      <c r="E23" s="346"/>
      <c r="F23" s="347"/>
    </row>
    <row r="24" spans="1:17" ht="15.75" thickBot="1" x14ac:dyDescent="0.3">
      <c r="A24" s="345" t="s">
        <v>132</v>
      </c>
      <c r="B24" s="346"/>
      <c r="C24" s="346"/>
      <c r="D24" s="346"/>
      <c r="E24" s="346"/>
      <c r="F24" s="347"/>
    </row>
    <row r="25" spans="1:17" ht="15.75" thickBot="1" x14ac:dyDescent="0.3">
      <c r="A25" s="348" t="s">
        <v>133</v>
      </c>
      <c r="B25" s="349"/>
      <c r="C25" s="349"/>
      <c r="D25" s="349"/>
      <c r="E25" s="349"/>
      <c r="F25" s="350"/>
    </row>
    <row r="26" spans="1:17" ht="15.75" thickBot="1" x14ac:dyDescent="0.3">
      <c r="A26" s="345" t="s">
        <v>134</v>
      </c>
      <c r="B26" s="351"/>
      <c r="C26" s="351"/>
      <c r="D26" s="351"/>
      <c r="E26" s="351"/>
      <c r="F26" s="352"/>
    </row>
    <row r="27" spans="1:17" ht="15.75" thickBot="1" x14ac:dyDescent="0.3">
      <c r="A27" s="348" t="s">
        <v>135</v>
      </c>
      <c r="B27" s="351"/>
      <c r="C27" s="351"/>
      <c r="D27" s="351"/>
      <c r="E27" s="351"/>
      <c r="F27" s="352"/>
    </row>
    <row r="28" spans="1:17" ht="15.75" thickBot="1" x14ac:dyDescent="0.3">
      <c r="A28" s="345" t="s">
        <v>136</v>
      </c>
      <c r="B28" s="351"/>
      <c r="C28" s="351"/>
      <c r="D28" s="351"/>
      <c r="E28" s="351"/>
      <c r="F28" s="352"/>
    </row>
    <row r="29" spans="1:17" ht="15.75" thickBot="1" x14ac:dyDescent="0.3">
      <c r="A29" s="348" t="s">
        <v>135</v>
      </c>
      <c r="B29" s="351"/>
      <c r="C29" s="351"/>
      <c r="D29" s="351"/>
      <c r="E29" s="351"/>
      <c r="F29" s="352"/>
    </row>
    <row r="30" spans="1:17" s="339" customFormat="1" ht="12.75" x14ac:dyDescent="0.2">
      <c r="A30" s="338" t="s">
        <v>137</v>
      </c>
    </row>
    <row r="31" spans="1:17" x14ac:dyDescent="0.25">
      <c r="A31" s="337"/>
    </row>
    <row r="32" spans="1:17" ht="15.75" thickBot="1" x14ac:dyDescent="0.3">
      <c r="A32" s="22" t="s">
        <v>138</v>
      </c>
      <c r="B32" s="23"/>
      <c r="C32" s="23"/>
      <c r="D32" s="23"/>
      <c r="E32" s="23"/>
      <c r="F32" s="23"/>
      <c r="G32" s="23"/>
      <c r="H32" s="23"/>
      <c r="I32" s="23"/>
      <c r="J32" s="23"/>
      <c r="K32" s="23"/>
      <c r="L32" s="23"/>
      <c r="M32" s="23"/>
      <c r="N32" s="23"/>
      <c r="O32" s="23"/>
      <c r="P32" s="23"/>
      <c r="Q32" s="23"/>
    </row>
    <row r="33" spans="1:17" ht="51.75" thickBot="1" x14ac:dyDescent="0.3">
      <c r="A33" s="9" t="s">
        <v>139</v>
      </c>
      <c r="B33" s="10" t="s">
        <v>140</v>
      </c>
      <c r="C33" s="10" t="s">
        <v>141</v>
      </c>
      <c r="D33" s="10" t="s">
        <v>142</v>
      </c>
      <c r="E33" s="10" t="s">
        <v>143</v>
      </c>
      <c r="F33" s="10" t="s">
        <v>144</v>
      </c>
      <c r="G33" s="23"/>
      <c r="H33" s="23"/>
      <c r="I33" s="23"/>
      <c r="J33" s="23"/>
      <c r="K33" s="23"/>
      <c r="L33" s="23"/>
      <c r="M33" s="23"/>
      <c r="N33" s="23"/>
      <c r="O33" s="23"/>
      <c r="P33" s="23"/>
      <c r="Q33" s="23"/>
    </row>
    <row r="34" spans="1:17" ht="15.75" thickBot="1" x14ac:dyDescent="0.3">
      <c r="A34" s="11"/>
      <c r="B34" s="12"/>
      <c r="C34" s="12"/>
      <c r="D34" s="12"/>
      <c r="E34" s="13"/>
      <c r="F34" s="13"/>
      <c r="G34" s="23"/>
      <c r="H34" s="23"/>
      <c r="I34" s="23"/>
      <c r="J34" s="23"/>
      <c r="K34" s="23"/>
      <c r="L34" s="23"/>
      <c r="M34" s="23"/>
      <c r="N34" s="23"/>
      <c r="O34" s="23"/>
      <c r="P34" s="23"/>
      <c r="Q34" s="23"/>
    </row>
    <row r="35" spans="1:17" ht="15.75" thickBot="1" x14ac:dyDescent="0.3">
      <c r="A35" s="11"/>
      <c r="B35" s="12"/>
      <c r="C35" s="12"/>
      <c r="D35" s="12"/>
      <c r="E35" s="13"/>
      <c r="F35" s="13"/>
      <c r="G35" s="23"/>
      <c r="H35" s="23"/>
      <c r="I35" s="23"/>
      <c r="J35" s="23"/>
      <c r="K35" s="23"/>
      <c r="L35" s="23"/>
      <c r="M35" s="23"/>
      <c r="N35" s="23"/>
      <c r="O35" s="23"/>
      <c r="P35" s="23"/>
      <c r="Q35" s="23"/>
    </row>
    <row r="36" spans="1:17" ht="15.75" thickBot="1" x14ac:dyDescent="0.3">
      <c r="A36" s="11"/>
      <c r="B36" s="12"/>
      <c r="C36" s="12"/>
      <c r="D36" s="12"/>
      <c r="E36" s="13"/>
      <c r="F36" s="13"/>
      <c r="G36" s="23"/>
      <c r="H36" s="23"/>
      <c r="I36" s="23"/>
      <c r="J36" s="23"/>
      <c r="K36" s="23"/>
      <c r="L36" s="23"/>
      <c r="M36" s="23"/>
      <c r="N36" s="23"/>
      <c r="O36" s="23"/>
      <c r="P36" s="23"/>
      <c r="Q36" s="23"/>
    </row>
    <row r="37" spans="1:17" ht="15.75" thickBot="1" x14ac:dyDescent="0.3">
      <c r="A37" s="11"/>
      <c r="B37" s="12"/>
      <c r="C37" s="12"/>
      <c r="D37" s="12"/>
      <c r="E37" s="13"/>
      <c r="F37" s="13"/>
      <c r="G37" s="23"/>
      <c r="H37" s="23"/>
      <c r="I37" s="23"/>
      <c r="J37" s="23"/>
      <c r="K37" s="23"/>
      <c r="L37" s="23"/>
      <c r="M37" s="23"/>
      <c r="N37" s="23"/>
      <c r="O37" s="23"/>
      <c r="P37" s="23"/>
      <c r="Q37" s="23"/>
    </row>
    <row r="38" spans="1:17" ht="15.75" thickBot="1" x14ac:dyDescent="0.3">
      <c r="A38" s="11"/>
      <c r="B38" s="12"/>
      <c r="C38" s="12"/>
      <c r="D38" s="12"/>
      <c r="E38" s="13"/>
      <c r="F38" s="13"/>
      <c r="G38" s="23"/>
      <c r="H38" s="23"/>
      <c r="I38" s="23"/>
      <c r="J38" s="23"/>
      <c r="K38" s="23"/>
      <c r="L38" s="23"/>
      <c r="M38" s="23"/>
      <c r="N38" s="23"/>
      <c r="O38" s="23"/>
      <c r="P38" s="23"/>
      <c r="Q38" s="23"/>
    </row>
    <row r="39" spans="1:17" ht="15.75" thickBot="1" x14ac:dyDescent="0.3">
      <c r="A39" s="11"/>
      <c r="B39" s="12"/>
      <c r="C39" s="12"/>
      <c r="D39" s="12"/>
      <c r="E39" s="12"/>
      <c r="F39" s="12"/>
      <c r="G39" s="23"/>
      <c r="H39" s="23"/>
      <c r="I39" s="23"/>
      <c r="J39" s="23"/>
      <c r="K39" s="23"/>
      <c r="L39" s="23"/>
      <c r="M39" s="23"/>
      <c r="N39" s="23"/>
      <c r="O39" s="23"/>
      <c r="P39" s="23"/>
      <c r="Q39" s="23"/>
    </row>
  </sheetData>
  <mergeCells count="2">
    <mergeCell ref="B21:C21"/>
    <mergeCell ref="D21:E21"/>
  </mergeCells>
  <conditionalFormatting sqref="L8:L15">
    <cfRule type="expression" dxfId="0" priority="1">
      <formula>L8&gt;S8</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8CB28870-E7A2-4171-9D93-2D2799121E84}">
          <x14:formula1>
            <xm:f>'Données efficacité energétique'!$A$5:$A$123</xm:f>
          </x14:formula1>
          <xm:sqref>G8:G9 G11:G13</xm:sqref>
        </x14:dataValidation>
        <x14:dataValidation type="list" allowBlank="1" showInputMessage="1" showErrorMessage="1" xr:uid="{E364D422-B2CC-4018-81CC-FE78E4508827}">
          <x14:formula1>
            <xm:f>'Données efficacité energétique'!$Z$3:$Z$5</xm:f>
          </x14:formula1>
          <xm:sqref>Q4</xm:sqref>
        </x14:dataValidation>
        <x14:dataValidation type="list" allowBlank="1" showInputMessage="1" showErrorMessage="1" xr:uid="{4E483922-8898-4818-B974-1EA7BBEAE66F}">
          <x14:formula1>
            <xm:f>'Zones climatiques'!$B$4:$B$99</xm:f>
          </x14:formula1>
          <xm:sqref>Q2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2BFEA-5087-40DC-BEE4-CB34879F4345}">
  <sheetPr>
    <tabColor theme="5"/>
  </sheetPr>
  <dimension ref="A2:AY388"/>
  <sheetViews>
    <sheetView zoomScale="72" workbookViewId="0">
      <selection activeCell="O16" sqref="O16"/>
    </sheetView>
  </sheetViews>
  <sheetFormatPr baseColWidth="10" defaultColWidth="11.42578125" defaultRowHeight="15" x14ac:dyDescent="0.25"/>
  <cols>
    <col min="1" max="1" width="28.5703125" bestFit="1" customWidth="1"/>
    <col min="2" max="2" width="18.8554687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x14ac:dyDescent="0.25">
      <c r="A2" s="304"/>
      <c r="B2" s="304"/>
      <c r="C2" s="304" t="s">
        <v>145</v>
      </c>
      <c r="D2" s="304" t="s">
        <v>79</v>
      </c>
      <c r="E2" s="304" t="s">
        <v>146</v>
      </c>
      <c r="F2" s="304" t="s">
        <v>147</v>
      </c>
      <c r="G2" t="s">
        <v>148</v>
      </c>
      <c r="H2" t="s">
        <v>149</v>
      </c>
      <c r="I2" t="s">
        <v>150</v>
      </c>
      <c r="J2" t="s">
        <v>151</v>
      </c>
      <c r="K2" t="s">
        <v>152</v>
      </c>
      <c r="L2" t="s">
        <v>153</v>
      </c>
      <c r="M2" t="s">
        <v>81</v>
      </c>
    </row>
    <row r="3" spans="1:51" x14ac:dyDescent="0.25">
      <c r="A3" s="304">
        <v>1</v>
      </c>
      <c r="B3" s="304">
        <v>2</v>
      </c>
      <c r="C3" s="304">
        <v>3</v>
      </c>
      <c r="D3" s="304">
        <v>4</v>
      </c>
      <c r="E3" s="304">
        <v>5</v>
      </c>
      <c r="F3" s="304">
        <v>6</v>
      </c>
      <c r="G3" s="304">
        <v>7</v>
      </c>
      <c r="H3" s="304">
        <v>8</v>
      </c>
      <c r="I3" s="304">
        <v>9</v>
      </c>
      <c r="J3" s="304">
        <v>10</v>
      </c>
      <c r="K3" s="304">
        <v>11</v>
      </c>
      <c r="L3" s="304">
        <v>12</v>
      </c>
      <c r="M3" s="304">
        <v>13</v>
      </c>
      <c r="Y3" t="s">
        <v>145</v>
      </c>
      <c r="Z3" t="s">
        <v>152</v>
      </c>
      <c r="AA3" s="365"/>
    </row>
    <row r="4" spans="1:51" ht="36.75" x14ac:dyDescent="0.25">
      <c r="A4" s="306" t="s">
        <v>154</v>
      </c>
      <c r="B4" s="306" t="s">
        <v>155</v>
      </c>
      <c r="C4" s="322" t="s">
        <v>145</v>
      </c>
      <c r="D4" s="322" t="s">
        <v>79</v>
      </c>
      <c r="E4" s="322" t="s">
        <v>146</v>
      </c>
      <c r="F4" s="322" t="s">
        <v>147</v>
      </c>
      <c r="G4" s="322" t="s">
        <v>148</v>
      </c>
      <c r="H4" s="322" t="s">
        <v>149</v>
      </c>
      <c r="I4" s="322" t="s">
        <v>150</v>
      </c>
      <c r="J4" s="322" t="s">
        <v>151</v>
      </c>
      <c r="K4" s="322" t="s">
        <v>156</v>
      </c>
      <c r="L4" s="322" t="s">
        <v>157</v>
      </c>
      <c r="M4" s="322" t="s">
        <v>158</v>
      </c>
      <c r="Y4" t="s">
        <v>79</v>
      </c>
      <c r="Z4" t="s">
        <v>153</v>
      </c>
      <c r="AA4" s="365"/>
      <c r="AN4" t="s">
        <v>159</v>
      </c>
    </row>
    <row r="5" spans="1:51" ht="22.5" customHeight="1" x14ac:dyDescent="0.25">
      <c r="A5" s="363" t="s">
        <v>106</v>
      </c>
      <c r="B5" s="310">
        <v>87</v>
      </c>
      <c r="C5" s="307">
        <v>1.2</v>
      </c>
      <c r="D5" s="307">
        <v>1.3</v>
      </c>
      <c r="E5" s="307">
        <v>1.2</v>
      </c>
      <c r="F5" s="307">
        <v>1.1000000000000001</v>
      </c>
      <c r="G5" s="307">
        <v>1</v>
      </c>
      <c r="H5" s="307">
        <v>0.9</v>
      </c>
      <c r="I5" s="307">
        <v>0.9</v>
      </c>
      <c r="J5" s="307">
        <v>0.8</v>
      </c>
      <c r="K5" s="307">
        <v>0</v>
      </c>
      <c r="L5" s="307">
        <v>0.2</v>
      </c>
      <c r="M5" s="307">
        <v>0.4</v>
      </c>
      <c r="S5" s="311"/>
      <c r="T5" s="311"/>
      <c r="Y5" t="s">
        <v>146</v>
      </c>
      <c r="Z5" t="s">
        <v>81</v>
      </c>
      <c r="AA5" s="365"/>
      <c r="AN5" s="321" t="s">
        <v>160</v>
      </c>
    </row>
    <row r="6" spans="1:51" ht="14.45" customHeight="1" x14ac:dyDescent="0.25">
      <c r="A6" s="363" t="s">
        <v>161</v>
      </c>
      <c r="B6" s="307">
        <v>104</v>
      </c>
      <c r="C6" s="307">
        <v>1.1000000000000001</v>
      </c>
      <c r="D6" s="307">
        <v>1.2</v>
      </c>
      <c r="E6" s="307">
        <v>1.1000000000000001</v>
      </c>
      <c r="F6" s="307">
        <v>1.1000000000000001</v>
      </c>
      <c r="G6" s="307">
        <v>1</v>
      </c>
      <c r="H6" s="307">
        <v>0.9</v>
      </c>
      <c r="I6" s="307">
        <v>0.8</v>
      </c>
      <c r="J6" s="307">
        <v>0.8</v>
      </c>
      <c r="K6" s="307">
        <v>0</v>
      </c>
      <c r="L6" s="307">
        <v>0.1</v>
      </c>
      <c r="M6" s="307">
        <v>0.2</v>
      </c>
      <c r="S6" s="311"/>
      <c r="T6" s="311"/>
      <c r="Y6" t="s">
        <v>147</v>
      </c>
      <c r="AA6" s="365"/>
      <c r="AN6" s="423" t="s">
        <v>145</v>
      </c>
      <c r="AO6" s="425" t="s">
        <v>79</v>
      </c>
      <c r="AP6" s="425" t="s">
        <v>146</v>
      </c>
      <c r="AQ6" s="425" t="s">
        <v>147</v>
      </c>
      <c r="AR6" s="425" t="s">
        <v>148</v>
      </c>
      <c r="AS6" s="425" t="s">
        <v>149</v>
      </c>
      <c r="AT6" s="425" t="s">
        <v>150</v>
      </c>
      <c r="AU6" s="427" t="s">
        <v>151</v>
      </c>
    </row>
    <row r="7" spans="1:51" ht="22.5" customHeight="1" x14ac:dyDescent="0.25">
      <c r="A7" s="364" t="s">
        <v>162</v>
      </c>
      <c r="B7" s="310">
        <v>95</v>
      </c>
      <c r="C7" s="307">
        <v>1.1000000000000001</v>
      </c>
      <c r="D7" s="307">
        <v>1.2</v>
      </c>
      <c r="E7" s="307">
        <v>1.1000000000000001</v>
      </c>
      <c r="F7" s="307">
        <v>1.1000000000000001</v>
      </c>
      <c r="G7" s="307">
        <v>1</v>
      </c>
      <c r="H7" s="307">
        <v>1</v>
      </c>
      <c r="I7" s="307">
        <v>0.9</v>
      </c>
      <c r="J7" s="307">
        <v>0.8</v>
      </c>
      <c r="K7" s="307">
        <v>0</v>
      </c>
      <c r="L7" s="307">
        <v>0.1</v>
      </c>
      <c r="M7" s="307">
        <v>0.2</v>
      </c>
      <c r="T7" s="311"/>
      <c r="Y7" t="s">
        <v>148</v>
      </c>
      <c r="AA7" s="365"/>
      <c r="AN7" s="424"/>
      <c r="AO7" s="426"/>
      <c r="AP7" s="426"/>
      <c r="AQ7" s="426"/>
      <c r="AR7" s="426"/>
      <c r="AS7" s="426"/>
      <c r="AT7" s="426"/>
      <c r="AU7" s="428"/>
      <c r="AV7" s="320" t="s">
        <v>156</v>
      </c>
      <c r="AW7" s="320" t="s">
        <v>157</v>
      </c>
      <c r="AX7" s="429" t="s">
        <v>158</v>
      </c>
      <c r="AY7" s="430"/>
    </row>
    <row r="8" spans="1:51" ht="22.5" customHeight="1" x14ac:dyDescent="0.25">
      <c r="A8" s="364" t="s">
        <v>108</v>
      </c>
      <c r="B8" s="310">
        <v>81</v>
      </c>
      <c r="C8" s="307">
        <v>1</v>
      </c>
      <c r="D8" s="307">
        <v>1</v>
      </c>
      <c r="E8" s="307">
        <v>1</v>
      </c>
      <c r="F8" s="307">
        <v>1</v>
      </c>
      <c r="G8" s="307">
        <v>1</v>
      </c>
      <c r="H8" s="307">
        <v>1</v>
      </c>
      <c r="I8" s="307">
        <v>1</v>
      </c>
      <c r="J8" s="307">
        <v>1</v>
      </c>
      <c r="K8" s="307">
        <v>0</v>
      </c>
      <c r="L8" s="307">
        <v>0</v>
      </c>
      <c r="M8" s="307">
        <v>0</v>
      </c>
      <c r="T8" s="311"/>
      <c r="Y8" t="s">
        <v>149</v>
      </c>
      <c r="AA8" s="365"/>
      <c r="AM8" s="14"/>
      <c r="AN8" s="435">
        <v>1.1000000000000001</v>
      </c>
      <c r="AO8" s="431">
        <v>1.3</v>
      </c>
      <c r="AP8" s="431">
        <v>1.2</v>
      </c>
      <c r="AQ8" s="431">
        <v>1.1000000000000001</v>
      </c>
      <c r="AR8" s="431">
        <v>1</v>
      </c>
      <c r="AS8" s="431">
        <v>1</v>
      </c>
      <c r="AT8" s="431">
        <v>0.9</v>
      </c>
      <c r="AU8" s="433">
        <v>0.8</v>
      </c>
      <c r="AV8" s="435">
        <v>0</v>
      </c>
      <c r="AW8" s="431">
        <v>0.3</v>
      </c>
      <c r="AX8" s="433">
        <v>0.5</v>
      </c>
    </row>
    <row r="9" spans="1:51" ht="23.25" x14ac:dyDescent="0.25">
      <c r="A9" s="364" t="s">
        <v>114</v>
      </c>
      <c r="B9" s="310">
        <v>79</v>
      </c>
      <c r="C9" s="307">
        <v>1.1000000000000001</v>
      </c>
      <c r="D9" s="307">
        <v>1.2</v>
      </c>
      <c r="E9" s="307">
        <v>1.1000000000000001</v>
      </c>
      <c r="F9" s="307">
        <v>1.1000000000000001</v>
      </c>
      <c r="G9" s="307">
        <v>1</v>
      </c>
      <c r="H9" s="307">
        <v>1</v>
      </c>
      <c r="I9" s="307">
        <v>0.9</v>
      </c>
      <c r="J9" s="307">
        <v>0.8</v>
      </c>
      <c r="K9" s="307">
        <v>0</v>
      </c>
      <c r="L9" s="307">
        <v>0.2</v>
      </c>
      <c r="M9" s="307">
        <v>0.4</v>
      </c>
      <c r="T9" s="311"/>
      <c r="Y9" t="s">
        <v>150</v>
      </c>
      <c r="AA9" s="365"/>
      <c r="AM9" s="319" t="s">
        <v>163</v>
      </c>
      <c r="AN9" s="436"/>
      <c r="AO9" s="432"/>
      <c r="AP9" s="432"/>
      <c r="AQ9" s="432"/>
      <c r="AR9" s="432"/>
      <c r="AS9" s="432"/>
      <c r="AT9" s="432"/>
      <c r="AU9" s="434"/>
      <c r="AV9" s="436"/>
      <c r="AW9" s="432"/>
      <c r="AX9" s="434"/>
    </row>
    <row r="10" spans="1:51" ht="23.25" x14ac:dyDescent="0.25">
      <c r="A10" s="364" t="s">
        <v>164</v>
      </c>
      <c r="B10" s="307">
        <v>92</v>
      </c>
      <c r="C10" s="307">
        <v>1.1000000000000001</v>
      </c>
      <c r="D10" s="307">
        <v>1.2</v>
      </c>
      <c r="E10" s="307">
        <v>1.1000000000000001</v>
      </c>
      <c r="F10" s="307">
        <v>1.05</v>
      </c>
      <c r="G10" s="307">
        <v>1</v>
      </c>
      <c r="H10" s="307">
        <v>1</v>
      </c>
      <c r="I10" s="307">
        <v>0.95</v>
      </c>
      <c r="J10" s="307">
        <v>0.85</v>
      </c>
      <c r="K10" s="307">
        <v>0</v>
      </c>
      <c r="L10" s="307">
        <v>0.1</v>
      </c>
      <c r="M10" s="307">
        <v>0.25</v>
      </c>
      <c r="T10" s="311"/>
      <c r="Y10" t="s">
        <v>151</v>
      </c>
      <c r="AA10" s="365"/>
      <c r="AM10" s="319" t="s">
        <v>165</v>
      </c>
      <c r="AN10" s="435">
        <v>0.9</v>
      </c>
      <c r="AO10" s="431">
        <v>1.1000000000000001</v>
      </c>
      <c r="AP10" s="431">
        <v>1.1000000000000001</v>
      </c>
      <c r="AQ10" s="431">
        <v>0.9</v>
      </c>
      <c r="AR10" s="431">
        <v>1</v>
      </c>
      <c r="AS10" s="431">
        <v>1</v>
      </c>
      <c r="AT10" s="431">
        <v>1.2</v>
      </c>
      <c r="AU10" s="433">
        <v>1.2</v>
      </c>
      <c r="AV10" s="435">
        <v>0</v>
      </c>
      <c r="AW10" s="431">
        <v>0</v>
      </c>
      <c r="AX10" s="433">
        <v>0.1</v>
      </c>
    </row>
    <row r="11" spans="1:51" ht="22.5" customHeight="1" x14ac:dyDescent="0.25">
      <c r="A11" s="364" t="s">
        <v>166</v>
      </c>
      <c r="B11" s="307">
        <v>99</v>
      </c>
      <c r="C11" s="307">
        <v>1.1000000000000001</v>
      </c>
      <c r="D11" s="307">
        <v>1.2</v>
      </c>
      <c r="E11" s="307">
        <v>1.1000000000000001</v>
      </c>
      <c r="F11" s="307">
        <v>1.1000000000000001</v>
      </c>
      <c r="G11" s="307">
        <v>1</v>
      </c>
      <c r="H11" s="307">
        <v>1</v>
      </c>
      <c r="I11" s="307">
        <v>0.9</v>
      </c>
      <c r="J11" s="307">
        <v>0.8</v>
      </c>
      <c r="K11" s="307">
        <v>0</v>
      </c>
      <c r="L11" s="307">
        <v>0.1</v>
      </c>
      <c r="M11" s="307">
        <v>0.3</v>
      </c>
      <c r="T11" s="311"/>
      <c r="AA11" s="365"/>
      <c r="AN11" s="436"/>
      <c r="AO11" s="432"/>
      <c r="AP11" s="432"/>
      <c r="AQ11" s="432"/>
      <c r="AR11" s="432"/>
      <c r="AS11" s="432"/>
      <c r="AT11" s="432"/>
      <c r="AU11" s="434"/>
      <c r="AV11" s="436"/>
      <c r="AW11" s="432"/>
      <c r="AX11" s="434"/>
    </row>
    <row r="12" spans="1:51" ht="30" x14ac:dyDescent="0.25">
      <c r="A12" s="364" t="s">
        <v>167</v>
      </c>
      <c r="B12" s="307">
        <v>92</v>
      </c>
      <c r="C12" s="307">
        <v>1.1000000000000001</v>
      </c>
      <c r="D12" s="307">
        <v>1.2</v>
      </c>
      <c r="E12" s="307">
        <v>1.1000000000000001</v>
      </c>
      <c r="F12" s="307">
        <v>1.1000000000000001</v>
      </c>
      <c r="G12" s="307">
        <v>1</v>
      </c>
      <c r="H12" s="307">
        <v>1</v>
      </c>
      <c r="I12" s="307">
        <v>0.9</v>
      </c>
      <c r="J12" s="307">
        <v>0.8</v>
      </c>
      <c r="K12" s="307">
        <v>0</v>
      </c>
      <c r="L12" s="307">
        <v>0.2</v>
      </c>
      <c r="M12" s="307">
        <v>0.4</v>
      </c>
      <c r="T12" s="311"/>
      <c r="AA12" s="365"/>
      <c r="AM12" s="14" t="s">
        <v>168</v>
      </c>
      <c r="AN12" s="435">
        <v>1.1000000000000001</v>
      </c>
      <c r="AO12" s="431">
        <v>1.3</v>
      </c>
      <c r="AP12" s="431">
        <v>1.1000000000000001</v>
      </c>
      <c r="AQ12" s="431">
        <v>1.1000000000000001</v>
      </c>
      <c r="AR12" s="431">
        <v>1</v>
      </c>
      <c r="AS12" s="431">
        <v>1</v>
      </c>
      <c r="AT12" s="431">
        <v>0.9</v>
      </c>
      <c r="AU12" s="433">
        <v>0.8</v>
      </c>
      <c r="AV12" s="435">
        <v>0</v>
      </c>
      <c r="AW12" s="431">
        <v>0.1</v>
      </c>
      <c r="AX12" s="433">
        <v>0.2</v>
      </c>
    </row>
    <row r="13" spans="1:51" x14ac:dyDescent="0.25">
      <c r="A13" s="318"/>
      <c r="B13" s="310"/>
      <c r="C13" s="307"/>
      <c r="D13" s="307"/>
      <c r="E13" s="307"/>
      <c r="F13" s="307"/>
      <c r="G13" s="307"/>
      <c r="H13" s="307"/>
      <c r="I13" s="307"/>
      <c r="J13" s="307"/>
      <c r="K13" s="307"/>
      <c r="L13" s="307"/>
      <c r="M13" s="307"/>
      <c r="T13" s="311"/>
      <c r="AA13" s="366"/>
      <c r="AN13" s="436"/>
      <c r="AO13" s="432"/>
      <c r="AP13" s="432"/>
      <c r="AQ13" s="432"/>
      <c r="AR13" s="432"/>
      <c r="AS13" s="432"/>
      <c r="AT13" s="432"/>
      <c r="AU13" s="434"/>
      <c r="AV13" s="436"/>
      <c r="AW13" s="432"/>
      <c r="AX13" s="434"/>
    </row>
    <row r="14" spans="1:51" ht="14.45" customHeight="1" x14ac:dyDescent="0.25">
      <c r="A14" s="318"/>
      <c r="B14" s="307"/>
      <c r="C14" s="307"/>
      <c r="D14" s="307"/>
      <c r="E14" s="307"/>
      <c r="F14" s="307"/>
      <c r="G14" s="307"/>
      <c r="H14" s="307"/>
      <c r="I14" s="307"/>
      <c r="J14" s="307"/>
      <c r="K14" s="307"/>
      <c r="L14" s="307"/>
      <c r="M14" s="307"/>
      <c r="AM14" s="14" t="s">
        <v>169</v>
      </c>
      <c r="AN14" s="435">
        <v>1</v>
      </c>
      <c r="AO14" s="431">
        <v>1.2</v>
      </c>
      <c r="AP14" s="431">
        <v>1.2</v>
      </c>
      <c r="AQ14" s="431">
        <v>1</v>
      </c>
      <c r="AR14" s="431">
        <v>1</v>
      </c>
      <c r="AS14" s="431">
        <v>1</v>
      </c>
      <c r="AT14" s="431">
        <v>1.2</v>
      </c>
      <c r="AU14" s="433">
        <v>1</v>
      </c>
      <c r="AV14" s="435">
        <v>0</v>
      </c>
      <c r="AW14" s="431">
        <v>0.1</v>
      </c>
      <c r="AX14" s="433">
        <v>0.2</v>
      </c>
    </row>
    <row r="15" spans="1:51" x14ac:dyDescent="0.25">
      <c r="A15" s="318"/>
      <c r="B15" s="307"/>
      <c r="C15" s="307"/>
      <c r="D15" s="307"/>
      <c r="E15" s="307"/>
      <c r="F15" s="307"/>
      <c r="G15" s="307"/>
      <c r="H15" s="307"/>
      <c r="I15" s="307"/>
      <c r="J15" s="307"/>
      <c r="K15" s="307"/>
      <c r="L15" s="307"/>
      <c r="M15" s="307"/>
      <c r="AM15" s="14"/>
      <c r="AN15" s="436"/>
      <c r="AO15" s="432"/>
      <c r="AP15" s="432"/>
      <c r="AQ15" s="432"/>
      <c r="AR15" s="432"/>
      <c r="AS15" s="432"/>
      <c r="AT15" s="432"/>
      <c r="AU15" s="434"/>
      <c r="AV15" s="436"/>
      <c r="AW15" s="432"/>
      <c r="AX15" s="434"/>
    </row>
    <row r="16" spans="1:51" x14ac:dyDescent="0.25">
      <c r="A16" s="318"/>
      <c r="B16" s="307"/>
      <c r="C16" s="307"/>
      <c r="D16" s="307"/>
      <c r="E16" s="307"/>
      <c r="F16" s="307"/>
      <c r="G16" s="307"/>
      <c r="H16" s="307"/>
      <c r="I16" s="307"/>
      <c r="J16" s="307"/>
      <c r="K16" s="307"/>
      <c r="L16" s="307"/>
      <c r="M16" s="307"/>
      <c r="AM16" s="14" t="s">
        <v>170</v>
      </c>
      <c r="AN16" s="435">
        <v>1.2</v>
      </c>
      <c r="AO16" s="431">
        <v>1.3</v>
      </c>
      <c r="AP16" s="431">
        <v>1.2</v>
      </c>
      <c r="AQ16" s="431">
        <v>1.1000000000000001</v>
      </c>
      <c r="AR16" s="431">
        <v>1</v>
      </c>
      <c r="AS16" s="431">
        <v>1</v>
      </c>
      <c r="AT16" s="431">
        <v>0.9</v>
      </c>
      <c r="AU16" s="433">
        <v>0.7</v>
      </c>
      <c r="AV16" s="435">
        <v>0</v>
      </c>
      <c r="AW16" s="431">
        <v>0.1</v>
      </c>
      <c r="AX16" s="433">
        <v>0.2</v>
      </c>
    </row>
    <row r="17" spans="1:50" x14ac:dyDescent="0.25">
      <c r="A17" s="318"/>
      <c r="B17" s="307"/>
      <c r="C17" s="307"/>
      <c r="D17" s="307"/>
      <c r="E17" s="307"/>
      <c r="F17" s="307"/>
      <c r="G17" s="307"/>
      <c r="H17" s="307"/>
      <c r="I17" s="307"/>
      <c r="J17" s="307"/>
      <c r="K17" s="307"/>
      <c r="L17" s="307"/>
      <c r="M17" s="307"/>
      <c r="AN17" s="436"/>
      <c r="AO17" s="432"/>
      <c r="AP17" s="432"/>
      <c r="AQ17" s="432"/>
      <c r="AR17" s="432"/>
      <c r="AS17" s="432"/>
      <c r="AT17" s="432"/>
      <c r="AU17" s="434"/>
      <c r="AV17" s="436"/>
      <c r="AW17" s="432"/>
      <c r="AX17" s="434"/>
    </row>
    <row r="18" spans="1:50" x14ac:dyDescent="0.25">
      <c r="B18" s="14"/>
      <c r="AM18" s="14" t="s">
        <v>171</v>
      </c>
      <c r="AN18" s="435">
        <v>1.2</v>
      </c>
      <c r="AO18" s="431">
        <v>1.3</v>
      </c>
      <c r="AP18" s="431">
        <v>1.2</v>
      </c>
      <c r="AQ18" s="431">
        <v>1.1000000000000001</v>
      </c>
      <c r="AR18" s="431">
        <v>1</v>
      </c>
      <c r="AS18" s="431">
        <v>1</v>
      </c>
      <c r="AT18" s="431">
        <v>1.1000000000000001</v>
      </c>
      <c r="AU18" s="433">
        <v>0.9</v>
      </c>
      <c r="AV18" s="435">
        <v>0</v>
      </c>
      <c r="AW18" s="431">
        <v>0.1</v>
      </c>
      <c r="AX18" s="433">
        <v>0.2</v>
      </c>
    </row>
    <row r="19" spans="1:50" x14ac:dyDescent="0.25">
      <c r="AM19" s="14"/>
      <c r="AN19" s="437"/>
      <c r="AO19" s="438"/>
      <c r="AP19" s="438"/>
      <c r="AQ19" s="438"/>
      <c r="AR19" s="438"/>
      <c r="AS19" s="438"/>
      <c r="AT19" s="438"/>
      <c r="AU19" s="439"/>
      <c r="AV19" s="437"/>
      <c r="AW19" s="438"/>
      <c r="AX19" s="439"/>
    </row>
    <row r="20" spans="1:50" x14ac:dyDescent="0.25">
      <c r="AM20" s="14"/>
      <c r="AN20" s="437"/>
      <c r="AO20" s="438"/>
      <c r="AP20" s="438"/>
      <c r="AQ20" s="438"/>
      <c r="AR20" s="438"/>
      <c r="AS20" s="438"/>
      <c r="AT20" s="438"/>
      <c r="AU20" s="439"/>
      <c r="AV20" s="437"/>
      <c r="AW20" s="438"/>
      <c r="AX20" s="439"/>
    </row>
    <row r="21" spans="1:50" x14ac:dyDescent="0.25">
      <c r="AM21" s="14"/>
      <c r="AN21" s="437"/>
      <c r="AO21" s="438"/>
      <c r="AP21" s="438"/>
      <c r="AQ21" s="438"/>
      <c r="AR21" s="438"/>
      <c r="AS21" s="438"/>
      <c r="AT21" s="438"/>
      <c r="AU21" s="439"/>
      <c r="AV21" s="437"/>
      <c r="AW21" s="438"/>
      <c r="AX21" s="439"/>
    </row>
    <row r="22" spans="1:50" x14ac:dyDescent="0.25">
      <c r="AM22" s="14"/>
      <c r="AN22" s="437"/>
      <c r="AO22" s="438"/>
      <c r="AP22" s="438"/>
      <c r="AQ22" s="438"/>
      <c r="AR22" s="438"/>
      <c r="AS22" s="438"/>
      <c r="AT22" s="438"/>
      <c r="AU22" s="439"/>
      <c r="AV22" s="437"/>
      <c r="AW22" s="438"/>
      <c r="AX22" s="439"/>
    </row>
    <row r="23" spans="1:50" x14ac:dyDescent="0.25">
      <c r="A23" s="304"/>
      <c r="B23" s="304"/>
      <c r="J23" s="88"/>
      <c r="K23" s="88"/>
      <c r="L23" s="88"/>
      <c r="M23" s="88"/>
      <c r="N23" s="88"/>
      <c r="O23" s="88"/>
      <c r="P23" s="88"/>
      <c r="Q23" s="88"/>
      <c r="AN23" s="436"/>
      <c r="AO23" s="432"/>
      <c r="AP23" s="432"/>
      <c r="AQ23" s="432"/>
      <c r="AR23" s="432"/>
      <c r="AS23" s="432"/>
      <c r="AT23" s="432"/>
      <c r="AU23" s="434"/>
      <c r="AV23" s="436"/>
      <c r="AW23" s="432"/>
      <c r="AX23" s="434"/>
    </row>
    <row r="24" spans="1:50" x14ac:dyDescent="0.25">
      <c r="A24" s="304"/>
      <c r="J24" s="440"/>
      <c r="K24" s="440"/>
      <c r="O24" s="307"/>
      <c r="P24" s="264"/>
      <c r="AM24" s="14" t="s">
        <v>172</v>
      </c>
      <c r="AN24" s="435">
        <v>1.2</v>
      </c>
      <c r="AO24" s="431">
        <v>1.3</v>
      </c>
      <c r="AP24" s="431">
        <v>1.2</v>
      </c>
      <c r="AQ24" s="431">
        <v>1.1000000000000001</v>
      </c>
      <c r="AR24" s="431">
        <v>1</v>
      </c>
      <c r="AS24" s="431">
        <v>1</v>
      </c>
      <c r="AT24" s="431">
        <v>0.9</v>
      </c>
      <c r="AU24" s="433">
        <v>0.7</v>
      </c>
      <c r="AV24" s="435">
        <v>0</v>
      </c>
      <c r="AW24" s="431">
        <v>0.1</v>
      </c>
      <c r="AX24" s="433">
        <v>0.2</v>
      </c>
    </row>
    <row r="25" spans="1:50" x14ac:dyDescent="0.25">
      <c r="A25" s="304"/>
      <c r="J25" s="317"/>
      <c r="K25" s="317"/>
      <c r="L25" s="316"/>
      <c r="M25" s="315"/>
      <c r="N25" s="315"/>
      <c r="O25" s="315"/>
      <c r="P25" s="314"/>
      <c r="AN25" s="436"/>
      <c r="AO25" s="432"/>
      <c r="AP25" s="432"/>
      <c r="AQ25" s="432"/>
      <c r="AR25" s="432"/>
      <c r="AS25" s="432"/>
      <c r="AT25" s="432"/>
      <c r="AU25" s="434"/>
      <c r="AV25" s="436"/>
      <c r="AW25" s="432"/>
      <c r="AX25" s="434"/>
    </row>
    <row r="26" spans="1:50" x14ac:dyDescent="0.25">
      <c r="A26" s="304"/>
      <c r="J26" s="304"/>
      <c r="K26" s="304"/>
      <c r="L26" s="307"/>
      <c r="M26" s="307"/>
      <c r="N26" s="307"/>
      <c r="O26" s="308"/>
      <c r="P26" s="313"/>
      <c r="AM26" s="14" t="s">
        <v>173</v>
      </c>
      <c r="AN26" s="435">
        <v>1.1000000000000001</v>
      </c>
      <c r="AO26" s="431">
        <v>1.2</v>
      </c>
      <c r="AP26" s="431">
        <v>1.1000000000000001</v>
      </c>
      <c r="AQ26" s="431">
        <v>1</v>
      </c>
      <c r="AR26" s="431">
        <v>1</v>
      </c>
      <c r="AS26" s="431">
        <v>1</v>
      </c>
      <c r="AT26" s="431">
        <v>1.1000000000000001</v>
      </c>
      <c r="AU26" s="433">
        <v>0.9</v>
      </c>
      <c r="AV26" s="435">
        <v>0</v>
      </c>
      <c r="AW26" s="431">
        <v>0.1</v>
      </c>
      <c r="AX26" s="433">
        <v>0.2</v>
      </c>
    </row>
    <row r="27" spans="1:50" x14ac:dyDescent="0.25">
      <c r="A27" s="304"/>
      <c r="J27" s="304"/>
      <c r="K27" s="304"/>
      <c r="L27" s="307"/>
      <c r="M27" s="307"/>
      <c r="N27" s="307"/>
      <c r="O27" s="310"/>
      <c r="P27" s="310"/>
      <c r="AN27" s="436"/>
      <c r="AO27" s="432"/>
      <c r="AP27" s="432"/>
      <c r="AQ27" s="432"/>
      <c r="AR27" s="432"/>
      <c r="AS27" s="432"/>
      <c r="AT27" s="432"/>
      <c r="AU27" s="434"/>
      <c r="AV27" s="436"/>
      <c r="AW27" s="432"/>
      <c r="AX27" s="434"/>
    </row>
    <row r="28" spans="1:50" ht="20.100000000000001" customHeight="1" x14ac:dyDescent="0.25">
      <c r="A28" s="304"/>
      <c r="J28" s="304"/>
      <c r="K28" s="304"/>
      <c r="L28" s="307"/>
      <c r="M28" s="307"/>
      <c r="N28" s="307"/>
      <c r="O28" s="310"/>
      <c r="P28" s="310"/>
      <c r="AM28" s="14" t="s">
        <v>174</v>
      </c>
      <c r="AN28" s="435">
        <v>1.2</v>
      </c>
      <c r="AO28" s="431">
        <v>1.4</v>
      </c>
      <c r="AP28" s="431">
        <v>1.2</v>
      </c>
      <c r="AQ28" s="431">
        <v>1.1000000000000001</v>
      </c>
      <c r="AR28" s="431">
        <v>1</v>
      </c>
      <c r="AS28" s="431">
        <v>1</v>
      </c>
      <c r="AT28" s="431">
        <v>0.9</v>
      </c>
      <c r="AU28" s="433">
        <v>0.7</v>
      </c>
      <c r="AV28" s="435">
        <v>0</v>
      </c>
      <c r="AW28" s="431">
        <v>0.1</v>
      </c>
      <c r="AX28" s="433">
        <v>0.2</v>
      </c>
    </row>
    <row r="29" spans="1:50" x14ac:dyDescent="0.25">
      <c r="A29" s="304"/>
      <c r="J29" s="304"/>
      <c r="K29" s="304"/>
      <c r="L29" s="307"/>
      <c r="M29" s="307"/>
      <c r="N29" s="307"/>
      <c r="O29" s="310"/>
      <c r="P29" s="312"/>
      <c r="Q29" s="311"/>
      <c r="AN29" s="436"/>
      <c r="AO29" s="432"/>
      <c r="AP29" s="432"/>
      <c r="AQ29" s="432"/>
      <c r="AR29" s="432"/>
      <c r="AS29" s="432"/>
      <c r="AT29" s="432"/>
      <c r="AU29" s="434"/>
      <c r="AV29" s="436"/>
      <c r="AW29" s="432"/>
      <c r="AX29" s="434"/>
    </row>
    <row r="30" spans="1:50" x14ac:dyDescent="0.25">
      <c r="A30" s="304"/>
      <c r="J30" s="304"/>
      <c r="K30" s="304"/>
      <c r="L30" s="307"/>
      <c r="M30" s="307"/>
      <c r="N30" s="307"/>
      <c r="O30" s="310"/>
      <c r="P30" s="310"/>
      <c r="AM30" s="14" t="s">
        <v>175</v>
      </c>
      <c r="AN30" s="435">
        <v>1.2</v>
      </c>
      <c r="AO30" s="431">
        <v>1.3</v>
      </c>
      <c r="AP30" s="431">
        <v>1.2</v>
      </c>
      <c r="AQ30" s="431">
        <v>1.1000000000000001</v>
      </c>
      <c r="AR30" s="431">
        <v>1</v>
      </c>
      <c r="AS30" s="431">
        <v>1</v>
      </c>
      <c r="AT30" s="431">
        <v>1.1000000000000001</v>
      </c>
      <c r="AU30" s="433">
        <v>0.9</v>
      </c>
      <c r="AV30" s="435">
        <v>0</v>
      </c>
      <c r="AW30" s="431">
        <v>0.1</v>
      </c>
      <c r="AX30" s="433">
        <v>0.2</v>
      </c>
    </row>
    <row r="31" spans="1:50" x14ac:dyDescent="0.25">
      <c r="A31" s="304"/>
      <c r="J31" s="304"/>
      <c r="K31" s="304"/>
      <c r="L31" s="307"/>
      <c r="M31" s="307"/>
      <c r="N31" s="307"/>
      <c r="O31" s="310"/>
      <c r="P31" s="310"/>
      <c r="AN31" s="436"/>
      <c r="AO31" s="432"/>
      <c r="AP31" s="432"/>
      <c r="AQ31" s="432"/>
      <c r="AR31" s="432"/>
      <c r="AS31" s="432"/>
      <c r="AT31" s="432"/>
      <c r="AU31" s="434"/>
      <c r="AV31" s="436"/>
      <c r="AW31" s="432"/>
      <c r="AX31" s="434"/>
    </row>
    <row r="32" spans="1:50" x14ac:dyDescent="0.25">
      <c r="A32" s="304"/>
      <c r="J32" s="304"/>
      <c r="K32" s="304"/>
      <c r="L32" s="307"/>
      <c r="M32" s="307"/>
      <c r="N32" s="307"/>
      <c r="O32" s="310"/>
      <c r="P32" s="310"/>
      <c r="AM32" t="s">
        <v>176</v>
      </c>
      <c r="AN32" s="435">
        <v>1</v>
      </c>
      <c r="AO32" s="431">
        <v>1.1000000000000001</v>
      </c>
      <c r="AP32" s="431">
        <v>1</v>
      </c>
      <c r="AQ32" s="431">
        <v>1</v>
      </c>
      <c r="AR32" s="431">
        <v>1</v>
      </c>
      <c r="AS32" s="431">
        <v>0.9</v>
      </c>
      <c r="AT32" s="431">
        <v>0.9</v>
      </c>
      <c r="AU32" s="433">
        <v>0.9</v>
      </c>
      <c r="AV32" s="435">
        <v>0</v>
      </c>
      <c r="AW32" s="431">
        <v>0.1</v>
      </c>
      <c r="AX32" s="433">
        <v>0.2</v>
      </c>
    </row>
    <row r="33" spans="1:50" x14ac:dyDescent="0.25">
      <c r="A33" s="304"/>
      <c r="B33" s="304"/>
      <c r="J33" s="304"/>
      <c r="K33" s="304"/>
      <c r="L33" s="307"/>
      <c r="M33" s="307"/>
      <c r="N33" s="307"/>
      <c r="O33" s="307"/>
      <c r="P33" s="307"/>
      <c r="AN33" s="436"/>
      <c r="AO33" s="432"/>
      <c r="AP33" s="432"/>
      <c r="AQ33" s="432"/>
      <c r="AR33" s="432"/>
      <c r="AS33" s="432"/>
      <c r="AT33" s="432"/>
      <c r="AU33" s="434"/>
      <c r="AV33" s="436"/>
      <c r="AW33" s="432"/>
      <c r="AX33" s="434"/>
    </row>
    <row r="34" spans="1:50" x14ac:dyDescent="0.25">
      <c r="A34" s="304"/>
      <c r="B34" s="304"/>
      <c r="J34" s="304"/>
      <c r="K34" s="304"/>
      <c r="L34" s="304"/>
      <c r="M34" s="304"/>
      <c r="N34" s="304"/>
      <c r="O34" s="304"/>
      <c r="P34" s="304"/>
      <c r="AM34" t="s">
        <v>177</v>
      </c>
      <c r="AN34" s="435">
        <v>0.9</v>
      </c>
      <c r="AO34" s="431">
        <v>1</v>
      </c>
      <c r="AP34" s="431">
        <v>1</v>
      </c>
      <c r="AQ34" s="431">
        <v>1</v>
      </c>
      <c r="AR34" s="431">
        <v>1</v>
      </c>
      <c r="AS34" s="431">
        <v>1</v>
      </c>
      <c r="AT34" s="431">
        <v>1.1000000000000001</v>
      </c>
      <c r="AU34" s="433">
        <v>1.1000000000000001</v>
      </c>
      <c r="AV34" s="435">
        <v>0</v>
      </c>
      <c r="AW34" s="431">
        <v>0</v>
      </c>
      <c r="AX34" s="433">
        <v>0</v>
      </c>
    </row>
    <row r="35" spans="1:50" x14ac:dyDescent="0.25">
      <c r="A35" s="304"/>
      <c r="B35" s="304"/>
      <c r="C35" s="304"/>
      <c r="D35" s="304"/>
      <c r="E35" s="304"/>
      <c r="F35" s="304"/>
      <c r="G35" s="304"/>
      <c r="H35" s="304"/>
      <c r="I35" s="304"/>
      <c r="J35" s="304"/>
      <c r="K35" s="304"/>
      <c r="L35" s="304"/>
      <c r="M35" s="304"/>
      <c r="N35" s="304"/>
      <c r="O35" s="304"/>
      <c r="P35" s="304"/>
      <c r="AN35" s="436"/>
      <c r="AO35" s="432"/>
      <c r="AP35" s="432"/>
      <c r="AQ35" s="432"/>
      <c r="AR35" s="432"/>
      <c r="AS35" s="432"/>
      <c r="AT35" s="432"/>
      <c r="AU35" s="434"/>
      <c r="AV35" s="436"/>
      <c r="AW35" s="432"/>
      <c r="AX35" s="434"/>
    </row>
    <row r="36" spans="1:50" x14ac:dyDescent="0.25">
      <c r="A36" s="304"/>
      <c r="B36" s="304"/>
      <c r="C36" s="304"/>
      <c r="D36" s="304"/>
      <c r="E36" s="304"/>
      <c r="F36" s="304"/>
      <c r="G36" s="304"/>
      <c r="H36" s="304"/>
      <c r="I36" s="304"/>
      <c r="J36" s="304"/>
      <c r="K36" s="304"/>
      <c r="L36" s="304"/>
      <c r="M36" s="304"/>
      <c r="N36" s="304"/>
      <c r="O36" s="304"/>
      <c r="P36" s="304"/>
      <c r="AM36" t="s">
        <v>178</v>
      </c>
      <c r="AN36" s="435">
        <v>1.2</v>
      </c>
      <c r="AO36" s="431">
        <v>1.5</v>
      </c>
      <c r="AP36" s="431">
        <v>1.2</v>
      </c>
      <c r="AQ36" s="431">
        <v>1.1000000000000001</v>
      </c>
      <c r="AR36" s="431">
        <v>1</v>
      </c>
      <c r="AS36" s="431">
        <v>0.9</v>
      </c>
      <c r="AT36" s="431">
        <v>0.8</v>
      </c>
      <c r="AU36" s="433">
        <v>0.7</v>
      </c>
      <c r="AV36" s="435">
        <v>0</v>
      </c>
      <c r="AW36" s="431">
        <v>0.4</v>
      </c>
      <c r="AX36" s="433">
        <v>0.8</v>
      </c>
    </row>
    <row r="37" spans="1:50" x14ac:dyDescent="0.25">
      <c r="A37" s="304"/>
      <c r="B37" s="304"/>
      <c r="C37" s="304"/>
      <c r="D37" s="304"/>
      <c r="E37" s="304"/>
      <c r="F37" s="304"/>
      <c r="G37" s="304"/>
      <c r="H37" s="304"/>
      <c r="I37" s="304"/>
      <c r="J37" s="304"/>
      <c r="K37" s="304"/>
      <c r="L37" s="304"/>
      <c r="M37" s="304"/>
      <c r="N37" s="304"/>
      <c r="O37" s="304"/>
      <c r="P37" s="304"/>
      <c r="AN37" s="436"/>
      <c r="AO37" s="432"/>
      <c r="AP37" s="432"/>
      <c r="AQ37" s="432"/>
      <c r="AR37" s="432"/>
      <c r="AS37" s="432"/>
      <c r="AT37" s="432"/>
      <c r="AU37" s="434"/>
      <c r="AV37" s="436"/>
      <c r="AW37" s="432"/>
      <c r="AX37" s="434"/>
    </row>
    <row r="38" spans="1:50" x14ac:dyDescent="0.25">
      <c r="A38" s="304"/>
      <c r="B38" s="304"/>
      <c r="C38" s="304"/>
      <c r="D38" s="304"/>
      <c r="E38" s="304"/>
      <c r="F38" s="304"/>
      <c r="G38" s="304"/>
      <c r="H38" s="304"/>
      <c r="I38" s="304"/>
      <c r="J38" s="304"/>
      <c r="K38" s="304"/>
      <c r="L38" s="304"/>
      <c r="M38" s="304"/>
      <c r="N38" s="304"/>
      <c r="O38" s="304"/>
      <c r="P38" s="304"/>
      <c r="AM38" t="s">
        <v>179</v>
      </c>
      <c r="AN38" s="435">
        <v>1.1000000000000001</v>
      </c>
      <c r="AO38" s="431">
        <v>1.4</v>
      </c>
      <c r="AP38" s="431">
        <v>1.2</v>
      </c>
      <c r="AQ38" s="431">
        <v>1</v>
      </c>
      <c r="AR38" s="431">
        <v>1</v>
      </c>
      <c r="AS38" s="431">
        <v>1</v>
      </c>
      <c r="AT38" s="431">
        <v>1.2</v>
      </c>
      <c r="AU38" s="433">
        <v>1.1000000000000001</v>
      </c>
      <c r="AV38" s="435">
        <v>0</v>
      </c>
      <c r="AW38" s="431">
        <v>0.2</v>
      </c>
      <c r="AX38" s="433">
        <v>0.5</v>
      </c>
    </row>
    <row r="39" spans="1:50" x14ac:dyDescent="0.25">
      <c r="A39" s="304"/>
      <c r="B39" s="304"/>
      <c r="C39" s="304"/>
      <c r="D39" s="304"/>
      <c r="E39" s="304"/>
      <c r="F39" s="304"/>
      <c r="G39" s="304"/>
      <c r="H39" s="304"/>
      <c r="I39" s="304"/>
      <c r="J39" s="304"/>
      <c r="K39" s="304"/>
      <c r="L39" s="304"/>
      <c r="M39" s="304"/>
      <c r="N39" s="304"/>
      <c r="O39" s="304"/>
      <c r="P39" s="304"/>
      <c r="AN39" s="436"/>
      <c r="AO39" s="432"/>
      <c r="AP39" s="432"/>
      <c r="AQ39" s="432"/>
      <c r="AR39" s="432"/>
      <c r="AS39" s="432"/>
      <c r="AT39" s="432"/>
      <c r="AU39" s="434"/>
      <c r="AV39" s="436"/>
      <c r="AW39" s="432"/>
      <c r="AX39" s="434"/>
    </row>
    <row r="40" spans="1:50" x14ac:dyDescent="0.25">
      <c r="A40" s="304"/>
      <c r="B40" s="304"/>
      <c r="C40" s="304"/>
      <c r="D40" s="304"/>
      <c r="E40" s="304"/>
      <c r="F40" s="304"/>
      <c r="G40" s="304"/>
      <c r="H40" s="304"/>
      <c r="I40" s="304"/>
      <c r="J40" s="304"/>
      <c r="K40" s="304"/>
      <c r="L40" s="304"/>
      <c r="M40" s="304"/>
      <c r="N40" s="304"/>
      <c r="O40" s="304"/>
      <c r="P40" s="304"/>
      <c r="AM40" t="s">
        <v>180</v>
      </c>
      <c r="AN40" s="435">
        <v>1.1000000000000001</v>
      </c>
      <c r="AO40" s="431">
        <v>1.3</v>
      </c>
      <c r="AP40" s="431">
        <v>1.2</v>
      </c>
      <c r="AQ40" s="431">
        <v>1.1000000000000001</v>
      </c>
      <c r="AR40" s="431">
        <v>1</v>
      </c>
      <c r="AS40" s="431">
        <v>1</v>
      </c>
      <c r="AT40" s="431">
        <v>0.9</v>
      </c>
      <c r="AU40" s="433">
        <v>0.8</v>
      </c>
      <c r="AV40" s="435">
        <v>0</v>
      </c>
      <c r="AW40" s="431">
        <v>0.3</v>
      </c>
      <c r="AX40" s="433">
        <v>0.5</v>
      </c>
    </row>
    <row r="41" spans="1:50" x14ac:dyDescent="0.25">
      <c r="A41" s="304"/>
      <c r="B41" s="304"/>
      <c r="C41" s="304"/>
      <c r="D41" s="304"/>
      <c r="E41" s="304"/>
      <c r="F41" s="304"/>
      <c r="G41" s="304"/>
      <c r="H41" s="304"/>
      <c r="I41" s="304"/>
      <c r="J41" s="304"/>
      <c r="K41" s="304"/>
      <c r="L41" s="304"/>
      <c r="M41" s="304"/>
      <c r="N41" s="304"/>
      <c r="O41" s="304"/>
      <c r="P41" s="304"/>
      <c r="AN41" s="436"/>
      <c r="AO41" s="432"/>
      <c r="AP41" s="432"/>
      <c r="AQ41" s="432"/>
      <c r="AR41" s="432"/>
      <c r="AS41" s="432"/>
      <c r="AT41" s="432"/>
      <c r="AU41" s="434"/>
      <c r="AV41" s="436"/>
      <c r="AW41" s="432"/>
      <c r="AX41" s="434"/>
    </row>
    <row r="42" spans="1:50" x14ac:dyDescent="0.25">
      <c r="A42" s="304"/>
      <c r="B42" s="304"/>
      <c r="C42" s="304"/>
      <c r="D42" s="304"/>
      <c r="E42" s="304"/>
      <c r="F42" s="304"/>
      <c r="G42" s="304"/>
      <c r="H42" s="304"/>
      <c r="I42" s="304"/>
      <c r="J42" s="304"/>
      <c r="K42" s="304"/>
      <c r="L42" s="304"/>
      <c r="M42" s="304"/>
      <c r="N42" s="304"/>
      <c r="O42" s="304"/>
      <c r="P42" s="304"/>
      <c r="AM42" t="s">
        <v>181</v>
      </c>
      <c r="AN42" s="435">
        <v>1</v>
      </c>
      <c r="AO42" s="431">
        <v>1.2</v>
      </c>
      <c r="AP42" s="431">
        <v>1.2</v>
      </c>
      <c r="AQ42" s="431">
        <v>1</v>
      </c>
      <c r="AR42" s="431">
        <v>1</v>
      </c>
      <c r="AS42" s="431">
        <v>1</v>
      </c>
      <c r="AT42" s="431">
        <v>1.1000000000000001</v>
      </c>
      <c r="AU42" s="433">
        <v>1</v>
      </c>
      <c r="AV42" s="435">
        <v>0</v>
      </c>
      <c r="AW42" s="431">
        <v>0.1</v>
      </c>
      <c r="AX42" s="433">
        <v>0.3</v>
      </c>
    </row>
    <row r="43" spans="1:50" x14ac:dyDescent="0.25">
      <c r="A43" s="304"/>
      <c r="B43" s="304"/>
      <c r="C43" s="304"/>
      <c r="D43" s="304"/>
      <c r="E43" s="304"/>
      <c r="F43" s="304"/>
      <c r="G43" s="304"/>
      <c r="H43" s="304"/>
      <c r="I43" s="304"/>
      <c r="J43" s="304"/>
      <c r="K43" s="304"/>
      <c r="L43" s="304"/>
      <c r="M43" s="304"/>
      <c r="N43" s="304"/>
      <c r="O43" s="304"/>
      <c r="P43" s="304"/>
      <c r="AN43" s="436"/>
      <c r="AO43" s="432"/>
      <c r="AP43" s="432"/>
      <c r="AQ43" s="432"/>
      <c r="AR43" s="432"/>
      <c r="AS43" s="432"/>
      <c r="AT43" s="432"/>
      <c r="AU43" s="434"/>
      <c r="AV43" s="436"/>
      <c r="AW43" s="432"/>
      <c r="AX43" s="434"/>
    </row>
    <row r="44" spans="1:50" x14ac:dyDescent="0.25">
      <c r="A44" s="304"/>
      <c r="B44" s="304"/>
      <c r="C44" s="304"/>
      <c r="D44" s="304"/>
      <c r="E44" s="304"/>
      <c r="F44" s="304"/>
      <c r="G44" s="304"/>
      <c r="H44" s="304"/>
      <c r="I44" s="304"/>
      <c r="J44" s="304"/>
      <c r="K44" s="304"/>
      <c r="L44" s="304"/>
      <c r="M44" s="304"/>
      <c r="N44" s="304"/>
      <c r="O44" s="304"/>
      <c r="P44" s="304"/>
      <c r="AM44" t="s">
        <v>182</v>
      </c>
      <c r="AN44" s="435">
        <v>1.1000000000000001</v>
      </c>
      <c r="AO44" s="431">
        <v>1.2</v>
      </c>
      <c r="AP44" s="431">
        <v>1.1000000000000001</v>
      </c>
      <c r="AQ44" s="431">
        <v>1.1000000000000001</v>
      </c>
      <c r="AR44" s="431">
        <v>1</v>
      </c>
      <c r="AS44" s="431">
        <v>1</v>
      </c>
      <c r="AT44" s="431">
        <v>1</v>
      </c>
      <c r="AU44" s="433">
        <v>0.9</v>
      </c>
      <c r="AV44" s="435">
        <v>0</v>
      </c>
      <c r="AW44" s="431">
        <v>0.1</v>
      </c>
      <c r="AX44" s="433">
        <v>0.3</v>
      </c>
    </row>
    <row r="45" spans="1:50" x14ac:dyDescent="0.25">
      <c r="A45" s="304"/>
      <c r="B45" s="304"/>
      <c r="C45" s="304"/>
      <c r="D45" s="304"/>
      <c r="E45" s="304"/>
      <c r="F45" s="304"/>
      <c r="G45" s="304"/>
      <c r="H45" s="304"/>
      <c r="I45" s="304"/>
      <c r="J45" s="304"/>
      <c r="K45" s="304"/>
      <c r="L45" s="304"/>
      <c r="M45" s="304"/>
      <c r="N45" s="304"/>
      <c r="O45" s="304"/>
      <c r="P45" s="304"/>
      <c r="AN45" s="436"/>
      <c r="AO45" s="432"/>
      <c r="AP45" s="432"/>
      <c r="AQ45" s="432"/>
      <c r="AR45" s="432"/>
      <c r="AS45" s="432"/>
      <c r="AT45" s="432"/>
      <c r="AU45" s="434"/>
      <c r="AV45" s="436"/>
      <c r="AW45" s="432"/>
      <c r="AX45" s="434"/>
    </row>
    <row r="46" spans="1:50" x14ac:dyDescent="0.25">
      <c r="A46" s="304"/>
      <c r="B46" s="304"/>
      <c r="C46" s="304"/>
      <c r="D46" s="304"/>
      <c r="E46" s="304"/>
      <c r="F46" s="304"/>
      <c r="G46" s="304"/>
      <c r="H46" s="304"/>
      <c r="I46" s="304"/>
      <c r="J46" s="304"/>
      <c r="K46" s="304"/>
      <c r="L46" s="304"/>
      <c r="M46" s="304"/>
      <c r="N46" s="304"/>
      <c r="O46" s="304"/>
      <c r="P46" s="304"/>
      <c r="AM46" t="s">
        <v>183</v>
      </c>
      <c r="AN46" s="435">
        <v>1</v>
      </c>
      <c r="AO46" s="431">
        <v>1.1000000000000001</v>
      </c>
      <c r="AP46" s="431">
        <v>1.1000000000000001</v>
      </c>
      <c r="AQ46" s="431">
        <v>1</v>
      </c>
      <c r="AR46" s="431">
        <v>1</v>
      </c>
      <c r="AS46" s="431">
        <v>1</v>
      </c>
      <c r="AT46" s="431">
        <v>1.1000000000000001</v>
      </c>
      <c r="AU46" s="433">
        <v>1</v>
      </c>
      <c r="AV46" s="435">
        <v>0</v>
      </c>
      <c r="AW46" s="431">
        <v>0.1</v>
      </c>
      <c r="AX46" s="433">
        <v>0.2</v>
      </c>
    </row>
    <row r="47" spans="1:50" x14ac:dyDescent="0.25">
      <c r="A47" s="304"/>
      <c r="B47" s="304"/>
      <c r="C47" s="304"/>
      <c r="D47" s="304"/>
      <c r="E47" s="304"/>
      <c r="F47" s="304"/>
      <c r="G47" s="304"/>
      <c r="H47" s="304"/>
      <c r="I47" s="304"/>
      <c r="J47" s="304"/>
      <c r="K47" s="304"/>
      <c r="L47" s="304"/>
      <c r="M47" s="304"/>
      <c r="N47" s="304"/>
      <c r="O47" s="304"/>
      <c r="P47" s="304"/>
      <c r="AN47" s="436"/>
      <c r="AO47" s="432"/>
      <c r="AP47" s="432"/>
      <c r="AQ47" s="432"/>
      <c r="AR47" s="432"/>
      <c r="AS47" s="432"/>
      <c r="AT47" s="432"/>
      <c r="AU47" s="434"/>
      <c r="AV47" s="436"/>
      <c r="AW47" s="432"/>
      <c r="AX47" s="434"/>
    </row>
    <row r="48" spans="1:50" x14ac:dyDescent="0.25">
      <c r="A48" s="304"/>
      <c r="B48" s="304"/>
      <c r="C48" s="304"/>
      <c r="D48" s="304"/>
      <c r="E48" s="304"/>
      <c r="F48" s="304"/>
      <c r="G48" s="304"/>
      <c r="H48" s="304"/>
      <c r="I48" s="304"/>
      <c r="J48" s="304"/>
      <c r="K48" s="304"/>
      <c r="L48" s="304"/>
      <c r="M48" s="304"/>
      <c r="N48" s="304"/>
      <c r="O48" s="304"/>
      <c r="P48" s="304"/>
    </row>
    <row r="49" spans="1:50" x14ac:dyDescent="0.25">
      <c r="A49" s="304"/>
      <c r="B49" s="304"/>
      <c r="C49" s="304"/>
      <c r="D49" s="304"/>
      <c r="E49" s="304"/>
      <c r="F49" s="304"/>
      <c r="G49" s="304"/>
      <c r="H49" s="304"/>
      <c r="I49" s="304"/>
      <c r="J49" s="304"/>
      <c r="K49" s="304"/>
      <c r="L49" s="304"/>
      <c r="M49" s="304"/>
      <c r="N49" s="304"/>
      <c r="O49" s="304"/>
      <c r="P49" s="304"/>
    </row>
    <row r="50" spans="1:50" x14ac:dyDescent="0.25">
      <c r="A50" s="304"/>
      <c r="B50" s="304"/>
      <c r="C50" s="304"/>
      <c r="D50" s="304"/>
      <c r="E50" s="304"/>
      <c r="F50" s="304"/>
      <c r="G50" s="304"/>
      <c r="H50" s="304"/>
      <c r="I50" s="304"/>
      <c r="J50" s="304"/>
      <c r="K50" s="304"/>
      <c r="L50" s="304"/>
      <c r="M50" s="304"/>
      <c r="N50" s="304"/>
      <c r="O50" s="304"/>
      <c r="P50" s="304"/>
      <c r="AN50" s="309">
        <f t="shared" ref="AN50:AX50" si="0">AVERAGE(AN8:AN47)</f>
        <v>1.088888888888889</v>
      </c>
      <c r="AO50" s="309">
        <f t="shared" si="0"/>
        <v>1.25</v>
      </c>
      <c r="AP50" s="309">
        <f t="shared" si="0"/>
        <v>1.1499999999999999</v>
      </c>
      <c r="AQ50" s="309">
        <f t="shared" si="0"/>
        <v>1.0499999999999998</v>
      </c>
      <c r="AR50" s="309">
        <f t="shared" si="0"/>
        <v>1</v>
      </c>
      <c r="AS50" s="309">
        <f t="shared" si="0"/>
        <v>0.98888888888888893</v>
      </c>
      <c r="AT50" s="309">
        <f t="shared" si="0"/>
        <v>1.0166666666666668</v>
      </c>
      <c r="AU50" s="309">
        <f t="shared" si="0"/>
        <v>0.89444444444444449</v>
      </c>
      <c r="AV50" s="309">
        <f t="shared" si="0"/>
        <v>0</v>
      </c>
      <c r="AW50" s="309">
        <f t="shared" si="0"/>
        <v>0.13333333333333336</v>
      </c>
      <c r="AX50" s="309">
        <f t="shared" si="0"/>
        <v>0.27777777777777779</v>
      </c>
    </row>
    <row r="51" spans="1:50" x14ac:dyDescent="0.25">
      <c r="A51" s="304"/>
      <c r="B51" s="304"/>
      <c r="C51" s="304"/>
      <c r="D51" s="304"/>
      <c r="E51" s="304"/>
      <c r="F51" s="304"/>
      <c r="G51" s="304"/>
      <c r="H51" s="304"/>
      <c r="I51" s="304"/>
      <c r="J51" s="304"/>
      <c r="K51" s="304"/>
      <c r="L51" s="304"/>
      <c r="M51" s="304"/>
      <c r="N51" s="304"/>
      <c r="O51" s="304"/>
      <c r="P51" s="304"/>
    </row>
    <row r="52" spans="1:50" x14ac:dyDescent="0.25">
      <c r="A52" s="304"/>
      <c r="B52" s="304"/>
      <c r="C52" s="304"/>
      <c r="D52" s="304"/>
      <c r="E52" s="304"/>
      <c r="F52" s="304"/>
      <c r="G52" s="304"/>
      <c r="H52" s="304"/>
      <c r="I52" s="304"/>
      <c r="J52" s="304"/>
      <c r="K52" s="304"/>
      <c r="L52" s="304"/>
      <c r="M52" s="304"/>
      <c r="N52" s="304"/>
      <c r="O52" s="304"/>
      <c r="P52" s="304"/>
    </row>
    <row r="53" spans="1:50" x14ac:dyDescent="0.25">
      <c r="A53" s="304"/>
      <c r="B53" s="304"/>
      <c r="C53" s="304"/>
      <c r="D53" s="304"/>
      <c r="E53" s="304"/>
      <c r="F53" s="304"/>
      <c r="G53" s="304"/>
      <c r="H53" s="304"/>
    </row>
    <row r="54" spans="1:50" x14ac:dyDescent="0.25">
      <c r="A54" s="304"/>
      <c r="B54" s="304"/>
      <c r="C54" s="304"/>
      <c r="D54" s="304"/>
      <c r="E54" s="304"/>
      <c r="F54" s="304"/>
      <c r="G54" s="304"/>
      <c r="H54" s="304"/>
    </row>
    <row r="55" spans="1:50" x14ac:dyDescent="0.25">
      <c r="A55" s="304"/>
      <c r="B55" s="304"/>
      <c r="C55" s="304"/>
      <c r="D55" s="304"/>
      <c r="E55" s="304"/>
      <c r="F55" s="304"/>
      <c r="G55" s="304"/>
      <c r="H55" s="304"/>
    </row>
    <row r="56" spans="1:50" x14ac:dyDescent="0.25">
      <c r="A56" s="304"/>
      <c r="B56" s="304"/>
      <c r="C56" s="304"/>
      <c r="D56" s="304"/>
      <c r="E56" s="304"/>
      <c r="F56" s="304"/>
      <c r="G56" s="304"/>
      <c r="H56" s="304"/>
    </row>
    <row r="57" spans="1:50" x14ac:dyDescent="0.25">
      <c r="A57" s="304"/>
      <c r="B57" s="304"/>
      <c r="C57" s="304"/>
      <c r="D57" s="304"/>
      <c r="E57" s="304"/>
      <c r="F57" s="304"/>
      <c r="G57" s="304"/>
      <c r="H57" s="304"/>
    </row>
    <row r="58" spans="1:50" x14ac:dyDescent="0.25">
      <c r="A58" s="304"/>
      <c r="B58" s="304"/>
      <c r="C58" s="304"/>
      <c r="D58" s="304"/>
      <c r="E58" s="304"/>
      <c r="F58" s="304"/>
      <c r="G58" s="304"/>
      <c r="H58" s="304"/>
    </row>
    <row r="59" spans="1:50" x14ac:dyDescent="0.25">
      <c r="A59" s="304"/>
      <c r="B59" s="304"/>
      <c r="C59" s="304"/>
      <c r="D59" s="304"/>
      <c r="E59" s="304"/>
      <c r="F59" s="304"/>
      <c r="G59" s="304"/>
      <c r="H59" s="304"/>
    </row>
    <row r="60" spans="1:50" x14ac:dyDescent="0.25">
      <c r="A60" s="304"/>
      <c r="B60" s="304"/>
      <c r="C60" s="304"/>
      <c r="D60" s="304"/>
      <c r="E60" s="304"/>
      <c r="F60" s="304"/>
      <c r="G60" s="304"/>
      <c r="H60" s="304"/>
    </row>
    <row r="61" spans="1:50" x14ac:dyDescent="0.25">
      <c r="A61" s="304"/>
      <c r="B61" s="304"/>
      <c r="C61" s="304"/>
      <c r="D61" s="304"/>
      <c r="E61" s="304"/>
      <c r="F61" s="304"/>
      <c r="G61" s="304"/>
      <c r="H61" s="304"/>
    </row>
    <row r="62" spans="1:50" x14ac:dyDescent="0.25">
      <c r="A62" s="304"/>
      <c r="B62" s="304"/>
      <c r="C62" s="304"/>
      <c r="D62" s="304"/>
      <c r="E62" s="304"/>
      <c r="F62" s="304"/>
      <c r="G62" s="304"/>
      <c r="H62" s="304"/>
    </row>
    <row r="63" spans="1:50" x14ac:dyDescent="0.25">
      <c r="A63" s="304"/>
      <c r="B63" s="304"/>
      <c r="C63" s="304"/>
      <c r="D63" s="304"/>
      <c r="E63" s="304"/>
      <c r="F63" s="304"/>
      <c r="G63" s="304"/>
      <c r="H63" s="304"/>
    </row>
    <row r="64" spans="1:50" x14ac:dyDescent="0.25">
      <c r="A64" s="304"/>
      <c r="B64" s="304"/>
      <c r="C64" s="304"/>
      <c r="D64" s="304"/>
      <c r="E64" s="304"/>
      <c r="F64" s="304"/>
      <c r="G64" s="304"/>
      <c r="H64" s="304"/>
    </row>
    <row r="65" spans="1:23" x14ac:dyDescent="0.25">
      <c r="A65" s="304"/>
      <c r="B65" s="304"/>
      <c r="C65" s="304"/>
      <c r="D65" s="304"/>
      <c r="E65" s="304"/>
      <c r="F65" s="304"/>
      <c r="G65" s="304"/>
      <c r="H65" s="304"/>
    </row>
    <row r="66" spans="1:23" x14ac:dyDescent="0.25">
      <c r="A66" s="304"/>
      <c r="B66" s="304"/>
      <c r="C66" s="304"/>
      <c r="D66" s="304"/>
      <c r="E66" s="304"/>
      <c r="F66" s="304"/>
      <c r="G66" s="304"/>
      <c r="H66" s="304"/>
    </row>
    <row r="67" spans="1:23" x14ac:dyDescent="0.25">
      <c r="A67" s="304"/>
      <c r="B67" s="304"/>
      <c r="C67" s="304"/>
      <c r="D67" s="304"/>
      <c r="E67" s="304"/>
      <c r="F67" s="304"/>
      <c r="G67" s="304"/>
      <c r="H67" s="304"/>
    </row>
    <row r="68" spans="1:23" x14ac:dyDescent="0.25">
      <c r="A68" s="304"/>
      <c r="B68" s="304"/>
      <c r="C68" s="304"/>
      <c r="D68" s="304"/>
      <c r="E68" s="304"/>
      <c r="F68" s="304"/>
      <c r="G68" s="304"/>
      <c r="H68" s="304"/>
    </row>
    <row r="69" spans="1:23" x14ac:dyDescent="0.25">
      <c r="A69" s="304"/>
      <c r="B69" s="304"/>
      <c r="C69" s="304"/>
      <c r="D69" s="304"/>
      <c r="E69" s="304"/>
      <c r="F69" s="304"/>
      <c r="G69" s="304"/>
      <c r="H69" s="304"/>
      <c r="I69" s="304"/>
      <c r="J69" s="304"/>
      <c r="K69" s="304"/>
      <c r="L69" s="304"/>
      <c r="M69" s="304"/>
      <c r="N69" s="304"/>
      <c r="O69" s="304"/>
      <c r="P69" s="304"/>
    </row>
    <row r="70" spans="1:23" x14ac:dyDescent="0.25">
      <c r="A70" s="304"/>
      <c r="B70" s="304"/>
      <c r="C70" s="304"/>
      <c r="D70" s="304"/>
      <c r="E70" s="304"/>
      <c r="F70" s="304"/>
      <c r="G70" s="304"/>
      <c r="H70" s="304"/>
      <c r="I70" s="304"/>
      <c r="J70" s="304"/>
      <c r="K70" s="304"/>
      <c r="L70" s="304"/>
      <c r="M70" s="304"/>
      <c r="N70" s="304"/>
      <c r="O70" s="304"/>
      <c r="P70" s="304"/>
    </row>
    <row r="71" spans="1:23" x14ac:dyDescent="0.25">
      <c r="A71" s="304"/>
      <c r="B71" s="304"/>
      <c r="C71" s="304"/>
      <c r="D71" s="304"/>
      <c r="E71" s="304"/>
      <c r="F71" s="304"/>
      <c r="G71" s="304"/>
      <c r="H71" s="304"/>
      <c r="I71" s="304"/>
      <c r="J71" s="304"/>
      <c r="K71" s="304"/>
      <c r="L71" s="304"/>
      <c r="M71" s="304"/>
      <c r="N71" s="304"/>
      <c r="O71" s="304"/>
      <c r="P71" s="304"/>
    </row>
    <row r="72" spans="1:23" x14ac:dyDescent="0.25">
      <c r="A72" s="304"/>
      <c r="B72" s="304"/>
      <c r="C72" s="304"/>
      <c r="D72" s="304"/>
      <c r="E72" s="304"/>
      <c r="F72" s="304"/>
      <c r="G72" s="304"/>
      <c r="H72" s="304"/>
      <c r="I72" s="304"/>
      <c r="J72" s="304"/>
      <c r="K72" s="304"/>
      <c r="L72" s="304"/>
      <c r="M72" s="304"/>
      <c r="N72" s="304"/>
      <c r="O72" s="304"/>
      <c r="P72" s="304"/>
    </row>
    <row r="73" spans="1:23" x14ac:dyDescent="0.25">
      <c r="A73" s="304"/>
      <c r="B73" s="304"/>
      <c r="C73" s="304"/>
      <c r="D73" s="304"/>
      <c r="E73" s="304"/>
      <c r="F73" s="304"/>
      <c r="G73" s="304"/>
      <c r="H73" s="304"/>
      <c r="I73" s="304"/>
      <c r="J73" s="304"/>
      <c r="K73" s="304"/>
      <c r="L73" s="304"/>
      <c r="M73" s="304"/>
      <c r="N73" s="304"/>
      <c r="O73" s="304"/>
      <c r="P73" s="304"/>
    </row>
    <row r="74" spans="1:23" x14ac:dyDescent="0.25">
      <c r="A74" s="304"/>
      <c r="B74" s="304"/>
      <c r="C74" s="304"/>
      <c r="D74" s="304"/>
      <c r="E74" s="304"/>
      <c r="F74" s="304"/>
      <c r="G74" s="304"/>
      <c r="H74" s="304"/>
      <c r="I74" s="304"/>
      <c r="J74" s="304"/>
      <c r="K74" s="304"/>
      <c r="L74" s="304"/>
      <c r="M74" s="304"/>
      <c r="N74" s="304"/>
      <c r="O74" s="304"/>
      <c r="P74" s="304"/>
    </row>
    <row r="75" spans="1:23" x14ac:dyDescent="0.25">
      <c r="A75" s="304"/>
      <c r="B75" s="304"/>
      <c r="C75" s="304"/>
      <c r="D75" s="304"/>
      <c r="E75" s="304"/>
      <c r="F75" s="304"/>
      <c r="G75" s="304"/>
      <c r="H75" s="304"/>
      <c r="I75" s="304"/>
      <c r="J75" s="304"/>
      <c r="K75" s="304"/>
      <c r="L75" s="304"/>
      <c r="M75" s="304"/>
      <c r="N75" s="304"/>
      <c r="O75" s="304"/>
      <c r="P75" s="304"/>
    </row>
    <row r="76" spans="1:23" x14ac:dyDescent="0.25">
      <c r="A76" s="304"/>
      <c r="B76" s="304"/>
      <c r="C76" s="304"/>
    </row>
    <row r="77" spans="1:23" x14ac:dyDescent="0.25">
      <c r="A77" s="304"/>
      <c r="B77" s="304"/>
      <c r="C77" s="304"/>
    </row>
    <row r="78" spans="1:23" x14ac:dyDescent="0.25">
      <c r="A78" s="304"/>
      <c r="B78" s="304"/>
      <c r="C78" s="304"/>
    </row>
    <row r="79" spans="1:23" x14ac:dyDescent="0.25">
      <c r="A79" s="304"/>
      <c r="B79" s="304"/>
      <c r="C79" s="304"/>
    </row>
    <row r="80" spans="1:23" x14ac:dyDescent="0.25">
      <c r="A80" s="304"/>
      <c r="B80" s="304"/>
      <c r="C80" s="304"/>
      <c r="F80" s="307"/>
      <c r="G80" s="441" t="s">
        <v>184</v>
      </c>
      <c r="H80" s="441"/>
      <c r="I80" s="441"/>
      <c r="J80" s="441"/>
      <c r="K80" s="441"/>
      <c r="L80" s="441"/>
      <c r="M80" s="441"/>
      <c r="N80" s="441"/>
      <c r="O80" s="441"/>
      <c r="P80" s="88"/>
      <c r="Q80" s="88"/>
      <c r="R80" s="88"/>
      <c r="S80" s="88"/>
      <c r="T80" s="88"/>
      <c r="U80" s="88"/>
      <c r="V80" s="88"/>
      <c r="W80" s="88"/>
    </row>
    <row r="81" spans="1:15" x14ac:dyDescent="0.25">
      <c r="A81" s="304"/>
      <c r="B81" s="304"/>
      <c r="C81" s="304"/>
      <c r="F81" s="307"/>
      <c r="G81" s="308" t="s">
        <v>145</v>
      </c>
      <c r="H81" s="308" t="s">
        <v>79</v>
      </c>
      <c r="I81" s="308" t="s">
        <v>146</v>
      </c>
      <c r="J81" s="308" t="s">
        <v>147</v>
      </c>
      <c r="K81" s="308" t="s">
        <v>148</v>
      </c>
      <c r="L81" s="308" t="s">
        <v>149</v>
      </c>
      <c r="M81" s="308" t="s">
        <v>150</v>
      </c>
      <c r="N81" s="308"/>
      <c r="O81" s="307" t="s">
        <v>151</v>
      </c>
    </row>
    <row r="82" spans="1:15" x14ac:dyDescent="0.25">
      <c r="A82" s="304"/>
      <c r="B82" s="304"/>
      <c r="C82" s="304"/>
      <c r="F82" s="306" t="s">
        <v>185</v>
      </c>
      <c r="G82" s="306" t="s">
        <v>186</v>
      </c>
      <c r="H82" s="306" t="s">
        <v>186</v>
      </c>
      <c r="I82" s="306" t="s">
        <v>186</v>
      </c>
      <c r="J82" s="306" t="s">
        <v>186</v>
      </c>
      <c r="K82" s="306" t="s">
        <v>186</v>
      </c>
      <c r="L82" s="306" t="s">
        <v>186</v>
      </c>
      <c r="M82" s="306" t="s">
        <v>186</v>
      </c>
      <c r="N82" s="306"/>
      <c r="O82" s="306" t="s">
        <v>186</v>
      </c>
    </row>
    <row r="83" spans="1:15" x14ac:dyDescent="0.25">
      <c r="A83" s="304"/>
      <c r="B83" s="304"/>
      <c r="C83" s="304"/>
      <c r="F83" s="305" t="s">
        <v>152</v>
      </c>
      <c r="G83" s="295">
        <v>57</v>
      </c>
      <c r="H83" s="295">
        <v>66</v>
      </c>
      <c r="I83" s="295">
        <v>62</v>
      </c>
      <c r="J83" s="295">
        <v>57</v>
      </c>
      <c r="K83" s="295">
        <v>50</v>
      </c>
      <c r="L83" s="295">
        <v>56</v>
      </c>
      <c r="M83" s="295">
        <v>63</v>
      </c>
      <c r="N83" s="295"/>
      <c r="O83" s="295">
        <v>40</v>
      </c>
    </row>
    <row r="84" spans="1:15" x14ac:dyDescent="0.25">
      <c r="A84" s="304"/>
      <c r="B84" s="304"/>
      <c r="C84" s="304"/>
      <c r="F84" s="305" t="s">
        <v>153</v>
      </c>
      <c r="G84" s="295">
        <v>68</v>
      </c>
      <c r="H84" s="295">
        <v>77</v>
      </c>
      <c r="I84" s="295">
        <v>71</v>
      </c>
      <c r="J84" s="295" t="s">
        <v>187</v>
      </c>
      <c r="K84" s="295">
        <v>61</v>
      </c>
      <c r="L84" s="295">
        <v>64</v>
      </c>
      <c r="M84" s="295">
        <v>66</v>
      </c>
      <c r="N84" s="295"/>
      <c r="O84" s="295">
        <v>44</v>
      </c>
    </row>
    <row r="85" spans="1:15" x14ac:dyDescent="0.25">
      <c r="A85" s="304"/>
      <c r="B85" s="304"/>
      <c r="C85" s="304"/>
      <c r="F85" s="305" t="s">
        <v>188</v>
      </c>
      <c r="G85" s="295" t="s">
        <v>187</v>
      </c>
      <c r="H85" s="295">
        <v>90</v>
      </c>
      <c r="I85" s="295">
        <v>81</v>
      </c>
      <c r="J85" s="295" t="s">
        <v>187</v>
      </c>
      <c r="K85" s="295" t="s">
        <v>187</v>
      </c>
      <c r="L85" s="295">
        <v>75</v>
      </c>
      <c r="M85" s="295">
        <v>68</v>
      </c>
      <c r="N85" s="295"/>
      <c r="O85" s="295">
        <v>54</v>
      </c>
    </row>
    <row r="86" spans="1:15" x14ac:dyDescent="0.25">
      <c r="A86" s="304"/>
      <c r="B86" s="304"/>
      <c r="C86" s="304"/>
      <c r="F86" s="305" t="s">
        <v>189</v>
      </c>
      <c r="G86" s="295" t="s">
        <v>187</v>
      </c>
      <c r="H86" s="295">
        <v>125</v>
      </c>
      <c r="I86" s="295">
        <v>115</v>
      </c>
      <c r="J86" s="295" t="s">
        <v>187</v>
      </c>
      <c r="K86" s="295" t="s">
        <v>187</v>
      </c>
      <c r="L86" s="295">
        <v>109</v>
      </c>
      <c r="M86" s="295">
        <v>99</v>
      </c>
      <c r="N86" s="295"/>
      <c r="O86" s="295">
        <v>84</v>
      </c>
    </row>
    <row r="87" spans="1:15" x14ac:dyDescent="0.25">
      <c r="A87" s="304"/>
      <c r="B87" s="304"/>
      <c r="C87" s="304"/>
      <c r="F87" s="305" t="s">
        <v>190</v>
      </c>
      <c r="G87" s="295" t="s">
        <v>187</v>
      </c>
      <c r="H87" s="295" t="s">
        <v>187</v>
      </c>
      <c r="I87" s="295">
        <v>133</v>
      </c>
      <c r="J87" s="295" t="s">
        <v>187</v>
      </c>
      <c r="K87" s="295" t="s">
        <v>187</v>
      </c>
      <c r="L87" s="295">
        <v>117</v>
      </c>
      <c r="M87" s="295">
        <v>107</v>
      </c>
      <c r="N87" s="295"/>
      <c r="O87" s="295">
        <v>92</v>
      </c>
    </row>
    <row r="88" spans="1:15" x14ac:dyDescent="0.25">
      <c r="A88" s="304"/>
      <c r="B88" s="304"/>
      <c r="C88" s="304"/>
    </row>
    <row r="89" spans="1:15" x14ac:dyDescent="0.25">
      <c r="A89" s="304"/>
      <c r="B89" s="304"/>
      <c r="C89" s="304"/>
    </row>
    <row r="90" spans="1:15" x14ac:dyDescent="0.25">
      <c r="A90" s="304"/>
      <c r="B90" s="304"/>
      <c r="C90" s="304"/>
      <c r="F90" s="307"/>
      <c r="G90" s="441" t="s">
        <v>191</v>
      </c>
      <c r="H90" s="441"/>
      <c r="I90" s="441"/>
      <c r="J90" s="441"/>
      <c r="K90" s="441"/>
      <c r="L90" s="441"/>
      <c r="M90" s="441"/>
      <c r="N90" s="441"/>
      <c r="O90" s="441"/>
    </row>
    <row r="91" spans="1:15" x14ac:dyDescent="0.25">
      <c r="A91" s="304"/>
      <c r="B91" s="304"/>
      <c r="C91" s="304"/>
      <c r="F91" s="307"/>
      <c r="G91" s="308" t="s">
        <v>145</v>
      </c>
      <c r="H91" s="308" t="s">
        <v>79</v>
      </c>
      <c r="I91" s="308" t="s">
        <v>146</v>
      </c>
      <c r="J91" s="308" t="s">
        <v>147</v>
      </c>
      <c r="K91" s="308" t="s">
        <v>148</v>
      </c>
      <c r="L91" s="308" t="s">
        <v>149</v>
      </c>
      <c r="M91" s="308" t="s">
        <v>150</v>
      </c>
      <c r="N91" s="308"/>
      <c r="O91" s="307" t="s">
        <v>151</v>
      </c>
    </row>
    <row r="92" spans="1:15" x14ac:dyDescent="0.25">
      <c r="A92" s="304"/>
      <c r="B92" s="304"/>
      <c r="C92" s="304"/>
      <c r="F92" s="306" t="s">
        <v>185</v>
      </c>
      <c r="G92" s="306" t="s">
        <v>186</v>
      </c>
      <c r="H92" s="306" t="s">
        <v>186</v>
      </c>
      <c r="I92" s="306" t="s">
        <v>186</v>
      </c>
      <c r="J92" s="306" t="s">
        <v>186</v>
      </c>
      <c r="K92" s="306" t="s">
        <v>186</v>
      </c>
      <c r="L92" s="306" t="s">
        <v>186</v>
      </c>
      <c r="M92" s="306" t="s">
        <v>186</v>
      </c>
      <c r="N92" s="306"/>
      <c r="O92" s="306" t="s">
        <v>186</v>
      </c>
    </row>
    <row r="93" spans="1:15" x14ac:dyDescent="0.25">
      <c r="A93" s="304"/>
      <c r="B93" s="304"/>
      <c r="C93" s="304"/>
      <c r="F93" s="305" t="s">
        <v>152</v>
      </c>
      <c r="G93" s="295">
        <v>57</v>
      </c>
      <c r="H93" s="295">
        <v>66</v>
      </c>
      <c r="I93" s="295">
        <v>62</v>
      </c>
      <c r="J93" s="295">
        <v>57</v>
      </c>
      <c r="K93" s="295">
        <v>50</v>
      </c>
      <c r="L93" s="295">
        <v>56</v>
      </c>
      <c r="M93" s="295">
        <v>63</v>
      </c>
      <c r="N93" s="295"/>
      <c r="O93" s="295">
        <v>40</v>
      </c>
    </row>
    <row r="94" spans="1:15" x14ac:dyDescent="0.25">
      <c r="A94" s="304"/>
      <c r="B94" s="304"/>
      <c r="C94" s="304"/>
      <c r="F94" s="305" t="s">
        <v>153</v>
      </c>
      <c r="G94" s="295">
        <v>68</v>
      </c>
      <c r="H94" s="295">
        <v>77</v>
      </c>
      <c r="I94" s="295">
        <v>71</v>
      </c>
      <c r="J94" s="295" t="s">
        <v>187</v>
      </c>
      <c r="K94" s="295">
        <v>61</v>
      </c>
      <c r="L94" s="295">
        <v>64</v>
      </c>
      <c r="M94" s="295">
        <v>66</v>
      </c>
      <c r="N94" s="295"/>
      <c r="O94" s="295">
        <v>44</v>
      </c>
    </row>
    <row r="95" spans="1:15" x14ac:dyDescent="0.25">
      <c r="A95" s="304"/>
      <c r="B95" s="304"/>
      <c r="C95" s="304"/>
      <c r="F95" s="305" t="s">
        <v>188</v>
      </c>
      <c r="G95" s="295" t="s">
        <v>187</v>
      </c>
      <c r="H95" s="295">
        <v>90</v>
      </c>
      <c r="I95" s="295">
        <v>81</v>
      </c>
      <c r="J95" s="295" t="s">
        <v>187</v>
      </c>
      <c r="K95" s="295" t="s">
        <v>187</v>
      </c>
      <c r="L95" s="295">
        <v>75</v>
      </c>
      <c r="M95" s="295">
        <v>68</v>
      </c>
      <c r="N95" s="295"/>
      <c r="O95" s="295">
        <v>54</v>
      </c>
    </row>
    <row r="96" spans="1:15" x14ac:dyDescent="0.25">
      <c r="A96" s="304"/>
      <c r="B96" s="304"/>
      <c r="C96" s="304"/>
      <c r="F96" s="305" t="s">
        <v>189</v>
      </c>
      <c r="G96" s="295" t="s">
        <v>187</v>
      </c>
      <c r="H96" s="295">
        <v>125</v>
      </c>
      <c r="I96" s="295">
        <v>115</v>
      </c>
      <c r="J96" s="295" t="s">
        <v>187</v>
      </c>
      <c r="K96" s="295" t="s">
        <v>187</v>
      </c>
      <c r="L96" s="295">
        <v>109</v>
      </c>
      <c r="M96" s="295">
        <v>99</v>
      </c>
      <c r="N96" s="295"/>
      <c r="O96" s="295">
        <v>84</v>
      </c>
    </row>
    <row r="97" spans="1:15" x14ac:dyDescent="0.25">
      <c r="A97" s="304"/>
      <c r="B97" s="304"/>
      <c r="C97" s="304"/>
      <c r="F97" s="305" t="s">
        <v>190</v>
      </c>
      <c r="G97" s="295" t="s">
        <v>187</v>
      </c>
      <c r="H97" s="295" t="s">
        <v>187</v>
      </c>
      <c r="I97" s="295">
        <v>133</v>
      </c>
      <c r="J97" s="295" t="s">
        <v>187</v>
      </c>
      <c r="K97" s="295" t="s">
        <v>187</v>
      </c>
      <c r="L97" s="295">
        <v>117</v>
      </c>
      <c r="M97" s="295">
        <v>107</v>
      </c>
      <c r="N97" s="295"/>
      <c r="O97" s="295">
        <v>92</v>
      </c>
    </row>
    <row r="98" spans="1:15" x14ac:dyDescent="0.25">
      <c r="A98" s="304"/>
      <c r="B98" s="304"/>
      <c r="C98" s="304"/>
    </row>
    <row r="99" spans="1:15" x14ac:dyDescent="0.25">
      <c r="A99" s="304"/>
      <c r="B99" s="304"/>
      <c r="C99" s="304"/>
    </row>
    <row r="100" spans="1:15" x14ac:dyDescent="0.25">
      <c r="A100" s="304"/>
      <c r="B100" s="304"/>
      <c r="C100" s="304"/>
      <c r="F100" s="307"/>
      <c r="G100" s="441" t="s">
        <v>192</v>
      </c>
      <c r="H100" s="441"/>
      <c r="I100" s="441"/>
      <c r="J100" s="441"/>
      <c r="K100" s="441"/>
      <c r="L100" s="441"/>
      <c r="M100" s="441"/>
      <c r="N100" s="441"/>
      <c r="O100" s="441"/>
    </row>
    <row r="101" spans="1:15" x14ac:dyDescent="0.25">
      <c r="A101" s="304"/>
      <c r="B101" s="304"/>
      <c r="C101" s="304"/>
      <c r="F101" s="307"/>
      <c r="G101" s="308" t="s">
        <v>145</v>
      </c>
      <c r="H101" s="308" t="s">
        <v>79</v>
      </c>
      <c r="I101" s="308" t="s">
        <v>146</v>
      </c>
      <c r="J101" s="308" t="s">
        <v>147</v>
      </c>
      <c r="K101" s="308" t="s">
        <v>148</v>
      </c>
      <c r="L101" s="308" t="s">
        <v>149</v>
      </c>
      <c r="M101" s="308" t="s">
        <v>150</v>
      </c>
      <c r="N101" s="308"/>
      <c r="O101" s="307" t="s">
        <v>151</v>
      </c>
    </row>
    <row r="102" spans="1:15" x14ac:dyDescent="0.25">
      <c r="A102" s="304"/>
      <c r="B102" s="304"/>
      <c r="C102" s="304"/>
      <c r="F102" s="306" t="s">
        <v>185</v>
      </c>
      <c r="G102" s="306" t="s">
        <v>186</v>
      </c>
      <c r="H102" s="306" t="s">
        <v>186</v>
      </c>
      <c r="I102" s="306" t="s">
        <v>186</v>
      </c>
      <c r="J102" s="306" t="s">
        <v>186</v>
      </c>
      <c r="K102" s="306" t="s">
        <v>186</v>
      </c>
      <c r="L102" s="306" t="s">
        <v>186</v>
      </c>
      <c r="M102" s="306" t="s">
        <v>186</v>
      </c>
      <c r="N102" s="306"/>
      <c r="O102" s="306" t="s">
        <v>186</v>
      </c>
    </row>
    <row r="103" spans="1:15" x14ac:dyDescent="0.25">
      <c r="A103" s="304"/>
      <c r="B103" s="304"/>
      <c r="C103" s="304"/>
      <c r="F103" s="305" t="s">
        <v>152</v>
      </c>
      <c r="G103" s="295">
        <v>70</v>
      </c>
      <c r="H103" s="295">
        <v>79</v>
      </c>
      <c r="I103" s="295">
        <v>72</v>
      </c>
      <c r="J103" s="295">
        <v>69</v>
      </c>
      <c r="K103" s="295">
        <v>60</v>
      </c>
      <c r="L103" s="295">
        <v>64</v>
      </c>
      <c r="M103" s="295">
        <v>66</v>
      </c>
      <c r="N103" s="295"/>
      <c r="O103" s="295">
        <v>44</v>
      </c>
    </row>
    <row r="104" spans="1:15" x14ac:dyDescent="0.25">
      <c r="A104" s="304"/>
      <c r="B104" s="304"/>
      <c r="C104" s="304"/>
      <c r="F104" s="305" t="s">
        <v>153</v>
      </c>
      <c r="G104" s="295">
        <v>88</v>
      </c>
      <c r="H104" s="295">
        <v>96</v>
      </c>
      <c r="I104" s="295">
        <v>87</v>
      </c>
      <c r="J104" s="295" t="s">
        <v>187</v>
      </c>
      <c r="K104" s="295">
        <v>77</v>
      </c>
      <c r="L104" s="295">
        <v>79</v>
      </c>
      <c r="M104" s="295">
        <v>76</v>
      </c>
      <c r="N104" s="295"/>
      <c r="O104" s="295">
        <v>54</v>
      </c>
    </row>
    <row r="105" spans="1:15" x14ac:dyDescent="0.25">
      <c r="A105" s="304"/>
      <c r="B105" s="304"/>
      <c r="C105" s="304"/>
      <c r="F105" s="305" t="s">
        <v>188</v>
      </c>
      <c r="G105" s="295" t="s">
        <v>187</v>
      </c>
      <c r="H105" s="295">
        <v>115</v>
      </c>
      <c r="I105" s="295">
        <v>104</v>
      </c>
      <c r="J105" s="295" t="s">
        <v>187</v>
      </c>
      <c r="K105" s="295" t="s">
        <v>187</v>
      </c>
      <c r="L105" s="295">
        <v>96</v>
      </c>
      <c r="M105" s="295">
        <v>87</v>
      </c>
      <c r="N105" s="295"/>
      <c r="O105" s="295">
        <v>69</v>
      </c>
    </row>
    <row r="106" spans="1:15" x14ac:dyDescent="0.25">
      <c r="A106" s="304"/>
      <c r="B106" s="304"/>
      <c r="C106" s="304"/>
      <c r="F106" s="305" t="s">
        <v>189</v>
      </c>
      <c r="G106" s="295" t="s">
        <v>187</v>
      </c>
      <c r="H106" s="295">
        <v>161</v>
      </c>
      <c r="I106" s="295">
        <v>148</v>
      </c>
      <c r="J106" s="295" t="s">
        <v>187</v>
      </c>
      <c r="K106" s="295" t="s">
        <v>187</v>
      </c>
      <c r="L106" s="295">
        <v>140</v>
      </c>
      <c r="M106" s="295">
        <v>128</v>
      </c>
      <c r="N106" s="295"/>
      <c r="O106" s="295">
        <v>109</v>
      </c>
    </row>
    <row r="107" spans="1:15" x14ac:dyDescent="0.25">
      <c r="A107" s="304"/>
      <c r="B107" s="304"/>
      <c r="C107" s="304"/>
      <c r="F107" s="305" t="s">
        <v>190</v>
      </c>
      <c r="G107" s="295" t="s">
        <v>187</v>
      </c>
      <c r="H107" s="295" t="s">
        <v>187</v>
      </c>
      <c r="I107" s="295">
        <v>159</v>
      </c>
      <c r="J107" s="295" t="s">
        <v>187</v>
      </c>
      <c r="K107" s="295" t="s">
        <v>187</v>
      </c>
      <c r="L107" s="295">
        <v>152</v>
      </c>
      <c r="M107" s="295">
        <v>138</v>
      </c>
      <c r="N107" s="295"/>
      <c r="O107" s="295">
        <v>119</v>
      </c>
    </row>
    <row r="108" spans="1:15" x14ac:dyDescent="0.25">
      <c r="A108" s="304"/>
      <c r="B108" s="304"/>
      <c r="C108" s="304"/>
    </row>
    <row r="109" spans="1:15" x14ac:dyDescent="0.25">
      <c r="A109" s="304"/>
      <c r="B109" s="304"/>
      <c r="C109" s="304"/>
    </row>
    <row r="110" spans="1:15" x14ac:dyDescent="0.25">
      <c r="A110" s="304"/>
      <c r="B110" s="304"/>
      <c r="C110" s="304"/>
      <c r="F110" s="307"/>
      <c r="G110" s="441" t="s">
        <v>193</v>
      </c>
      <c r="H110" s="441"/>
      <c r="I110" s="441"/>
      <c r="J110" s="441"/>
      <c r="K110" s="441"/>
      <c r="L110" s="441"/>
      <c r="M110" s="441"/>
      <c r="N110" s="441"/>
      <c r="O110" s="441"/>
    </row>
    <row r="111" spans="1:15" x14ac:dyDescent="0.25">
      <c r="A111" s="304"/>
      <c r="B111" s="304"/>
      <c r="C111" s="304"/>
      <c r="F111" s="307"/>
      <c r="G111" s="308" t="s">
        <v>145</v>
      </c>
      <c r="H111" s="308" t="s">
        <v>79</v>
      </c>
      <c r="I111" s="308" t="s">
        <v>146</v>
      </c>
      <c r="J111" s="308" t="s">
        <v>147</v>
      </c>
      <c r="K111" s="308" t="s">
        <v>148</v>
      </c>
      <c r="L111" s="308" t="s">
        <v>149</v>
      </c>
      <c r="M111" s="308" t="s">
        <v>150</v>
      </c>
      <c r="N111" s="308"/>
      <c r="O111" s="307" t="s">
        <v>151</v>
      </c>
    </row>
    <row r="112" spans="1:15" x14ac:dyDescent="0.25">
      <c r="A112" s="304"/>
      <c r="B112" s="304"/>
      <c r="C112" s="304"/>
      <c r="F112" s="306" t="s">
        <v>185</v>
      </c>
      <c r="G112" s="306" t="s">
        <v>186</v>
      </c>
      <c r="H112" s="306" t="s">
        <v>186</v>
      </c>
      <c r="I112" s="306" t="s">
        <v>186</v>
      </c>
      <c r="J112" s="306" t="s">
        <v>186</v>
      </c>
      <c r="K112" s="306" t="s">
        <v>186</v>
      </c>
      <c r="L112" s="306" t="s">
        <v>186</v>
      </c>
      <c r="M112" s="306" t="s">
        <v>186</v>
      </c>
      <c r="N112" s="306"/>
      <c r="O112" s="306" t="s">
        <v>186</v>
      </c>
    </row>
    <row r="113" spans="1:15" x14ac:dyDescent="0.25">
      <c r="A113" s="304"/>
      <c r="B113" s="304"/>
      <c r="C113" s="304"/>
      <c r="F113" s="305" t="s">
        <v>152</v>
      </c>
      <c r="G113" s="295">
        <v>57</v>
      </c>
      <c r="H113" s="295">
        <v>66</v>
      </c>
      <c r="I113" s="295">
        <v>62</v>
      </c>
      <c r="J113" s="295">
        <v>57</v>
      </c>
      <c r="K113" s="295">
        <v>50</v>
      </c>
      <c r="L113" s="295">
        <v>56</v>
      </c>
      <c r="M113" s="295">
        <v>63</v>
      </c>
      <c r="N113" s="295"/>
      <c r="O113" s="295">
        <v>40</v>
      </c>
    </row>
    <row r="114" spans="1:15" x14ac:dyDescent="0.25">
      <c r="A114" s="304"/>
      <c r="B114" s="304"/>
      <c r="C114" s="304"/>
      <c r="F114" s="305" t="s">
        <v>153</v>
      </c>
      <c r="G114" s="295">
        <v>68</v>
      </c>
      <c r="H114" s="295">
        <v>77</v>
      </c>
      <c r="I114" s="295">
        <v>71</v>
      </c>
      <c r="J114" s="295" t="s">
        <v>187</v>
      </c>
      <c r="K114" s="295">
        <v>61</v>
      </c>
      <c r="L114" s="295">
        <v>64</v>
      </c>
      <c r="M114" s="295">
        <v>66</v>
      </c>
      <c r="N114" s="295"/>
      <c r="O114" s="295">
        <v>44</v>
      </c>
    </row>
    <row r="115" spans="1:15" x14ac:dyDescent="0.25">
      <c r="A115" s="304"/>
      <c r="B115" s="304"/>
      <c r="C115" s="304"/>
      <c r="F115" s="305" t="s">
        <v>188</v>
      </c>
      <c r="G115" s="295" t="s">
        <v>187</v>
      </c>
      <c r="H115" s="295">
        <v>90</v>
      </c>
      <c r="I115" s="295">
        <v>81</v>
      </c>
      <c r="J115" s="295" t="s">
        <v>187</v>
      </c>
      <c r="K115" s="295" t="s">
        <v>187</v>
      </c>
      <c r="L115" s="295">
        <v>75</v>
      </c>
      <c r="M115" s="295">
        <v>68</v>
      </c>
      <c r="N115" s="295"/>
      <c r="O115" s="295">
        <v>54</v>
      </c>
    </row>
    <row r="116" spans="1:15" x14ac:dyDescent="0.25">
      <c r="A116" s="304"/>
      <c r="B116" s="304"/>
      <c r="C116" s="304"/>
      <c r="F116" s="305" t="s">
        <v>189</v>
      </c>
      <c r="G116" s="295" t="s">
        <v>187</v>
      </c>
      <c r="H116" s="295">
        <v>125</v>
      </c>
      <c r="I116" s="295">
        <v>115</v>
      </c>
      <c r="J116" s="295" t="s">
        <v>187</v>
      </c>
      <c r="K116" s="295" t="s">
        <v>187</v>
      </c>
      <c r="L116" s="295">
        <v>109</v>
      </c>
      <c r="M116" s="295">
        <v>99</v>
      </c>
      <c r="N116" s="295"/>
      <c r="O116" s="295">
        <v>84</v>
      </c>
    </row>
    <row r="117" spans="1:15" x14ac:dyDescent="0.25">
      <c r="A117" s="304"/>
      <c r="B117" s="304"/>
      <c r="C117" s="304"/>
      <c r="F117" s="305" t="s">
        <v>190</v>
      </c>
      <c r="G117" s="295" t="s">
        <v>187</v>
      </c>
      <c r="H117" s="295" t="s">
        <v>187</v>
      </c>
      <c r="I117" s="295">
        <v>133</v>
      </c>
      <c r="J117" s="295" t="s">
        <v>187</v>
      </c>
      <c r="K117" s="295" t="s">
        <v>187</v>
      </c>
      <c r="L117" s="295">
        <v>117</v>
      </c>
      <c r="M117" s="295">
        <v>107</v>
      </c>
      <c r="N117" s="295"/>
      <c r="O117" s="295">
        <v>92</v>
      </c>
    </row>
    <row r="118" spans="1:15" x14ac:dyDescent="0.25">
      <c r="A118" s="304"/>
      <c r="B118" s="304"/>
      <c r="C118" s="304"/>
    </row>
    <row r="119" spans="1:15" x14ac:dyDescent="0.25">
      <c r="A119" s="304"/>
      <c r="B119" s="304"/>
      <c r="C119" s="304"/>
    </row>
    <row r="120" spans="1:15" x14ac:dyDescent="0.25">
      <c r="A120" s="304"/>
      <c r="B120" s="304"/>
      <c r="C120" s="304"/>
      <c r="F120" s="307"/>
      <c r="G120" s="441" t="s">
        <v>194</v>
      </c>
      <c r="H120" s="441"/>
      <c r="I120" s="441"/>
      <c r="J120" s="441"/>
      <c r="K120" s="441"/>
      <c r="L120" s="441"/>
      <c r="M120" s="441"/>
      <c r="N120" s="441"/>
      <c r="O120" s="441"/>
    </row>
    <row r="121" spans="1:15" x14ac:dyDescent="0.25">
      <c r="A121" s="304"/>
      <c r="B121" s="304"/>
      <c r="C121" s="304"/>
      <c r="F121" s="307"/>
      <c r="G121" s="308" t="s">
        <v>145</v>
      </c>
      <c r="H121" s="308" t="s">
        <v>79</v>
      </c>
      <c r="I121" s="308" t="s">
        <v>146</v>
      </c>
      <c r="J121" s="308" t="s">
        <v>147</v>
      </c>
      <c r="K121" s="308" t="s">
        <v>148</v>
      </c>
      <c r="L121" s="308" t="s">
        <v>149</v>
      </c>
      <c r="M121" s="308" t="s">
        <v>150</v>
      </c>
      <c r="N121" s="308"/>
      <c r="O121" s="307" t="s">
        <v>151</v>
      </c>
    </row>
    <row r="122" spans="1:15" x14ac:dyDescent="0.25">
      <c r="A122" s="304"/>
      <c r="B122" s="304"/>
      <c r="C122" s="304"/>
      <c r="F122" s="306" t="s">
        <v>185</v>
      </c>
      <c r="G122" s="306" t="s">
        <v>186</v>
      </c>
      <c r="H122" s="306" t="s">
        <v>186</v>
      </c>
      <c r="I122" s="306" t="s">
        <v>186</v>
      </c>
      <c r="J122" s="306" t="s">
        <v>186</v>
      </c>
      <c r="K122" s="306" t="s">
        <v>186</v>
      </c>
      <c r="L122" s="306" t="s">
        <v>186</v>
      </c>
      <c r="M122" s="306" t="s">
        <v>186</v>
      </c>
      <c r="N122" s="306"/>
      <c r="O122" s="306" t="s">
        <v>186</v>
      </c>
    </row>
    <row r="123" spans="1:15" x14ac:dyDescent="0.25">
      <c r="A123" s="304"/>
      <c r="B123" s="304"/>
      <c r="C123" s="304"/>
      <c r="F123" s="305" t="s">
        <v>152</v>
      </c>
      <c r="G123" s="295">
        <v>57</v>
      </c>
      <c r="H123" s="295">
        <v>66</v>
      </c>
      <c r="I123" s="295">
        <v>62</v>
      </c>
      <c r="J123" s="295">
        <v>57</v>
      </c>
      <c r="K123" s="295">
        <v>50</v>
      </c>
      <c r="L123" s="295">
        <v>56</v>
      </c>
      <c r="M123" s="295">
        <v>63</v>
      </c>
      <c r="N123" s="295"/>
      <c r="O123" s="295">
        <v>40</v>
      </c>
    </row>
    <row r="124" spans="1:15" x14ac:dyDescent="0.25">
      <c r="A124" s="304"/>
      <c r="B124" s="304"/>
      <c r="C124" s="304"/>
      <c r="F124" s="305" t="s">
        <v>153</v>
      </c>
      <c r="G124" s="295">
        <v>68</v>
      </c>
      <c r="H124" s="295">
        <v>77</v>
      </c>
      <c r="I124" s="295">
        <v>71</v>
      </c>
      <c r="J124" s="295" t="s">
        <v>187</v>
      </c>
      <c r="K124" s="295">
        <v>61</v>
      </c>
      <c r="L124" s="295">
        <v>64</v>
      </c>
      <c r="M124" s="295">
        <v>66</v>
      </c>
      <c r="N124" s="295"/>
      <c r="O124" s="295">
        <v>44</v>
      </c>
    </row>
    <row r="125" spans="1:15" x14ac:dyDescent="0.25">
      <c r="A125" s="304"/>
      <c r="B125" s="304"/>
      <c r="C125" s="304"/>
      <c r="F125" s="305" t="s">
        <v>188</v>
      </c>
      <c r="G125" s="295" t="s">
        <v>187</v>
      </c>
      <c r="H125" s="295">
        <v>90</v>
      </c>
      <c r="I125" s="295">
        <v>81</v>
      </c>
      <c r="J125" s="295" t="s">
        <v>187</v>
      </c>
      <c r="K125" s="295" t="s">
        <v>187</v>
      </c>
      <c r="L125" s="295">
        <v>75</v>
      </c>
      <c r="M125" s="295">
        <v>68</v>
      </c>
      <c r="N125" s="295"/>
      <c r="O125" s="295">
        <v>54</v>
      </c>
    </row>
    <row r="126" spans="1:15" x14ac:dyDescent="0.25">
      <c r="A126" s="304"/>
      <c r="B126" s="304"/>
      <c r="C126" s="304"/>
      <c r="F126" s="305" t="s">
        <v>189</v>
      </c>
      <c r="G126" s="295" t="s">
        <v>187</v>
      </c>
      <c r="H126" s="295">
        <v>125</v>
      </c>
      <c r="I126" s="295">
        <v>115</v>
      </c>
      <c r="J126" s="295" t="s">
        <v>187</v>
      </c>
      <c r="K126" s="295" t="s">
        <v>187</v>
      </c>
      <c r="L126" s="295">
        <v>109</v>
      </c>
      <c r="M126" s="295">
        <v>99</v>
      </c>
      <c r="N126" s="295"/>
      <c r="O126" s="295">
        <v>84</v>
      </c>
    </row>
    <row r="127" spans="1:15" x14ac:dyDescent="0.25">
      <c r="A127" s="304"/>
      <c r="B127" s="304"/>
      <c r="C127" s="304"/>
      <c r="F127" s="305" t="s">
        <v>190</v>
      </c>
      <c r="G127" s="295" t="s">
        <v>187</v>
      </c>
      <c r="H127" s="295" t="s">
        <v>187</v>
      </c>
      <c r="I127" s="295">
        <v>133</v>
      </c>
      <c r="J127" s="295" t="s">
        <v>187</v>
      </c>
      <c r="K127" s="295" t="s">
        <v>187</v>
      </c>
      <c r="L127" s="295">
        <v>117</v>
      </c>
      <c r="M127" s="295">
        <v>107</v>
      </c>
      <c r="N127" s="295"/>
      <c r="O127" s="295">
        <v>92</v>
      </c>
    </row>
    <row r="128" spans="1:15" x14ac:dyDescent="0.25">
      <c r="A128" s="304"/>
      <c r="B128" s="304"/>
      <c r="C128" s="304"/>
    </row>
    <row r="129" spans="1:15" x14ac:dyDescent="0.25">
      <c r="A129" s="304"/>
      <c r="B129" s="304"/>
      <c r="C129" s="304"/>
    </row>
    <row r="130" spans="1:15" x14ac:dyDescent="0.25">
      <c r="A130" s="304"/>
      <c r="B130" s="304"/>
      <c r="C130" s="304"/>
      <c r="F130" s="307"/>
      <c r="G130" s="441" t="s">
        <v>195</v>
      </c>
      <c r="H130" s="441"/>
      <c r="I130" s="441"/>
      <c r="J130" s="441"/>
      <c r="K130" s="441"/>
      <c r="L130" s="441"/>
      <c r="M130" s="441"/>
      <c r="N130" s="441"/>
      <c r="O130" s="441"/>
    </row>
    <row r="131" spans="1:15" x14ac:dyDescent="0.25">
      <c r="A131" s="304"/>
      <c r="B131" s="304"/>
      <c r="C131" s="304"/>
      <c r="F131" s="307"/>
      <c r="G131" s="308" t="s">
        <v>145</v>
      </c>
      <c r="H131" s="308" t="s">
        <v>79</v>
      </c>
      <c r="I131" s="308" t="s">
        <v>146</v>
      </c>
      <c r="J131" s="308" t="s">
        <v>147</v>
      </c>
      <c r="K131" s="308" t="s">
        <v>148</v>
      </c>
      <c r="L131" s="308" t="s">
        <v>149</v>
      </c>
      <c r="M131" s="308" t="s">
        <v>150</v>
      </c>
      <c r="N131" s="308"/>
      <c r="O131" s="307" t="s">
        <v>151</v>
      </c>
    </row>
    <row r="132" spans="1:15" x14ac:dyDescent="0.25">
      <c r="A132" s="304"/>
      <c r="B132" s="304"/>
      <c r="C132" s="304"/>
      <c r="F132" s="306" t="s">
        <v>185</v>
      </c>
      <c r="G132" s="306" t="s">
        <v>186</v>
      </c>
      <c r="H132" s="306" t="s">
        <v>186</v>
      </c>
      <c r="I132" s="306" t="s">
        <v>186</v>
      </c>
      <c r="J132" s="306" t="s">
        <v>186</v>
      </c>
      <c r="K132" s="306" t="s">
        <v>186</v>
      </c>
      <c r="L132" s="306" t="s">
        <v>186</v>
      </c>
      <c r="M132" s="306" t="s">
        <v>186</v>
      </c>
      <c r="N132" s="306"/>
      <c r="O132" s="306" t="s">
        <v>186</v>
      </c>
    </row>
    <row r="133" spans="1:15" x14ac:dyDescent="0.25">
      <c r="A133" s="304"/>
      <c r="B133" s="304"/>
      <c r="C133" s="304"/>
      <c r="F133" s="305" t="s">
        <v>152</v>
      </c>
      <c r="G133" s="295">
        <v>57</v>
      </c>
      <c r="H133" s="295">
        <v>66</v>
      </c>
      <c r="I133" s="295">
        <v>62</v>
      </c>
      <c r="J133" s="295">
        <v>57</v>
      </c>
      <c r="K133" s="295">
        <v>50</v>
      </c>
      <c r="L133" s="295">
        <v>56</v>
      </c>
      <c r="M133" s="295">
        <v>63</v>
      </c>
      <c r="N133" s="295"/>
      <c r="O133" s="295">
        <v>40</v>
      </c>
    </row>
    <row r="134" spans="1:15" x14ac:dyDescent="0.25">
      <c r="A134" s="304"/>
      <c r="B134" s="304"/>
      <c r="C134" s="304"/>
      <c r="F134" s="305" t="s">
        <v>153</v>
      </c>
      <c r="G134" s="295">
        <v>68</v>
      </c>
      <c r="H134" s="295">
        <v>77</v>
      </c>
      <c r="I134" s="295">
        <v>71</v>
      </c>
      <c r="J134" s="295" t="s">
        <v>187</v>
      </c>
      <c r="K134" s="295">
        <v>61</v>
      </c>
      <c r="L134" s="295">
        <v>64</v>
      </c>
      <c r="M134" s="295">
        <v>66</v>
      </c>
      <c r="N134" s="295"/>
      <c r="O134" s="295">
        <v>44</v>
      </c>
    </row>
    <row r="135" spans="1:15" x14ac:dyDescent="0.25">
      <c r="A135" s="304"/>
      <c r="B135" s="304"/>
      <c r="C135" s="304"/>
      <c r="F135" s="305" t="s">
        <v>188</v>
      </c>
      <c r="G135" s="295" t="s">
        <v>187</v>
      </c>
      <c r="H135" s="295">
        <v>90</v>
      </c>
      <c r="I135" s="295">
        <v>81</v>
      </c>
      <c r="J135" s="295" t="s">
        <v>187</v>
      </c>
      <c r="K135" s="295" t="s">
        <v>187</v>
      </c>
      <c r="L135" s="295">
        <v>75</v>
      </c>
      <c r="M135" s="295">
        <v>68</v>
      </c>
      <c r="N135" s="295"/>
      <c r="O135" s="295">
        <v>54</v>
      </c>
    </row>
    <row r="136" spans="1:15" x14ac:dyDescent="0.25">
      <c r="A136" s="304"/>
      <c r="B136" s="304"/>
      <c r="C136" s="304"/>
      <c r="F136" s="305" t="s">
        <v>189</v>
      </c>
      <c r="G136" s="295" t="s">
        <v>187</v>
      </c>
      <c r="H136" s="295">
        <v>125</v>
      </c>
      <c r="I136" s="295">
        <v>115</v>
      </c>
      <c r="J136" s="295" t="s">
        <v>187</v>
      </c>
      <c r="K136" s="295" t="s">
        <v>187</v>
      </c>
      <c r="L136" s="295">
        <v>109</v>
      </c>
      <c r="M136" s="295">
        <v>99</v>
      </c>
      <c r="N136" s="295"/>
      <c r="O136" s="295">
        <v>84</v>
      </c>
    </row>
    <row r="137" spans="1:15" x14ac:dyDescent="0.25">
      <c r="A137" s="304"/>
      <c r="B137" s="304"/>
      <c r="C137" s="304"/>
      <c r="F137" s="305" t="s">
        <v>190</v>
      </c>
      <c r="G137" s="295" t="s">
        <v>187</v>
      </c>
      <c r="H137" s="295" t="s">
        <v>187</v>
      </c>
      <c r="I137" s="295">
        <v>133</v>
      </c>
      <c r="J137" s="295" t="s">
        <v>187</v>
      </c>
      <c r="K137" s="295" t="s">
        <v>187</v>
      </c>
      <c r="L137" s="295">
        <v>117</v>
      </c>
      <c r="M137" s="295">
        <v>107</v>
      </c>
      <c r="N137" s="295"/>
      <c r="O137" s="295">
        <v>92</v>
      </c>
    </row>
    <row r="138" spans="1:15" x14ac:dyDescent="0.25">
      <c r="A138" s="304"/>
      <c r="B138" s="304"/>
      <c r="C138" s="304"/>
    </row>
    <row r="139" spans="1:15" x14ac:dyDescent="0.25">
      <c r="A139" s="304"/>
      <c r="B139" s="304"/>
      <c r="C139" s="304"/>
    </row>
    <row r="140" spans="1:15" x14ac:dyDescent="0.25">
      <c r="A140" s="304"/>
      <c r="B140" s="304"/>
      <c r="C140" s="304"/>
      <c r="F140" s="307"/>
      <c r="G140" s="441" t="s">
        <v>196</v>
      </c>
      <c r="H140" s="441"/>
      <c r="I140" s="441"/>
      <c r="J140" s="441"/>
      <c r="K140" s="441"/>
      <c r="L140" s="441"/>
      <c r="M140" s="441"/>
      <c r="N140" s="441"/>
      <c r="O140" s="441"/>
    </row>
    <row r="141" spans="1:15" x14ac:dyDescent="0.25">
      <c r="A141" s="304"/>
      <c r="B141" s="304"/>
      <c r="C141" s="304"/>
      <c r="F141" s="307"/>
      <c r="G141" s="308" t="s">
        <v>145</v>
      </c>
      <c r="H141" s="308" t="s">
        <v>79</v>
      </c>
      <c r="I141" s="308" t="s">
        <v>146</v>
      </c>
      <c r="J141" s="308" t="s">
        <v>147</v>
      </c>
      <c r="K141" s="308" t="s">
        <v>148</v>
      </c>
      <c r="L141" s="308" t="s">
        <v>149</v>
      </c>
      <c r="M141" s="308" t="s">
        <v>150</v>
      </c>
      <c r="N141" s="308"/>
      <c r="O141" s="307" t="s">
        <v>151</v>
      </c>
    </row>
    <row r="142" spans="1:15" x14ac:dyDescent="0.25">
      <c r="A142" s="304"/>
      <c r="B142" s="304"/>
      <c r="C142" s="304"/>
      <c r="F142" s="306" t="s">
        <v>185</v>
      </c>
      <c r="G142" s="306" t="s">
        <v>186</v>
      </c>
      <c r="H142" s="306" t="s">
        <v>186</v>
      </c>
      <c r="I142" s="306" t="s">
        <v>186</v>
      </c>
      <c r="J142" s="306" t="s">
        <v>186</v>
      </c>
      <c r="K142" s="306" t="s">
        <v>186</v>
      </c>
      <c r="L142" s="306" t="s">
        <v>186</v>
      </c>
      <c r="M142" s="306" t="s">
        <v>186</v>
      </c>
      <c r="N142" s="306"/>
      <c r="O142" s="306" t="s">
        <v>186</v>
      </c>
    </row>
    <row r="143" spans="1:15" x14ac:dyDescent="0.25">
      <c r="A143" s="304"/>
      <c r="B143" s="304"/>
      <c r="C143" s="304"/>
      <c r="F143" s="305" t="s">
        <v>152</v>
      </c>
      <c r="G143" s="295">
        <v>57</v>
      </c>
      <c r="H143" s="295">
        <v>66</v>
      </c>
      <c r="I143" s="295">
        <v>62</v>
      </c>
      <c r="J143" s="295">
        <v>57</v>
      </c>
      <c r="K143" s="295">
        <v>50</v>
      </c>
      <c r="L143" s="295">
        <v>56</v>
      </c>
      <c r="M143" s="295">
        <v>63</v>
      </c>
      <c r="N143" s="295"/>
      <c r="O143" s="295">
        <v>40</v>
      </c>
    </row>
    <row r="144" spans="1:15" x14ac:dyDescent="0.25">
      <c r="A144" s="304"/>
      <c r="B144" s="304"/>
      <c r="C144" s="304"/>
      <c r="F144" s="305" t="s">
        <v>153</v>
      </c>
      <c r="G144" s="295">
        <v>68</v>
      </c>
      <c r="H144" s="295">
        <v>77</v>
      </c>
      <c r="I144" s="295">
        <v>71</v>
      </c>
      <c r="J144" s="295" t="s">
        <v>187</v>
      </c>
      <c r="K144" s="295">
        <v>61</v>
      </c>
      <c r="L144" s="295">
        <v>64</v>
      </c>
      <c r="M144" s="295">
        <v>66</v>
      </c>
      <c r="N144" s="295"/>
      <c r="O144" s="295">
        <v>44</v>
      </c>
    </row>
    <row r="145" spans="1:15" x14ac:dyDescent="0.25">
      <c r="A145" s="304"/>
      <c r="B145" s="304"/>
      <c r="C145" s="304"/>
      <c r="F145" s="305" t="s">
        <v>188</v>
      </c>
      <c r="G145" s="295" t="s">
        <v>187</v>
      </c>
      <c r="H145" s="295">
        <v>90</v>
      </c>
      <c r="I145" s="295">
        <v>81</v>
      </c>
      <c r="J145" s="295" t="s">
        <v>187</v>
      </c>
      <c r="K145" s="295" t="s">
        <v>187</v>
      </c>
      <c r="L145" s="295">
        <v>75</v>
      </c>
      <c r="M145" s="295">
        <v>68</v>
      </c>
      <c r="N145" s="295"/>
      <c r="O145" s="295">
        <v>54</v>
      </c>
    </row>
    <row r="146" spans="1:15" x14ac:dyDescent="0.25">
      <c r="A146" s="304"/>
      <c r="B146" s="304"/>
      <c r="C146" s="304"/>
      <c r="F146" s="305" t="s">
        <v>189</v>
      </c>
      <c r="G146" s="295" t="s">
        <v>187</v>
      </c>
      <c r="H146" s="295">
        <v>125</v>
      </c>
      <c r="I146" s="295">
        <v>115</v>
      </c>
      <c r="J146" s="295" t="s">
        <v>187</v>
      </c>
      <c r="K146" s="295" t="s">
        <v>187</v>
      </c>
      <c r="L146" s="295">
        <v>109</v>
      </c>
      <c r="M146" s="295">
        <v>99</v>
      </c>
      <c r="N146" s="295"/>
      <c r="O146" s="295">
        <v>84</v>
      </c>
    </row>
    <row r="147" spans="1:15" x14ac:dyDescent="0.25">
      <c r="A147" s="304"/>
      <c r="B147" s="304"/>
      <c r="C147" s="304"/>
      <c r="F147" s="305" t="s">
        <v>190</v>
      </c>
      <c r="G147" s="295" t="s">
        <v>187</v>
      </c>
      <c r="H147" s="295" t="s">
        <v>187</v>
      </c>
      <c r="I147" s="295">
        <v>133</v>
      </c>
      <c r="J147" s="295" t="s">
        <v>187</v>
      </c>
      <c r="K147" s="295" t="s">
        <v>187</v>
      </c>
      <c r="L147" s="295">
        <v>117</v>
      </c>
      <c r="M147" s="295">
        <v>107</v>
      </c>
      <c r="N147" s="295"/>
      <c r="O147" s="295">
        <v>92</v>
      </c>
    </row>
    <row r="148" spans="1:15" x14ac:dyDescent="0.25">
      <c r="A148" s="304"/>
      <c r="B148" s="304"/>
      <c r="C148" s="304"/>
    </row>
    <row r="149" spans="1:15" x14ac:dyDescent="0.25">
      <c r="A149" s="304"/>
      <c r="B149" s="304"/>
      <c r="C149" s="304"/>
    </row>
    <row r="150" spans="1:15" x14ac:dyDescent="0.25">
      <c r="A150" s="304"/>
      <c r="B150" s="304"/>
      <c r="C150" s="304"/>
    </row>
    <row r="151" spans="1:15" x14ac:dyDescent="0.25">
      <c r="A151" s="304"/>
      <c r="B151" s="304"/>
      <c r="C151" s="304"/>
    </row>
    <row r="152" spans="1:15" x14ac:dyDescent="0.25">
      <c r="A152" s="304"/>
      <c r="B152" s="304"/>
      <c r="C152" s="304"/>
    </row>
    <row r="153" spans="1:15" x14ac:dyDescent="0.25">
      <c r="A153" s="304"/>
      <c r="B153" s="304"/>
      <c r="C153" s="304"/>
    </row>
    <row r="154" spans="1:15" x14ac:dyDescent="0.25">
      <c r="A154" s="304"/>
      <c r="B154" s="304"/>
      <c r="C154" s="304"/>
    </row>
    <row r="155" spans="1:15" x14ac:dyDescent="0.25">
      <c r="A155" s="304"/>
      <c r="B155" s="304"/>
      <c r="C155" s="304"/>
    </row>
    <row r="156" spans="1:15" x14ac:dyDescent="0.25">
      <c r="A156" s="304"/>
      <c r="B156" s="304"/>
      <c r="C156" s="304"/>
    </row>
    <row r="157" spans="1:15" x14ac:dyDescent="0.25">
      <c r="A157" s="304"/>
      <c r="B157" s="304"/>
      <c r="C157" s="304"/>
    </row>
    <row r="158" spans="1:15" x14ac:dyDescent="0.25">
      <c r="A158" s="304"/>
      <c r="B158" s="304"/>
      <c r="C158" s="304"/>
    </row>
    <row r="159" spans="1:15" x14ac:dyDescent="0.25">
      <c r="A159" s="304"/>
      <c r="B159" s="304"/>
      <c r="C159" s="304"/>
    </row>
    <row r="160" spans="1:15" x14ac:dyDescent="0.25">
      <c r="A160" s="304"/>
      <c r="B160" s="304"/>
      <c r="C160" s="304"/>
    </row>
    <row r="161" spans="1:3" x14ac:dyDescent="0.25">
      <c r="A161" s="304"/>
      <c r="B161" s="304"/>
      <c r="C161" s="304"/>
    </row>
    <row r="162" spans="1:3" x14ac:dyDescent="0.25">
      <c r="A162" s="304"/>
      <c r="B162" s="304"/>
      <c r="C162" s="304"/>
    </row>
    <row r="163" spans="1:3" x14ac:dyDescent="0.25">
      <c r="A163" s="304"/>
      <c r="B163" s="304"/>
      <c r="C163" s="304"/>
    </row>
    <row r="164" spans="1:3" x14ac:dyDescent="0.25">
      <c r="A164" s="304"/>
      <c r="B164" s="304"/>
      <c r="C164" s="304"/>
    </row>
    <row r="165" spans="1:3" x14ac:dyDescent="0.25">
      <c r="A165" s="304"/>
      <c r="B165" s="304"/>
      <c r="C165" s="304"/>
    </row>
    <row r="166" spans="1:3" x14ac:dyDescent="0.25">
      <c r="A166" s="304"/>
      <c r="B166" s="304"/>
      <c r="C166" s="304"/>
    </row>
    <row r="167" spans="1:3" x14ac:dyDescent="0.25">
      <c r="A167" s="304"/>
      <c r="B167" s="304"/>
      <c r="C167" s="304"/>
    </row>
    <row r="168" spans="1:3" x14ac:dyDescent="0.25">
      <c r="A168" s="304"/>
      <c r="B168" s="304"/>
      <c r="C168" s="304"/>
    </row>
    <row r="169" spans="1:3" x14ac:dyDescent="0.25">
      <c r="A169" s="304"/>
      <c r="B169" s="304"/>
      <c r="C169" s="304"/>
    </row>
    <row r="170" spans="1:3" x14ac:dyDescent="0.25">
      <c r="A170" s="304"/>
      <c r="B170" s="304"/>
      <c r="C170" s="304"/>
    </row>
    <row r="171" spans="1:3" x14ac:dyDescent="0.25">
      <c r="A171" s="304"/>
      <c r="B171" s="304"/>
      <c r="C171" s="304"/>
    </row>
    <row r="172" spans="1:3" x14ac:dyDescent="0.25">
      <c r="A172" s="304"/>
      <c r="B172" s="304"/>
      <c r="C172" s="304"/>
    </row>
    <row r="173" spans="1:3" x14ac:dyDescent="0.25">
      <c r="A173" s="304"/>
      <c r="B173" s="304"/>
      <c r="C173" s="304"/>
    </row>
    <row r="174" spans="1:3" x14ac:dyDescent="0.25">
      <c r="A174" s="304"/>
      <c r="B174" s="304"/>
      <c r="C174" s="304"/>
    </row>
    <row r="175" spans="1:3" x14ac:dyDescent="0.25">
      <c r="A175" s="304"/>
      <c r="B175" s="304"/>
      <c r="C175" s="304"/>
    </row>
    <row r="176" spans="1:3" x14ac:dyDescent="0.25">
      <c r="A176" s="304"/>
      <c r="B176" s="304"/>
      <c r="C176" s="304"/>
    </row>
    <row r="177" spans="1:3" x14ac:dyDescent="0.25">
      <c r="A177" s="304"/>
      <c r="B177" s="304"/>
      <c r="C177" s="304"/>
    </row>
    <row r="178" spans="1:3" x14ac:dyDescent="0.25">
      <c r="A178" s="304"/>
      <c r="B178" s="304"/>
      <c r="C178" s="304"/>
    </row>
    <row r="179" spans="1:3" x14ac:dyDescent="0.25">
      <c r="A179" s="304"/>
      <c r="B179" s="304"/>
      <c r="C179" s="304"/>
    </row>
    <row r="180" spans="1:3" x14ac:dyDescent="0.25">
      <c r="A180" s="304"/>
      <c r="B180" s="304"/>
      <c r="C180" s="304"/>
    </row>
    <row r="181" spans="1:3" x14ac:dyDescent="0.25">
      <c r="A181" s="304"/>
      <c r="B181" s="304"/>
      <c r="C181" s="304"/>
    </row>
    <row r="182" spans="1:3" x14ac:dyDescent="0.25">
      <c r="A182" s="304"/>
      <c r="B182" s="304"/>
      <c r="C182" s="304"/>
    </row>
    <row r="183" spans="1:3" x14ac:dyDescent="0.25">
      <c r="A183" s="304"/>
      <c r="B183" s="304"/>
      <c r="C183" s="304"/>
    </row>
    <row r="184" spans="1:3" x14ac:dyDescent="0.25">
      <c r="A184" s="304"/>
      <c r="B184" s="304"/>
      <c r="C184" s="304"/>
    </row>
    <row r="185" spans="1:3" x14ac:dyDescent="0.25">
      <c r="A185" s="304"/>
      <c r="B185" s="304"/>
      <c r="C185" s="304"/>
    </row>
    <row r="186" spans="1:3" x14ac:dyDescent="0.25">
      <c r="A186" s="304"/>
      <c r="B186" s="304"/>
      <c r="C186" s="304"/>
    </row>
    <row r="187" spans="1:3" x14ac:dyDescent="0.25">
      <c r="A187" s="304"/>
      <c r="B187" s="304"/>
      <c r="C187" s="304"/>
    </row>
    <row r="188" spans="1:3" x14ac:dyDescent="0.25">
      <c r="A188" s="304"/>
      <c r="B188" s="304"/>
      <c r="C188" s="304"/>
    </row>
    <row r="189" spans="1:3" x14ac:dyDescent="0.25">
      <c r="A189" s="304"/>
      <c r="B189" s="304"/>
      <c r="C189" s="304"/>
    </row>
    <row r="190" spans="1:3" x14ac:dyDescent="0.25">
      <c r="A190" s="304"/>
      <c r="B190" s="304"/>
      <c r="C190" s="304"/>
    </row>
    <row r="191" spans="1:3" x14ac:dyDescent="0.25">
      <c r="A191" s="304"/>
      <c r="B191" s="304"/>
      <c r="C191" s="304"/>
    </row>
    <row r="192" spans="1:3" x14ac:dyDescent="0.25">
      <c r="A192" s="304"/>
      <c r="B192" s="304"/>
      <c r="C192" s="304"/>
    </row>
    <row r="193" spans="1:3" x14ac:dyDescent="0.25">
      <c r="A193" s="304"/>
      <c r="B193" s="304"/>
      <c r="C193" s="304"/>
    </row>
    <row r="194" spans="1:3" x14ac:dyDescent="0.25">
      <c r="A194" s="304"/>
      <c r="B194" s="304"/>
      <c r="C194" s="304"/>
    </row>
    <row r="195" spans="1:3" x14ac:dyDescent="0.25">
      <c r="A195" s="304"/>
      <c r="B195" s="304"/>
      <c r="C195" s="304"/>
    </row>
    <row r="196" spans="1:3" x14ac:dyDescent="0.25">
      <c r="A196" s="304"/>
      <c r="B196" s="304"/>
      <c r="C196" s="304"/>
    </row>
    <row r="197" spans="1:3" x14ac:dyDescent="0.25">
      <c r="A197" s="304"/>
      <c r="B197" s="304"/>
      <c r="C197" s="304"/>
    </row>
    <row r="198" spans="1:3" x14ac:dyDescent="0.25">
      <c r="A198" s="304"/>
      <c r="B198" s="304"/>
      <c r="C198" s="304"/>
    </row>
    <row r="199" spans="1:3" x14ac:dyDescent="0.25">
      <c r="A199" s="304"/>
      <c r="B199" s="304"/>
      <c r="C199" s="304"/>
    </row>
    <row r="200" spans="1:3" x14ac:dyDescent="0.25">
      <c r="A200" s="304"/>
      <c r="B200" s="304"/>
      <c r="C200" s="304"/>
    </row>
    <row r="201" spans="1:3" x14ac:dyDescent="0.25">
      <c r="A201" s="304"/>
      <c r="B201" s="304"/>
      <c r="C201" s="304"/>
    </row>
    <row r="202" spans="1:3" x14ac:dyDescent="0.25">
      <c r="A202" s="304"/>
      <c r="B202" s="304"/>
      <c r="C202" s="304"/>
    </row>
    <row r="203" spans="1:3" x14ac:dyDescent="0.25">
      <c r="A203" s="304"/>
      <c r="B203" s="304"/>
      <c r="C203" s="304"/>
    </row>
    <row r="204" spans="1:3" x14ac:dyDescent="0.25">
      <c r="A204" s="304"/>
      <c r="B204" s="304"/>
      <c r="C204" s="304"/>
    </row>
    <row r="205" spans="1:3" x14ac:dyDescent="0.25">
      <c r="A205" s="304"/>
      <c r="B205" s="304"/>
      <c r="C205" s="304"/>
    </row>
    <row r="206" spans="1:3" x14ac:dyDescent="0.25">
      <c r="A206" s="304"/>
      <c r="B206" s="304"/>
      <c r="C206" s="304"/>
    </row>
    <row r="207" spans="1:3" x14ac:dyDescent="0.25">
      <c r="A207" s="304"/>
      <c r="B207" s="304"/>
      <c r="C207" s="304"/>
    </row>
    <row r="208" spans="1:3" x14ac:dyDescent="0.25">
      <c r="A208" s="304"/>
      <c r="B208" s="304"/>
      <c r="C208" s="304"/>
    </row>
    <row r="209" spans="1:3" x14ac:dyDescent="0.25">
      <c r="A209" s="304"/>
      <c r="B209" s="304"/>
      <c r="C209" s="304"/>
    </row>
    <row r="210" spans="1:3" x14ac:dyDescent="0.25">
      <c r="A210" s="304"/>
      <c r="B210" s="304"/>
      <c r="C210" s="304"/>
    </row>
    <row r="211" spans="1:3" x14ac:dyDescent="0.25">
      <c r="A211" s="304"/>
      <c r="B211" s="304"/>
      <c r="C211" s="304"/>
    </row>
    <row r="212" spans="1:3" x14ac:dyDescent="0.25">
      <c r="A212" s="304"/>
      <c r="B212" s="304"/>
      <c r="C212" s="304"/>
    </row>
    <row r="213" spans="1:3" x14ac:dyDescent="0.25">
      <c r="A213" s="304"/>
      <c r="B213" s="304"/>
      <c r="C213" s="304"/>
    </row>
    <row r="214" spans="1:3" x14ac:dyDescent="0.25">
      <c r="A214" s="304"/>
      <c r="B214" s="304"/>
      <c r="C214" s="304"/>
    </row>
    <row r="215" spans="1:3" x14ac:dyDescent="0.25">
      <c r="A215" s="304"/>
      <c r="B215" s="304"/>
      <c r="C215" s="304"/>
    </row>
    <row r="216" spans="1:3" x14ac:dyDescent="0.25">
      <c r="A216" s="304"/>
      <c r="B216" s="304"/>
      <c r="C216" s="304"/>
    </row>
    <row r="217" spans="1:3" x14ac:dyDescent="0.25">
      <c r="A217" s="304"/>
      <c r="B217" s="304"/>
      <c r="C217" s="304"/>
    </row>
    <row r="218" spans="1:3" x14ac:dyDescent="0.25">
      <c r="A218" s="304"/>
      <c r="B218" s="304"/>
      <c r="C218" s="304"/>
    </row>
    <row r="219" spans="1:3" x14ac:dyDescent="0.25">
      <c r="A219" s="304"/>
      <c r="B219" s="304"/>
      <c r="C219" s="304"/>
    </row>
    <row r="220" spans="1:3" x14ac:dyDescent="0.25">
      <c r="A220" s="304"/>
      <c r="B220" s="304"/>
      <c r="C220" s="304"/>
    </row>
    <row r="221" spans="1:3" x14ac:dyDescent="0.25">
      <c r="A221" s="304"/>
      <c r="B221" s="304"/>
      <c r="C221" s="304"/>
    </row>
    <row r="222" spans="1:3" x14ac:dyDescent="0.25">
      <c r="A222" s="304"/>
      <c r="B222" s="304"/>
      <c r="C222" s="304"/>
    </row>
    <row r="223" spans="1:3" x14ac:dyDescent="0.25">
      <c r="A223" s="304"/>
      <c r="B223" s="304"/>
      <c r="C223" s="304"/>
    </row>
    <row r="224" spans="1:3" x14ac:dyDescent="0.25">
      <c r="A224" s="304"/>
      <c r="B224" s="304"/>
      <c r="C224" s="304"/>
    </row>
    <row r="225" spans="1:3" x14ac:dyDescent="0.25">
      <c r="A225" s="304"/>
      <c r="B225" s="304"/>
      <c r="C225" s="304"/>
    </row>
    <row r="226" spans="1:3" x14ac:dyDescent="0.25">
      <c r="A226" s="304"/>
      <c r="B226" s="304"/>
      <c r="C226" s="304"/>
    </row>
    <row r="227" spans="1:3" x14ac:dyDescent="0.25">
      <c r="A227" s="304"/>
      <c r="B227" s="304"/>
      <c r="C227" s="304"/>
    </row>
    <row r="228" spans="1:3" x14ac:dyDescent="0.25">
      <c r="A228" s="304"/>
      <c r="B228" s="304"/>
      <c r="C228" s="304"/>
    </row>
    <row r="229" spans="1:3" x14ac:dyDescent="0.25">
      <c r="A229" s="304"/>
      <c r="B229" s="304"/>
      <c r="C229" s="304"/>
    </row>
    <row r="230" spans="1:3" x14ac:dyDescent="0.25">
      <c r="A230" s="304"/>
      <c r="B230" s="304"/>
      <c r="C230" s="304"/>
    </row>
    <row r="231" spans="1:3" x14ac:dyDescent="0.25">
      <c r="A231" s="304"/>
      <c r="B231" s="304"/>
      <c r="C231" s="304"/>
    </row>
    <row r="232" spans="1:3" x14ac:dyDescent="0.25">
      <c r="A232" s="304"/>
      <c r="B232" s="304"/>
      <c r="C232" s="304"/>
    </row>
    <row r="233" spans="1:3" x14ac:dyDescent="0.25">
      <c r="A233" s="304"/>
      <c r="B233" s="304"/>
      <c r="C233" s="304"/>
    </row>
    <row r="234" spans="1:3" x14ac:dyDescent="0.25">
      <c r="A234" s="304"/>
      <c r="B234" s="304"/>
      <c r="C234" s="304"/>
    </row>
    <row r="235" spans="1:3" x14ac:dyDescent="0.25">
      <c r="A235" s="304"/>
      <c r="B235" s="304"/>
      <c r="C235" s="304"/>
    </row>
    <row r="236" spans="1:3" x14ac:dyDescent="0.25">
      <c r="A236" s="304"/>
      <c r="B236" s="304"/>
      <c r="C236" s="304"/>
    </row>
    <row r="237" spans="1:3" x14ac:dyDescent="0.25">
      <c r="A237" s="304"/>
      <c r="B237" s="304"/>
      <c r="C237" s="304"/>
    </row>
    <row r="238" spans="1:3" x14ac:dyDescent="0.25">
      <c r="A238" s="304"/>
      <c r="B238" s="304"/>
      <c r="C238" s="304"/>
    </row>
    <row r="239" spans="1:3" x14ac:dyDescent="0.25">
      <c r="A239" s="304"/>
      <c r="B239" s="304"/>
      <c r="C239" s="304"/>
    </row>
    <row r="240" spans="1:3" x14ac:dyDescent="0.25">
      <c r="A240" s="304"/>
      <c r="B240" s="304"/>
      <c r="C240" s="304"/>
    </row>
    <row r="241" spans="1:3" x14ac:dyDescent="0.25">
      <c r="A241" s="304"/>
      <c r="B241" s="304"/>
      <c r="C241" s="304"/>
    </row>
    <row r="242" spans="1:3" x14ac:dyDescent="0.25">
      <c r="A242" s="304"/>
      <c r="B242" s="304"/>
      <c r="C242" s="304"/>
    </row>
    <row r="243" spans="1:3" x14ac:dyDescent="0.25">
      <c r="A243" s="304"/>
      <c r="B243" s="304"/>
      <c r="C243" s="304"/>
    </row>
    <row r="244" spans="1:3" x14ac:dyDescent="0.25">
      <c r="A244" s="304"/>
      <c r="B244" s="304"/>
      <c r="C244" s="304"/>
    </row>
    <row r="245" spans="1:3" x14ac:dyDescent="0.25">
      <c r="A245" s="304"/>
      <c r="B245" s="304"/>
      <c r="C245" s="304"/>
    </row>
    <row r="246" spans="1:3" x14ac:dyDescent="0.25">
      <c r="A246" s="304"/>
      <c r="B246" s="304"/>
      <c r="C246" s="304"/>
    </row>
    <row r="247" spans="1:3" x14ac:dyDescent="0.25">
      <c r="A247" s="304"/>
      <c r="B247" s="304"/>
      <c r="C247" s="304"/>
    </row>
    <row r="248" spans="1:3" x14ac:dyDescent="0.25">
      <c r="A248" s="304"/>
      <c r="B248" s="304"/>
      <c r="C248" s="304"/>
    </row>
    <row r="249" spans="1:3" x14ac:dyDescent="0.25">
      <c r="A249" s="304"/>
      <c r="B249" s="304"/>
      <c r="C249" s="304"/>
    </row>
    <row r="250" spans="1:3" x14ac:dyDescent="0.25">
      <c r="A250" s="304"/>
      <c r="B250" s="304"/>
      <c r="C250" s="304"/>
    </row>
    <row r="251" spans="1:3" x14ac:dyDescent="0.25">
      <c r="A251" s="304"/>
      <c r="B251" s="304"/>
      <c r="C251" s="304"/>
    </row>
    <row r="252" spans="1:3" x14ac:dyDescent="0.25">
      <c r="A252" s="304"/>
      <c r="B252" s="304"/>
      <c r="C252" s="304"/>
    </row>
    <row r="253" spans="1:3" x14ac:dyDescent="0.25">
      <c r="A253" s="304"/>
      <c r="B253" s="304"/>
      <c r="C253" s="304"/>
    </row>
    <row r="254" spans="1:3" x14ac:dyDescent="0.25">
      <c r="A254" s="304"/>
      <c r="B254" s="304"/>
      <c r="C254" s="304"/>
    </row>
    <row r="255" spans="1:3" x14ac:dyDescent="0.25">
      <c r="A255" s="304"/>
      <c r="B255" s="304"/>
      <c r="C255" s="304"/>
    </row>
    <row r="256" spans="1:3" x14ac:dyDescent="0.25">
      <c r="A256" s="304"/>
      <c r="B256" s="304"/>
      <c r="C256" s="304"/>
    </row>
    <row r="257" spans="1:3" x14ac:dyDescent="0.25">
      <c r="A257" s="304"/>
      <c r="B257" s="304"/>
      <c r="C257" s="304"/>
    </row>
    <row r="258" spans="1:3" x14ac:dyDescent="0.25">
      <c r="A258" s="304"/>
      <c r="B258" s="304"/>
      <c r="C258" s="304"/>
    </row>
    <row r="259" spans="1:3" x14ac:dyDescent="0.25">
      <c r="A259" s="304"/>
      <c r="B259" s="304"/>
      <c r="C259" s="304"/>
    </row>
    <row r="260" spans="1:3" x14ac:dyDescent="0.25">
      <c r="A260" s="304"/>
      <c r="B260" s="304"/>
      <c r="C260" s="304"/>
    </row>
    <row r="261" spans="1:3" x14ac:dyDescent="0.25">
      <c r="A261" s="304"/>
      <c r="B261" s="304"/>
      <c r="C261" s="304"/>
    </row>
    <row r="262" spans="1:3" x14ac:dyDescent="0.25">
      <c r="A262" s="304"/>
      <c r="B262" s="304"/>
      <c r="C262" s="304"/>
    </row>
    <row r="263" spans="1:3" x14ac:dyDescent="0.25">
      <c r="A263" s="304"/>
      <c r="B263" s="304"/>
      <c r="C263" s="304"/>
    </row>
    <row r="264" spans="1:3" x14ac:dyDescent="0.25">
      <c r="A264" s="304"/>
      <c r="B264" s="304"/>
      <c r="C264" s="304"/>
    </row>
    <row r="265" spans="1:3" x14ac:dyDescent="0.25">
      <c r="A265" s="304"/>
      <c r="B265" s="304"/>
      <c r="C265" s="304"/>
    </row>
    <row r="266" spans="1:3" x14ac:dyDescent="0.25">
      <c r="A266" s="304"/>
      <c r="B266" s="304"/>
      <c r="C266" s="304"/>
    </row>
    <row r="267" spans="1:3" x14ac:dyDescent="0.25">
      <c r="A267" s="304"/>
      <c r="B267" s="304"/>
      <c r="C267" s="304"/>
    </row>
    <row r="268" spans="1:3" x14ac:dyDescent="0.25">
      <c r="A268" s="304"/>
      <c r="B268" s="304"/>
      <c r="C268" s="304"/>
    </row>
    <row r="269" spans="1:3" x14ac:dyDescent="0.25">
      <c r="A269" s="304"/>
      <c r="B269" s="304"/>
      <c r="C269" s="304"/>
    </row>
    <row r="270" spans="1:3" x14ac:dyDescent="0.25">
      <c r="A270" s="304"/>
      <c r="B270" s="304"/>
      <c r="C270" s="304"/>
    </row>
    <row r="271" spans="1:3" x14ac:dyDescent="0.25">
      <c r="A271" s="304"/>
      <c r="B271" s="304"/>
      <c r="C271" s="304"/>
    </row>
    <row r="272" spans="1:3" x14ac:dyDescent="0.25">
      <c r="A272" s="304"/>
      <c r="B272" s="304"/>
      <c r="C272" s="304"/>
    </row>
    <row r="273" spans="1:3" x14ac:dyDescent="0.25">
      <c r="A273" s="304"/>
      <c r="B273" s="304"/>
      <c r="C273" s="304"/>
    </row>
    <row r="274" spans="1:3" x14ac:dyDescent="0.25">
      <c r="A274" s="304"/>
      <c r="B274" s="304"/>
      <c r="C274" s="304"/>
    </row>
    <row r="275" spans="1:3" x14ac:dyDescent="0.25">
      <c r="A275" s="304"/>
      <c r="B275" s="304"/>
      <c r="C275" s="304"/>
    </row>
    <row r="276" spans="1:3" x14ac:dyDescent="0.25">
      <c r="A276" s="304"/>
      <c r="B276" s="304"/>
      <c r="C276" s="304"/>
    </row>
    <row r="277" spans="1:3" x14ac:dyDescent="0.25">
      <c r="A277" s="304"/>
      <c r="B277" s="304"/>
      <c r="C277" s="304"/>
    </row>
    <row r="278" spans="1:3" x14ac:dyDescent="0.25">
      <c r="A278" s="304"/>
      <c r="B278" s="304"/>
      <c r="C278" s="304"/>
    </row>
    <row r="279" spans="1:3" x14ac:dyDescent="0.25">
      <c r="A279" s="304"/>
      <c r="B279" s="304"/>
      <c r="C279" s="304"/>
    </row>
    <row r="280" spans="1:3" x14ac:dyDescent="0.25">
      <c r="A280" s="304"/>
      <c r="B280" s="304"/>
      <c r="C280" s="304"/>
    </row>
    <row r="281" spans="1:3" x14ac:dyDescent="0.25">
      <c r="A281" s="304"/>
      <c r="B281" s="304"/>
      <c r="C281" s="304"/>
    </row>
    <row r="282" spans="1:3" x14ac:dyDescent="0.25">
      <c r="A282" s="304"/>
      <c r="B282" s="304"/>
      <c r="C282" s="304"/>
    </row>
    <row r="283" spans="1:3" x14ac:dyDescent="0.25">
      <c r="A283" s="304"/>
      <c r="B283" s="304"/>
      <c r="C283" s="304"/>
    </row>
    <row r="284" spans="1:3" x14ac:dyDescent="0.25">
      <c r="A284" s="304"/>
      <c r="B284" s="304"/>
      <c r="C284" s="304"/>
    </row>
    <row r="285" spans="1:3" x14ac:dyDescent="0.25">
      <c r="A285" s="304"/>
      <c r="B285" s="304"/>
      <c r="C285" s="304"/>
    </row>
    <row r="286" spans="1:3" x14ac:dyDescent="0.25">
      <c r="A286" s="304"/>
      <c r="B286" s="304"/>
      <c r="C286" s="304"/>
    </row>
    <row r="287" spans="1:3" x14ac:dyDescent="0.25">
      <c r="A287" s="304"/>
      <c r="B287" s="304"/>
      <c r="C287" s="304"/>
    </row>
    <row r="288" spans="1:3" x14ac:dyDescent="0.25">
      <c r="A288" s="304"/>
      <c r="B288" s="304"/>
      <c r="C288" s="304"/>
    </row>
    <row r="289" spans="1:3" x14ac:dyDescent="0.25">
      <c r="A289" s="304"/>
      <c r="B289" s="304"/>
      <c r="C289" s="304"/>
    </row>
    <row r="290" spans="1:3" x14ac:dyDescent="0.25">
      <c r="A290" s="304"/>
      <c r="B290" s="304"/>
      <c r="C290" s="304"/>
    </row>
    <row r="291" spans="1:3" x14ac:dyDescent="0.25">
      <c r="A291" s="304"/>
      <c r="B291" s="304"/>
      <c r="C291" s="304"/>
    </row>
    <row r="292" spans="1:3" x14ac:dyDescent="0.25">
      <c r="A292" s="304"/>
      <c r="B292" s="304"/>
      <c r="C292" s="304"/>
    </row>
    <row r="293" spans="1:3" x14ac:dyDescent="0.25">
      <c r="A293" s="304"/>
      <c r="B293" s="304"/>
      <c r="C293" s="304"/>
    </row>
    <row r="294" spans="1:3" x14ac:dyDescent="0.25">
      <c r="A294" s="304"/>
      <c r="B294" s="304"/>
      <c r="C294" s="304"/>
    </row>
    <row r="295" spans="1:3" x14ac:dyDescent="0.25">
      <c r="A295" s="304"/>
      <c r="B295" s="304"/>
      <c r="C295" s="304"/>
    </row>
    <row r="296" spans="1:3" x14ac:dyDescent="0.25">
      <c r="A296" s="304"/>
      <c r="B296" s="304"/>
      <c r="C296" s="304"/>
    </row>
    <row r="297" spans="1:3" x14ac:dyDescent="0.25">
      <c r="A297" s="304"/>
      <c r="B297" s="304"/>
      <c r="C297" s="304"/>
    </row>
    <row r="298" spans="1:3" x14ac:dyDescent="0.25">
      <c r="A298" s="304"/>
      <c r="B298" s="304"/>
      <c r="C298" s="304"/>
    </row>
    <row r="299" spans="1:3" x14ac:dyDescent="0.25">
      <c r="A299" s="304"/>
      <c r="B299" s="304"/>
      <c r="C299" s="304"/>
    </row>
    <row r="300" spans="1:3" x14ac:dyDescent="0.25">
      <c r="A300" s="304"/>
      <c r="B300" s="304"/>
      <c r="C300" s="304"/>
    </row>
    <row r="301" spans="1:3" x14ac:dyDescent="0.25">
      <c r="A301" s="304"/>
      <c r="B301" s="304"/>
      <c r="C301" s="304"/>
    </row>
    <row r="302" spans="1:3" x14ac:dyDescent="0.25">
      <c r="A302" s="304"/>
      <c r="B302" s="304"/>
      <c r="C302" s="304"/>
    </row>
    <row r="303" spans="1:3" x14ac:dyDescent="0.25">
      <c r="A303" s="304"/>
      <c r="B303" s="304"/>
      <c r="C303" s="304"/>
    </row>
    <row r="304" spans="1:3" x14ac:dyDescent="0.25">
      <c r="A304" s="304"/>
      <c r="B304" s="304"/>
      <c r="C304" s="304"/>
    </row>
    <row r="305" spans="1:3" x14ac:dyDescent="0.25">
      <c r="A305" s="304"/>
      <c r="B305" s="304"/>
      <c r="C305" s="304"/>
    </row>
    <row r="306" spans="1:3" x14ac:dyDescent="0.25">
      <c r="A306" s="304"/>
      <c r="B306" s="304"/>
      <c r="C306" s="304"/>
    </row>
    <row r="307" spans="1:3" x14ac:dyDescent="0.25">
      <c r="A307" s="304"/>
      <c r="B307" s="304"/>
      <c r="C307" s="304"/>
    </row>
    <row r="308" spans="1:3" x14ac:dyDescent="0.25">
      <c r="A308" s="304"/>
      <c r="B308" s="304"/>
      <c r="C308" s="304"/>
    </row>
    <row r="309" spans="1:3" x14ac:dyDescent="0.25">
      <c r="A309" s="304"/>
      <c r="B309" s="304"/>
      <c r="C309" s="304"/>
    </row>
    <row r="310" spans="1:3" x14ac:dyDescent="0.25">
      <c r="A310" s="304"/>
      <c r="B310" s="304"/>
      <c r="C310" s="304"/>
    </row>
    <row r="311" spans="1:3" x14ac:dyDescent="0.25">
      <c r="A311" s="304"/>
      <c r="B311" s="304"/>
      <c r="C311" s="304"/>
    </row>
    <row r="312" spans="1:3" x14ac:dyDescent="0.25">
      <c r="A312" s="304"/>
      <c r="B312" s="304"/>
      <c r="C312" s="304"/>
    </row>
    <row r="313" spans="1:3" x14ac:dyDescent="0.25">
      <c r="A313" s="304"/>
      <c r="B313" s="304"/>
      <c r="C313" s="304"/>
    </row>
    <row r="314" spans="1:3" x14ac:dyDescent="0.25">
      <c r="A314" s="304"/>
      <c r="B314" s="304"/>
      <c r="C314" s="304"/>
    </row>
    <row r="315" spans="1:3" x14ac:dyDescent="0.25">
      <c r="A315" s="304"/>
      <c r="B315" s="304"/>
      <c r="C315" s="304"/>
    </row>
    <row r="316" spans="1:3" x14ac:dyDescent="0.25">
      <c r="A316" s="304"/>
      <c r="B316" s="304"/>
      <c r="C316" s="304"/>
    </row>
    <row r="317" spans="1:3" x14ac:dyDescent="0.25">
      <c r="A317" s="304"/>
      <c r="B317" s="304"/>
      <c r="C317" s="304"/>
    </row>
    <row r="318" spans="1:3" x14ac:dyDescent="0.25">
      <c r="A318" s="304"/>
      <c r="B318" s="304"/>
      <c r="C318" s="304"/>
    </row>
    <row r="319" spans="1:3" x14ac:dyDescent="0.25">
      <c r="A319" s="304"/>
      <c r="B319" s="304"/>
      <c r="C319" s="304"/>
    </row>
    <row r="320" spans="1:3" x14ac:dyDescent="0.25">
      <c r="A320" s="304"/>
      <c r="B320" s="304"/>
      <c r="C320" s="304"/>
    </row>
    <row r="321" spans="1:3" x14ac:dyDescent="0.25">
      <c r="A321" s="304"/>
      <c r="B321" s="304"/>
      <c r="C321" s="304"/>
    </row>
    <row r="322" spans="1:3" x14ac:dyDescent="0.25">
      <c r="A322" s="304"/>
      <c r="B322" s="304"/>
      <c r="C322" s="304"/>
    </row>
    <row r="323" spans="1:3" x14ac:dyDescent="0.25">
      <c r="A323" s="304"/>
      <c r="B323" s="304"/>
      <c r="C323" s="304"/>
    </row>
    <row r="324" spans="1:3" x14ac:dyDescent="0.25">
      <c r="A324" s="304"/>
      <c r="B324" s="304"/>
      <c r="C324" s="304"/>
    </row>
    <row r="325" spans="1:3" x14ac:dyDescent="0.25">
      <c r="A325" s="304"/>
      <c r="B325" s="304"/>
      <c r="C325" s="304"/>
    </row>
    <row r="326" spans="1:3" x14ac:dyDescent="0.25">
      <c r="A326" s="304"/>
      <c r="B326" s="304"/>
      <c r="C326" s="304"/>
    </row>
    <row r="327" spans="1:3" x14ac:dyDescent="0.25">
      <c r="A327" s="304"/>
      <c r="B327" s="304"/>
      <c r="C327" s="304"/>
    </row>
    <row r="328" spans="1:3" x14ac:dyDescent="0.25">
      <c r="A328" s="304"/>
      <c r="B328" s="304"/>
      <c r="C328" s="304"/>
    </row>
    <row r="329" spans="1:3" x14ac:dyDescent="0.25">
      <c r="A329" s="304"/>
      <c r="B329" s="304"/>
      <c r="C329" s="304"/>
    </row>
    <row r="330" spans="1:3" x14ac:dyDescent="0.25">
      <c r="A330" s="304"/>
      <c r="B330" s="304"/>
      <c r="C330" s="304"/>
    </row>
    <row r="331" spans="1:3" x14ac:dyDescent="0.25">
      <c r="A331" s="304"/>
      <c r="B331" s="304"/>
      <c r="C331" s="304"/>
    </row>
    <row r="332" spans="1:3" x14ac:dyDescent="0.25">
      <c r="A332" s="304"/>
      <c r="B332" s="304"/>
      <c r="C332" s="304"/>
    </row>
    <row r="333" spans="1:3" x14ac:dyDescent="0.25">
      <c r="A333" s="304"/>
      <c r="B333" s="304"/>
      <c r="C333" s="304"/>
    </row>
    <row r="334" spans="1:3" x14ac:dyDescent="0.25">
      <c r="A334" s="304"/>
      <c r="B334" s="304"/>
      <c r="C334" s="304"/>
    </row>
    <row r="335" spans="1:3" x14ac:dyDescent="0.25">
      <c r="A335" s="304"/>
      <c r="B335" s="304"/>
      <c r="C335" s="304"/>
    </row>
    <row r="336" spans="1:3" x14ac:dyDescent="0.25">
      <c r="A336" s="304"/>
      <c r="B336" s="304"/>
      <c r="C336" s="304"/>
    </row>
    <row r="337" spans="1:3" x14ac:dyDescent="0.25">
      <c r="A337" s="304"/>
      <c r="B337" s="304"/>
      <c r="C337" s="304"/>
    </row>
    <row r="338" spans="1:3" x14ac:dyDescent="0.25">
      <c r="A338" s="304"/>
      <c r="B338" s="304"/>
      <c r="C338" s="304"/>
    </row>
    <row r="339" spans="1:3" x14ac:dyDescent="0.25">
      <c r="A339" s="304"/>
      <c r="B339" s="304"/>
      <c r="C339" s="304"/>
    </row>
    <row r="340" spans="1:3" x14ac:dyDescent="0.25">
      <c r="A340" s="304"/>
      <c r="B340" s="304"/>
      <c r="C340" s="304"/>
    </row>
    <row r="341" spans="1:3" x14ac:dyDescent="0.25">
      <c r="A341" s="304"/>
      <c r="B341" s="304"/>
      <c r="C341" s="304"/>
    </row>
    <row r="342" spans="1:3" x14ac:dyDescent="0.25">
      <c r="A342" s="304"/>
      <c r="B342" s="304"/>
      <c r="C342" s="304"/>
    </row>
    <row r="343" spans="1:3" x14ac:dyDescent="0.25">
      <c r="A343" s="304"/>
      <c r="B343" s="304"/>
      <c r="C343" s="304"/>
    </row>
    <row r="344" spans="1:3" x14ac:dyDescent="0.25">
      <c r="A344" s="304"/>
      <c r="B344" s="304"/>
      <c r="C344" s="304"/>
    </row>
    <row r="345" spans="1:3" x14ac:dyDescent="0.25">
      <c r="A345" s="304"/>
      <c r="B345" s="304"/>
      <c r="C345" s="304"/>
    </row>
    <row r="346" spans="1:3" x14ac:dyDescent="0.25">
      <c r="A346" s="304"/>
      <c r="B346" s="304"/>
      <c r="C346" s="304"/>
    </row>
    <row r="347" spans="1:3" x14ac:dyDescent="0.25">
      <c r="A347" s="304"/>
      <c r="B347" s="304"/>
      <c r="C347" s="304"/>
    </row>
    <row r="348" spans="1:3" x14ac:dyDescent="0.25">
      <c r="A348" s="304"/>
      <c r="B348" s="304"/>
      <c r="C348" s="304"/>
    </row>
    <row r="349" spans="1:3" x14ac:dyDescent="0.25">
      <c r="A349" s="304"/>
      <c r="B349" s="304"/>
      <c r="C349" s="304"/>
    </row>
    <row r="350" spans="1:3" x14ac:dyDescent="0.25">
      <c r="A350" s="304"/>
      <c r="B350" s="304"/>
      <c r="C350" s="304"/>
    </row>
    <row r="351" spans="1:3" x14ac:dyDescent="0.25">
      <c r="A351" s="304"/>
      <c r="B351" s="304"/>
      <c r="C351" s="304"/>
    </row>
    <row r="352" spans="1:3" x14ac:dyDescent="0.25">
      <c r="A352" s="304"/>
      <c r="B352" s="304"/>
      <c r="C352" s="304"/>
    </row>
    <row r="353" spans="1:3" x14ac:dyDescent="0.25">
      <c r="A353" s="304"/>
      <c r="B353" s="304"/>
      <c r="C353" s="304"/>
    </row>
    <row r="354" spans="1:3" x14ac:dyDescent="0.25">
      <c r="A354" s="304"/>
      <c r="B354" s="304"/>
      <c r="C354" s="304"/>
    </row>
    <row r="355" spans="1:3" x14ac:dyDescent="0.25">
      <c r="A355" s="304"/>
      <c r="B355" s="304"/>
      <c r="C355" s="304"/>
    </row>
    <row r="356" spans="1:3" x14ac:dyDescent="0.25">
      <c r="A356" s="304"/>
      <c r="B356" s="304"/>
      <c r="C356" s="304"/>
    </row>
    <row r="357" spans="1:3" x14ac:dyDescent="0.25">
      <c r="A357" s="304"/>
      <c r="B357" s="304"/>
      <c r="C357" s="304"/>
    </row>
    <row r="358" spans="1:3" x14ac:dyDescent="0.25">
      <c r="A358" s="304"/>
      <c r="B358" s="304"/>
      <c r="C358" s="304"/>
    </row>
    <row r="359" spans="1:3" x14ac:dyDescent="0.25">
      <c r="A359" s="304"/>
      <c r="B359" s="304"/>
      <c r="C359" s="304"/>
    </row>
    <row r="360" spans="1:3" x14ac:dyDescent="0.25">
      <c r="A360" s="304"/>
      <c r="B360" s="304"/>
      <c r="C360" s="304"/>
    </row>
    <row r="361" spans="1:3" x14ac:dyDescent="0.25">
      <c r="A361" s="304"/>
      <c r="B361" s="304"/>
      <c r="C361" s="304"/>
    </row>
    <row r="362" spans="1:3" x14ac:dyDescent="0.25">
      <c r="A362" s="304"/>
      <c r="B362" s="304"/>
      <c r="C362" s="304"/>
    </row>
    <row r="363" spans="1:3" x14ac:dyDescent="0.25">
      <c r="A363" s="304"/>
      <c r="B363" s="304"/>
      <c r="C363" s="304"/>
    </row>
    <row r="364" spans="1:3" x14ac:dyDescent="0.25">
      <c r="A364" s="304"/>
      <c r="B364" s="304"/>
      <c r="C364" s="304"/>
    </row>
    <row r="365" spans="1:3" x14ac:dyDescent="0.25">
      <c r="A365" s="304"/>
      <c r="B365" s="304"/>
      <c r="C365" s="304"/>
    </row>
    <row r="366" spans="1:3" x14ac:dyDescent="0.25">
      <c r="A366" s="304"/>
      <c r="B366" s="304"/>
      <c r="C366" s="304"/>
    </row>
    <row r="367" spans="1:3" x14ac:dyDescent="0.25">
      <c r="A367" s="304"/>
      <c r="B367" s="304"/>
      <c r="C367" s="304"/>
    </row>
    <row r="368" spans="1:3" x14ac:dyDescent="0.25">
      <c r="A368" s="304"/>
      <c r="B368" s="304"/>
      <c r="C368" s="304"/>
    </row>
    <row r="369" spans="1:3" x14ac:dyDescent="0.25">
      <c r="A369" s="304"/>
      <c r="B369" s="304"/>
      <c r="C369" s="304"/>
    </row>
    <row r="370" spans="1:3" x14ac:dyDescent="0.25">
      <c r="A370" s="304"/>
      <c r="B370" s="304"/>
      <c r="C370" s="304"/>
    </row>
    <row r="371" spans="1:3" x14ac:dyDescent="0.25">
      <c r="A371" s="304"/>
      <c r="B371" s="304"/>
      <c r="C371" s="304"/>
    </row>
    <row r="372" spans="1:3" x14ac:dyDescent="0.25">
      <c r="A372" s="304"/>
      <c r="B372" s="304"/>
      <c r="C372" s="304"/>
    </row>
    <row r="373" spans="1:3" x14ac:dyDescent="0.25">
      <c r="A373" s="304"/>
      <c r="B373" s="304"/>
      <c r="C373" s="304"/>
    </row>
    <row r="374" spans="1:3" x14ac:dyDescent="0.25">
      <c r="A374" s="304"/>
      <c r="B374" s="304"/>
      <c r="C374" s="304"/>
    </row>
    <row r="375" spans="1:3" x14ac:dyDescent="0.25">
      <c r="A375" s="304"/>
      <c r="B375" s="304"/>
      <c r="C375" s="304"/>
    </row>
    <row r="376" spans="1:3" x14ac:dyDescent="0.25">
      <c r="A376" s="304"/>
      <c r="B376" s="304"/>
      <c r="C376" s="304"/>
    </row>
    <row r="377" spans="1:3" x14ac:dyDescent="0.25">
      <c r="A377" s="304"/>
      <c r="B377" s="304"/>
      <c r="C377" s="304"/>
    </row>
    <row r="378" spans="1:3" x14ac:dyDescent="0.25">
      <c r="A378" s="304"/>
      <c r="B378" s="304"/>
      <c r="C378" s="304"/>
    </row>
    <row r="379" spans="1:3" x14ac:dyDescent="0.25">
      <c r="A379" s="304"/>
      <c r="B379" s="304"/>
      <c r="C379" s="304"/>
    </row>
    <row r="380" spans="1:3" x14ac:dyDescent="0.25">
      <c r="A380" s="304"/>
      <c r="B380" s="304"/>
      <c r="C380" s="304"/>
    </row>
    <row r="381" spans="1:3" x14ac:dyDescent="0.25">
      <c r="A381" s="304"/>
      <c r="B381" s="304"/>
      <c r="C381" s="304"/>
    </row>
    <row r="382" spans="1:3" x14ac:dyDescent="0.25">
      <c r="A382" s="304"/>
      <c r="B382" s="304"/>
      <c r="C382" s="304"/>
    </row>
    <row r="383" spans="1:3" x14ac:dyDescent="0.25">
      <c r="A383" s="304"/>
      <c r="B383" s="304"/>
      <c r="C383" s="304"/>
    </row>
    <row r="384" spans="1:3" x14ac:dyDescent="0.25">
      <c r="A384" s="304"/>
      <c r="B384" s="304"/>
      <c r="C384" s="304"/>
    </row>
    <row r="385" spans="1:3" x14ac:dyDescent="0.25">
      <c r="A385" s="304"/>
      <c r="B385" s="304"/>
      <c r="C385" s="304"/>
    </row>
    <row r="386" spans="1:3" x14ac:dyDescent="0.25">
      <c r="A386" s="304"/>
      <c r="B386" s="304"/>
      <c r="C386" s="304"/>
    </row>
    <row r="387" spans="1:3" x14ac:dyDescent="0.25">
      <c r="A387" s="304"/>
      <c r="B387" s="304"/>
      <c r="C387" s="304"/>
    </row>
    <row r="388" spans="1:3" x14ac:dyDescent="0.25">
      <c r="A388" s="304"/>
      <c r="B388" s="304"/>
      <c r="C388" s="304"/>
    </row>
  </sheetData>
  <mergeCells count="215">
    <mergeCell ref="G130:O130"/>
    <mergeCell ref="G140:O140"/>
    <mergeCell ref="G80:O80"/>
    <mergeCell ref="AN46:AN47"/>
    <mergeCell ref="AO46:AO47"/>
    <mergeCell ref="AP46:AP47"/>
    <mergeCell ref="AQ46:AQ47"/>
    <mergeCell ref="G90:O90"/>
    <mergeCell ref="G100:O100"/>
    <mergeCell ref="G110:O110"/>
    <mergeCell ref="G120:O120"/>
    <mergeCell ref="AW44:AW45"/>
    <mergeCell ref="AX44:AX45"/>
    <mergeCell ref="AT42:AT43"/>
    <mergeCell ref="AU42:AU43"/>
    <mergeCell ref="AV42:AV43"/>
    <mergeCell ref="AW42:AW43"/>
    <mergeCell ref="AX42:AX43"/>
    <mergeCell ref="AR46:AR47"/>
    <mergeCell ref="AS46:AS47"/>
    <mergeCell ref="AS44:AS45"/>
    <mergeCell ref="AT44:AT45"/>
    <mergeCell ref="AU44:AU45"/>
    <mergeCell ref="AV44:AV45"/>
    <mergeCell ref="AT46:AT47"/>
    <mergeCell ref="AU46:AU47"/>
    <mergeCell ref="AV46:AV47"/>
    <mergeCell ref="AW46:AW47"/>
    <mergeCell ref="AX46:AX47"/>
    <mergeCell ref="AN44:AN45"/>
    <mergeCell ref="AO44:AO45"/>
    <mergeCell ref="AP44:AP45"/>
    <mergeCell ref="AQ44:AQ45"/>
    <mergeCell ref="AR44:AR45"/>
    <mergeCell ref="AN42:AN43"/>
    <mergeCell ref="AO42:AO43"/>
    <mergeCell ref="AP42:AP43"/>
    <mergeCell ref="AQ42:AQ43"/>
    <mergeCell ref="AR42:AR43"/>
    <mergeCell ref="AX40:AX41"/>
    <mergeCell ref="AT38:AT39"/>
    <mergeCell ref="AU38:AU39"/>
    <mergeCell ref="AV38:AV39"/>
    <mergeCell ref="AW38:AW39"/>
    <mergeCell ref="AX38:AX39"/>
    <mergeCell ref="AS42:AS43"/>
    <mergeCell ref="AS40:AS41"/>
    <mergeCell ref="AT40:AT41"/>
    <mergeCell ref="AU40:AU41"/>
    <mergeCell ref="AV40:AV41"/>
    <mergeCell ref="AW40:AW41"/>
    <mergeCell ref="AN40:AN41"/>
    <mergeCell ref="AO40:AO41"/>
    <mergeCell ref="AP40:AP41"/>
    <mergeCell ref="AQ40:AQ41"/>
    <mergeCell ref="AR40:AR41"/>
    <mergeCell ref="AN38:AN39"/>
    <mergeCell ref="AO38:AO39"/>
    <mergeCell ref="AP38:AP39"/>
    <mergeCell ref="AQ38:AQ39"/>
    <mergeCell ref="AR38:AR39"/>
    <mergeCell ref="AX36:AX37"/>
    <mergeCell ref="AT34:AT35"/>
    <mergeCell ref="AU34:AU35"/>
    <mergeCell ref="AV34:AV35"/>
    <mergeCell ref="AW34:AW35"/>
    <mergeCell ref="AX34:AX35"/>
    <mergeCell ref="AS38:AS39"/>
    <mergeCell ref="AS36:AS37"/>
    <mergeCell ref="AT36:AT37"/>
    <mergeCell ref="AU36:AU37"/>
    <mergeCell ref="AV36:AV37"/>
    <mergeCell ref="AW36:AW37"/>
    <mergeCell ref="AS34:AS35"/>
    <mergeCell ref="AN36:AN37"/>
    <mergeCell ref="AO36:AO37"/>
    <mergeCell ref="AP36:AP37"/>
    <mergeCell ref="AQ36:AQ37"/>
    <mergeCell ref="AR36:AR37"/>
    <mergeCell ref="AN34:AN35"/>
    <mergeCell ref="AO34:AO35"/>
    <mergeCell ref="AP34:AP35"/>
    <mergeCell ref="AQ34:AQ35"/>
    <mergeCell ref="AR34:AR35"/>
    <mergeCell ref="AX32:AX33"/>
    <mergeCell ref="AT30:AT31"/>
    <mergeCell ref="AU30:AU31"/>
    <mergeCell ref="AV30:AV31"/>
    <mergeCell ref="AW30:AW31"/>
    <mergeCell ref="AX30:AX31"/>
    <mergeCell ref="AN28:AN29"/>
    <mergeCell ref="AO28:AO29"/>
    <mergeCell ref="AP28:AP29"/>
    <mergeCell ref="AQ28:AQ29"/>
    <mergeCell ref="AR28:AR29"/>
    <mergeCell ref="AS32:AS33"/>
    <mergeCell ref="AT32:AT33"/>
    <mergeCell ref="AU32:AU33"/>
    <mergeCell ref="AV32:AV33"/>
    <mergeCell ref="AW32:AW33"/>
    <mergeCell ref="AN30:AN31"/>
    <mergeCell ref="AO30:AO31"/>
    <mergeCell ref="AP30:AP31"/>
    <mergeCell ref="AQ30:AQ31"/>
    <mergeCell ref="AR30:AR31"/>
    <mergeCell ref="AS30:AS31"/>
    <mergeCell ref="AN32:AN33"/>
    <mergeCell ref="AO32:AO33"/>
    <mergeCell ref="AP32:AP33"/>
    <mergeCell ref="AQ32:AQ33"/>
    <mergeCell ref="AR32:AR33"/>
    <mergeCell ref="AS28:AS29"/>
    <mergeCell ref="AT28:AT29"/>
    <mergeCell ref="AV28:AV29"/>
    <mergeCell ref="AW28:AW29"/>
    <mergeCell ref="AU24:AU25"/>
    <mergeCell ref="AV24:AV25"/>
    <mergeCell ref="AW24:AW25"/>
    <mergeCell ref="AX28:AX29"/>
    <mergeCell ref="AU28:AU29"/>
    <mergeCell ref="J24:K24"/>
    <mergeCell ref="AN24:AN25"/>
    <mergeCell ref="AO24:AO25"/>
    <mergeCell ref="AP24:AP25"/>
    <mergeCell ref="AQ24:AQ25"/>
    <mergeCell ref="AR24:AR25"/>
    <mergeCell ref="AS24:AS25"/>
    <mergeCell ref="AT24:AT25"/>
    <mergeCell ref="AX24:AX25"/>
    <mergeCell ref="AN26:AN27"/>
    <mergeCell ref="AO26:AO27"/>
    <mergeCell ref="AP26:AP27"/>
    <mergeCell ref="AQ26:AQ27"/>
    <mergeCell ref="AR26:AR27"/>
    <mergeCell ref="AS26:AS27"/>
    <mergeCell ref="AT26:AT27"/>
    <mergeCell ref="AU26:AU27"/>
    <mergeCell ref="AV26:AV27"/>
    <mergeCell ref="AW26:AW27"/>
    <mergeCell ref="AX26:AX27"/>
    <mergeCell ref="AW16:AW17"/>
    <mergeCell ref="AX16:AX17"/>
    <mergeCell ref="AN18:AN23"/>
    <mergeCell ref="AO18:AO23"/>
    <mergeCell ref="AP18:AP23"/>
    <mergeCell ref="AQ18:AQ23"/>
    <mergeCell ref="AR18:AR23"/>
    <mergeCell ref="AS18:AS23"/>
    <mergeCell ref="AT18:AT23"/>
    <mergeCell ref="AU18:AU23"/>
    <mergeCell ref="AV18:AV23"/>
    <mergeCell ref="AW18:AW23"/>
    <mergeCell ref="AX18:AX23"/>
    <mergeCell ref="AN16:AN17"/>
    <mergeCell ref="AO16:AO17"/>
    <mergeCell ref="AP16:AP17"/>
    <mergeCell ref="AQ16:AQ17"/>
    <mergeCell ref="AR16:AR17"/>
    <mergeCell ref="AS16:AS17"/>
    <mergeCell ref="AT16:AT17"/>
    <mergeCell ref="AU16:AU17"/>
    <mergeCell ref="AV16:AV17"/>
    <mergeCell ref="AW12:AW13"/>
    <mergeCell ref="AX12:AX13"/>
    <mergeCell ref="AN14:AN15"/>
    <mergeCell ref="AO14:AO15"/>
    <mergeCell ref="AP14:AP15"/>
    <mergeCell ref="AQ14:AQ15"/>
    <mergeCell ref="AR14:AR15"/>
    <mergeCell ref="AS14:AS15"/>
    <mergeCell ref="AT14:AT15"/>
    <mergeCell ref="AU14:AU15"/>
    <mergeCell ref="AV14:AV15"/>
    <mergeCell ref="AW14:AW15"/>
    <mergeCell ref="AX14:AX15"/>
    <mergeCell ref="AN12:AN13"/>
    <mergeCell ref="AO12:AO13"/>
    <mergeCell ref="AP12:AP13"/>
    <mergeCell ref="AQ12:AQ13"/>
    <mergeCell ref="AR12:AR13"/>
    <mergeCell ref="AS12:AS13"/>
    <mergeCell ref="AT12:AT13"/>
    <mergeCell ref="AU12:AU13"/>
    <mergeCell ref="AV12:AV13"/>
    <mergeCell ref="AW8:AW9"/>
    <mergeCell ref="AX8:AX9"/>
    <mergeCell ref="AN10:AN11"/>
    <mergeCell ref="AO10:AO11"/>
    <mergeCell ref="AP10:AP11"/>
    <mergeCell ref="AQ10:AQ11"/>
    <mergeCell ref="AR10:AR11"/>
    <mergeCell ref="AS10:AS11"/>
    <mergeCell ref="AT10:AT11"/>
    <mergeCell ref="AU10:AU11"/>
    <mergeCell ref="AV10:AV11"/>
    <mergeCell ref="AW10:AW11"/>
    <mergeCell ref="AX10:AX11"/>
    <mergeCell ref="AN8:AN9"/>
    <mergeCell ref="AO8:AO9"/>
    <mergeCell ref="AP8:AP9"/>
    <mergeCell ref="AQ8:AQ9"/>
    <mergeCell ref="AR8:AR9"/>
    <mergeCell ref="AS8:AS9"/>
    <mergeCell ref="AT8:AT9"/>
    <mergeCell ref="AU8:AU9"/>
    <mergeCell ref="AV8:AV9"/>
    <mergeCell ref="AN6:AN7"/>
    <mergeCell ref="AO6:AO7"/>
    <mergeCell ref="AP6:AP7"/>
    <mergeCell ref="AQ6:AQ7"/>
    <mergeCell ref="AR6:AR7"/>
    <mergeCell ref="AS6:AS7"/>
    <mergeCell ref="AT6:AT7"/>
    <mergeCell ref="AU6:AU7"/>
    <mergeCell ref="AX7:AY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39"/>
  <sheetViews>
    <sheetView topLeftCell="A20" zoomScale="55" zoomScaleNormal="55" workbookViewId="0">
      <selection activeCell="E25" sqref="E25"/>
    </sheetView>
  </sheetViews>
  <sheetFormatPr baseColWidth="10" defaultColWidth="11.42578125" defaultRowHeight="15" x14ac:dyDescent="0.25"/>
  <cols>
    <col min="1" max="1" width="3.42578125" customWidth="1"/>
    <col min="2" max="2" width="21.140625" customWidth="1"/>
    <col min="3" max="3" width="24.7109375" customWidth="1"/>
    <col min="4" max="4" width="14.42578125" customWidth="1"/>
    <col min="5" max="5" width="14" customWidth="1"/>
    <col min="6" max="6" width="12.85546875" customWidth="1"/>
    <col min="7" max="7" width="12.7109375" customWidth="1"/>
    <col min="8" max="8" width="10.28515625" customWidth="1"/>
    <col min="9" max="9" width="12.5703125" customWidth="1"/>
    <col min="10" max="10" width="12.85546875" customWidth="1"/>
    <col min="11" max="11" width="12.7109375" customWidth="1"/>
    <col min="12" max="12" width="15.42578125" customWidth="1"/>
    <col min="13" max="13" width="11.5703125" customWidth="1"/>
    <col min="14" max="14" width="13" customWidth="1"/>
    <col min="15" max="15" width="13.140625" customWidth="1"/>
    <col min="17" max="17" width="13" customWidth="1"/>
    <col min="18" max="18" width="13.42578125" customWidth="1"/>
    <col min="20" max="20" width="12.85546875" customWidth="1"/>
  </cols>
  <sheetData>
    <row r="1" spans="1:24" x14ac:dyDescent="0.25">
      <c r="A1" s="88" t="s">
        <v>197</v>
      </c>
    </row>
    <row r="2" spans="1:24" ht="18" thickBot="1" x14ac:dyDescent="0.35">
      <c r="A2" s="88"/>
      <c r="B2" s="358" t="s">
        <v>198</v>
      </c>
    </row>
    <row r="3" spans="1:24" ht="66.95" customHeight="1" thickBot="1" x14ac:dyDescent="0.3">
      <c r="B3" s="455" t="s">
        <v>199</v>
      </c>
      <c r="C3" s="456"/>
      <c r="D3" s="456"/>
      <c r="E3" s="456"/>
      <c r="F3" s="456"/>
      <c r="G3" s="456"/>
      <c r="H3" s="456"/>
      <c r="I3" s="456"/>
      <c r="J3" s="456"/>
      <c r="K3" s="456"/>
      <c r="L3" s="457"/>
      <c r="N3" s="455" t="s">
        <v>200</v>
      </c>
      <c r="O3" s="456"/>
      <c r="P3" s="456"/>
      <c r="Q3" s="456"/>
      <c r="R3" s="456"/>
      <c r="S3" s="456"/>
      <c r="T3" s="456"/>
      <c r="U3" s="456"/>
      <c r="V3" s="456"/>
      <c r="W3" s="456"/>
      <c r="X3" s="457"/>
    </row>
    <row r="4" spans="1:24" ht="26.1" customHeight="1" x14ac:dyDescent="0.25">
      <c r="B4" s="448" t="s">
        <v>201</v>
      </c>
      <c r="C4" s="448" t="s">
        <v>202</v>
      </c>
      <c r="D4" s="448" t="s">
        <v>203</v>
      </c>
      <c r="E4" s="448" t="s">
        <v>204</v>
      </c>
      <c r="F4" s="448" t="s">
        <v>205</v>
      </c>
      <c r="G4" s="448" t="s">
        <v>206</v>
      </c>
      <c r="H4" s="448" t="s">
        <v>207</v>
      </c>
      <c r="I4" s="3" t="s">
        <v>208</v>
      </c>
      <c r="J4" s="3" t="s">
        <v>209</v>
      </c>
      <c r="K4" s="3" t="s">
        <v>210</v>
      </c>
      <c r="L4" s="3" t="s">
        <v>211</v>
      </c>
      <c r="N4" s="448" t="s">
        <v>201</v>
      </c>
      <c r="O4" s="448" t="s">
        <v>202</v>
      </c>
      <c r="P4" s="448" t="s">
        <v>203</v>
      </c>
      <c r="Q4" s="448" t="s">
        <v>204</v>
      </c>
      <c r="R4" s="448" t="s">
        <v>205</v>
      </c>
      <c r="S4" s="448" t="s">
        <v>206</v>
      </c>
      <c r="T4" s="448" t="s">
        <v>207</v>
      </c>
      <c r="U4" s="3" t="s">
        <v>208</v>
      </c>
      <c r="V4" s="3" t="s">
        <v>209</v>
      </c>
      <c r="W4" s="3" t="s">
        <v>210</v>
      </c>
      <c r="X4" s="3" t="s">
        <v>211</v>
      </c>
    </row>
    <row r="5" spans="1:24" ht="21" customHeight="1" thickBot="1" x14ac:dyDescent="0.3">
      <c r="B5" s="449"/>
      <c r="C5" s="449"/>
      <c r="D5" s="449"/>
      <c r="E5" s="449"/>
      <c r="F5" s="449"/>
      <c r="G5" s="449"/>
      <c r="H5" s="449"/>
      <c r="I5" s="4" t="s">
        <v>212</v>
      </c>
      <c r="J5" s="4" t="s">
        <v>212</v>
      </c>
      <c r="K5" s="4" t="s">
        <v>212</v>
      </c>
      <c r="L5" s="4" t="s">
        <v>212</v>
      </c>
      <c r="N5" s="449"/>
      <c r="O5" s="449"/>
      <c r="P5" s="449"/>
      <c r="Q5" s="449"/>
      <c r="R5" s="449"/>
      <c r="S5" s="449"/>
      <c r="T5" s="449"/>
      <c r="U5" s="4" t="s">
        <v>212</v>
      </c>
      <c r="V5" s="4" t="s">
        <v>212</v>
      </c>
      <c r="W5" s="4" t="s">
        <v>212</v>
      </c>
      <c r="X5" s="4" t="s">
        <v>212</v>
      </c>
    </row>
    <row r="6" spans="1:24" ht="15.75" thickBot="1" x14ac:dyDescent="0.3">
      <c r="B6" s="5">
        <v>0</v>
      </c>
      <c r="C6" s="8">
        <v>0</v>
      </c>
      <c r="D6" s="6"/>
      <c r="E6" s="6"/>
      <c r="F6" s="6"/>
      <c r="G6" s="6"/>
      <c r="H6" s="6"/>
      <c r="I6" s="6"/>
      <c r="J6" s="6"/>
      <c r="K6" s="6"/>
      <c r="L6" s="6"/>
      <c r="N6" s="5">
        <v>0</v>
      </c>
      <c r="O6" s="8">
        <v>0</v>
      </c>
      <c r="P6" s="6"/>
      <c r="Q6" s="6"/>
      <c r="R6" s="6"/>
      <c r="S6" s="6"/>
      <c r="T6" s="6"/>
      <c r="U6" s="6"/>
      <c r="V6" s="6"/>
      <c r="W6" s="6"/>
      <c r="X6" s="6"/>
    </row>
    <row r="7" spans="1:24" ht="34.5" thickBot="1" x14ac:dyDescent="0.3">
      <c r="B7" s="204" t="s">
        <v>213</v>
      </c>
      <c r="C7" s="204" t="s">
        <v>214</v>
      </c>
      <c r="D7" s="6"/>
      <c r="E7" s="6"/>
      <c r="F7" s="6"/>
      <c r="G7" s="6"/>
      <c r="H7" s="6"/>
      <c r="I7" s="6"/>
      <c r="J7" s="6"/>
      <c r="K7" s="6"/>
      <c r="L7" s="6"/>
      <c r="N7" s="5">
        <v>0.05</v>
      </c>
      <c r="O7" s="8"/>
      <c r="P7" s="6"/>
      <c r="Q7" s="6"/>
      <c r="R7" s="6"/>
      <c r="S7" s="6"/>
      <c r="T7" s="6"/>
      <c r="U7" s="6"/>
      <c r="V7" s="6"/>
      <c r="W7" s="6"/>
      <c r="X7" s="6"/>
    </row>
    <row r="8" spans="1:24" ht="15.75" thickBot="1" x14ac:dyDescent="0.3">
      <c r="B8" s="166" t="s">
        <v>215</v>
      </c>
      <c r="C8" s="167"/>
      <c r="D8" s="167"/>
      <c r="E8" s="167"/>
      <c r="F8" s="167"/>
      <c r="G8" s="167"/>
      <c r="H8" s="167"/>
      <c r="I8" s="167"/>
      <c r="J8" s="167"/>
      <c r="K8" s="167"/>
      <c r="L8" s="168"/>
      <c r="N8" s="5">
        <v>0.1</v>
      </c>
      <c r="O8" s="8"/>
      <c r="P8" s="6"/>
      <c r="Q8" s="6"/>
      <c r="R8" s="6"/>
      <c r="S8" s="6"/>
      <c r="T8" s="6"/>
      <c r="U8" s="6"/>
      <c r="V8" s="6"/>
      <c r="W8" s="6"/>
      <c r="X8" s="6"/>
    </row>
    <row r="9" spans="1:24" ht="15.75" customHeight="1" thickBot="1" x14ac:dyDescent="0.3">
      <c r="B9" s="453" t="s">
        <v>216</v>
      </c>
      <c r="C9" s="454"/>
      <c r="D9" s="7"/>
      <c r="E9" s="7"/>
      <c r="F9" s="7"/>
      <c r="G9" s="7"/>
      <c r="H9" s="7"/>
      <c r="I9" s="7"/>
      <c r="J9" s="7"/>
      <c r="K9" s="7"/>
      <c r="L9" s="7"/>
      <c r="N9" s="5">
        <v>0.15</v>
      </c>
      <c r="O9" s="8"/>
      <c r="P9" s="6"/>
      <c r="Q9" s="6"/>
      <c r="R9" s="6"/>
      <c r="S9" s="6"/>
      <c r="T9" s="6"/>
      <c r="U9" s="6"/>
      <c r="V9" s="6"/>
      <c r="W9" s="6"/>
      <c r="X9" s="6"/>
    </row>
    <row r="10" spans="1:24" ht="15.75" thickBot="1" x14ac:dyDescent="0.3">
      <c r="N10" s="5">
        <v>0.2</v>
      </c>
      <c r="O10" s="8"/>
      <c r="P10" s="6"/>
      <c r="Q10" s="6"/>
      <c r="R10" s="6"/>
      <c r="S10" s="6"/>
      <c r="T10" s="6"/>
      <c r="U10" s="6"/>
      <c r="V10" s="6"/>
      <c r="W10" s="6"/>
      <c r="X10" s="6"/>
    </row>
    <row r="11" spans="1:24" ht="15.75" thickBot="1" x14ac:dyDescent="0.3">
      <c r="N11" s="5">
        <v>0.25</v>
      </c>
      <c r="O11" s="8"/>
      <c r="P11" s="6"/>
      <c r="Q11" s="6"/>
      <c r="R11" s="6"/>
      <c r="S11" s="6"/>
      <c r="T11" s="6"/>
      <c r="U11" s="6"/>
      <c r="V11" s="6"/>
      <c r="W11" s="6"/>
      <c r="X11" s="6"/>
    </row>
    <row r="12" spans="1:24" ht="15.75" thickBot="1" x14ac:dyDescent="0.3">
      <c r="N12" s="5">
        <v>0.3</v>
      </c>
      <c r="O12" s="8"/>
      <c r="P12" s="6"/>
      <c r="Q12" s="6"/>
      <c r="R12" s="6"/>
      <c r="S12" s="6"/>
      <c r="T12" s="6"/>
      <c r="U12" s="6"/>
      <c r="V12" s="6"/>
      <c r="W12" s="6"/>
      <c r="X12" s="6"/>
    </row>
    <row r="13" spans="1:24" ht="15.75" thickBot="1" x14ac:dyDescent="0.3">
      <c r="N13" s="5">
        <v>0.35</v>
      </c>
      <c r="O13" s="8"/>
      <c r="P13" s="6"/>
      <c r="Q13" s="6"/>
      <c r="R13" s="6"/>
      <c r="S13" s="6"/>
      <c r="T13" s="6"/>
      <c r="U13" s="6"/>
      <c r="V13" s="6"/>
      <c r="W13" s="6"/>
      <c r="X13" s="6"/>
    </row>
    <row r="14" spans="1:24" ht="15.75" thickBot="1" x14ac:dyDescent="0.3">
      <c r="N14" s="5">
        <v>0.4</v>
      </c>
      <c r="O14" s="8"/>
      <c r="P14" s="6"/>
      <c r="Q14" s="6"/>
      <c r="R14" s="6"/>
      <c r="S14" s="6"/>
      <c r="T14" s="6"/>
      <c r="U14" s="6"/>
      <c r="V14" s="6"/>
      <c r="W14" s="6"/>
      <c r="X14" s="6"/>
    </row>
    <row r="15" spans="1:24" ht="15.75" thickBot="1" x14ac:dyDescent="0.3">
      <c r="N15" s="5">
        <v>0.45</v>
      </c>
      <c r="O15" s="8"/>
      <c r="P15" s="6"/>
      <c r="Q15" s="6"/>
      <c r="R15" s="6"/>
      <c r="S15" s="6"/>
      <c r="T15" s="6"/>
      <c r="U15" s="6"/>
      <c r="V15" s="6"/>
      <c r="W15" s="6"/>
      <c r="X15" s="6"/>
    </row>
    <row r="16" spans="1:24" ht="15.75" thickBot="1" x14ac:dyDescent="0.3">
      <c r="N16" s="5">
        <v>0.5</v>
      </c>
      <c r="O16" s="8"/>
      <c r="P16" s="6"/>
      <c r="Q16" s="6"/>
      <c r="R16" s="6"/>
      <c r="S16" s="6"/>
      <c r="T16" s="6"/>
      <c r="U16" s="6"/>
      <c r="V16" s="6"/>
      <c r="W16" s="6"/>
      <c r="X16" s="6"/>
    </row>
    <row r="17" spans="1:24" ht="15.75" thickBot="1" x14ac:dyDescent="0.3">
      <c r="N17" s="5">
        <v>0.55000000000000004</v>
      </c>
      <c r="O17" s="8"/>
      <c r="P17" s="6"/>
      <c r="Q17" s="6"/>
      <c r="R17" s="6"/>
      <c r="S17" s="6"/>
      <c r="T17" s="6"/>
      <c r="U17" s="6"/>
      <c r="V17" s="6"/>
      <c r="W17" s="6"/>
      <c r="X17" s="6"/>
    </row>
    <row r="18" spans="1:24" ht="15.75" thickBot="1" x14ac:dyDescent="0.3">
      <c r="N18" s="5">
        <v>0.6</v>
      </c>
      <c r="O18" s="8"/>
      <c r="P18" s="6"/>
      <c r="Q18" s="6"/>
      <c r="R18" s="6"/>
      <c r="S18" s="6"/>
      <c r="T18" s="6"/>
      <c r="U18" s="6"/>
      <c r="V18" s="6"/>
      <c r="W18" s="6"/>
      <c r="X18" s="6"/>
    </row>
    <row r="19" spans="1:24" ht="15.75" thickBot="1" x14ac:dyDescent="0.3">
      <c r="N19" s="5">
        <v>0.65</v>
      </c>
      <c r="O19" s="8"/>
      <c r="P19" s="6"/>
      <c r="Q19" s="6"/>
      <c r="R19" s="6"/>
      <c r="S19" s="6"/>
      <c r="T19" s="6"/>
      <c r="U19" s="6"/>
      <c r="V19" s="6"/>
      <c r="W19" s="6"/>
      <c r="X19" s="6"/>
    </row>
    <row r="20" spans="1:24" ht="15.75" thickBot="1" x14ac:dyDescent="0.3">
      <c r="N20" s="5">
        <v>0.7</v>
      </c>
      <c r="O20" s="8"/>
      <c r="P20" s="6"/>
      <c r="Q20" s="6"/>
      <c r="R20" s="6"/>
      <c r="S20" s="6"/>
      <c r="T20" s="6"/>
      <c r="U20" s="6"/>
      <c r="V20" s="6"/>
      <c r="W20" s="6"/>
      <c r="X20" s="6"/>
    </row>
    <row r="21" spans="1:24" ht="26.25" thickBot="1" x14ac:dyDescent="0.3">
      <c r="N21" s="166" t="s">
        <v>215</v>
      </c>
      <c r="O21" s="167"/>
      <c r="P21" s="167"/>
      <c r="Q21" s="167"/>
      <c r="R21" s="167"/>
      <c r="S21" s="167"/>
      <c r="T21" s="167"/>
      <c r="U21" s="167"/>
      <c r="V21" s="167"/>
      <c r="W21" s="167"/>
      <c r="X21" s="168"/>
    </row>
    <row r="22" spans="1:24" ht="27.75" customHeight="1" thickBot="1" x14ac:dyDescent="0.3">
      <c r="N22" s="453" t="s">
        <v>216</v>
      </c>
      <c r="O22" s="454"/>
      <c r="P22" s="7"/>
      <c r="Q22" s="7"/>
      <c r="R22" s="7"/>
      <c r="S22" s="7"/>
      <c r="T22" s="7"/>
      <c r="U22" s="7"/>
      <c r="V22" s="7"/>
      <c r="W22" s="7"/>
      <c r="X22" s="7"/>
    </row>
    <row r="28" spans="1:24" s="174" customFormat="1" x14ac:dyDescent="0.25">
      <c r="A28" s="188" t="s">
        <v>217</v>
      </c>
    </row>
    <row r="29" spans="1:24" s="174" customFormat="1" ht="18" thickBot="1" x14ac:dyDescent="0.35">
      <c r="A29" s="188"/>
      <c r="B29" s="357" t="s">
        <v>218</v>
      </c>
      <c r="C29" s="353"/>
    </row>
    <row r="30" spans="1:24" x14ac:dyDescent="0.25">
      <c r="A30" s="174"/>
      <c r="B30" s="451"/>
      <c r="C30" s="452"/>
      <c r="D30" s="100" t="s">
        <v>219</v>
      </c>
      <c r="E30" s="101"/>
      <c r="F30" s="101"/>
      <c r="G30" s="102"/>
      <c r="H30" s="100" t="s">
        <v>220</v>
      </c>
      <c r="I30" s="101"/>
      <c r="J30" s="101"/>
      <c r="K30" s="102"/>
      <c r="L30" s="100" t="s">
        <v>221</v>
      </c>
      <c r="M30" s="101"/>
      <c r="N30" s="101"/>
      <c r="O30" s="102"/>
    </row>
    <row r="31" spans="1:24" s="205" customFormat="1" ht="43.5" customHeight="1" x14ac:dyDescent="0.2">
      <c r="B31" s="445" t="s">
        <v>222</v>
      </c>
      <c r="C31" s="446"/>
      <c r="D31" s="206" t="s">
        <v>223</v>
      </c>
      <c r="E31" s="207" t="s">
        <v>224</v>
      </c>
      <c r="F31" s="207" t="s">
        <v>225</v>
      </c>
      <c r="G31" s="208" t="s">
        <v>226</v>
      </c>
      <c r="H31" s="206" t="s">
        <v>227</v>
      </c>
      <c r="I31" s="207" t="s">
        <v>224</v>
      </c>
      <c r="J31" s="207" t="s">
        <v>228</v>
      </c>
      <c r="K31" s="208" t="s">
        <v>229</v>
      </c>
      <c r="L31" s="206" t="s">
        <v>223</v>
      </c>
      <c r="M31" s="207" t="s">
        <v>224</v>
      </c>
      <c r="N31" s="207" t="s">
        <v>228</v>
      </c>
      <c r="O31" s="208" t="s">
        <v>229</v>
      </c>
    </row>
    <row r="32" spans="1:24" x14ac:dyDescent="0.25">
      <c r="B32" s="446" t="s">
        <v>230</v>
      </c>
      <c r="C32" s="450"/>
      <c r="D32" s="189"/>
      <c r="E32" s="190"/>
      <c r="F32" s="190"/>
      <c r="G32" s="191"/>
      <c r="H32" s="189"/>
      <c r="I32" s="190"/>
      <c r="J32" s="190"/>
      <c r="K32" s="191"/>
      <c r="L32" s="189"/>
      <c r="M32" s="190"/>
      <c r="N32" s="190"/>
      <c r="O32" s="191"/>
    </row>
    <row r="33" spans="2:15" ht="42" customHeight="1" x14ac:dyDescent="0.25">
      <c r="B33" s="445" t="s">
        <v>231</v>
      </c>
      <c r="C33" s="446"/>
      <c r="D33" s="92"/>
      <c r="E33" s="86"/>
      <c r="F33" s="86"/>
      <c r="G33" s="93"/>
      <c r="H33" s="92"/>
      <c r="I33" s="86"/>
      <c r="J33" s="86"/>
      <c r="K33" s="93"/>
      <c r="L33" s="97"/>
      <c r="M33" s="98"/>
      <c r="N33" s="98"/>
      <c r="O33" s="99"/>
    </row>
    <row r="34" spans="2:15" ht="18.75" customHeight="1" x14ac:dyDescent="0.25">
      <c r="B34" s="445" t="s">
        <v>232</v>
      </c>
      <c r="C34" s="446"/>
      <c r="D34" s="92"/>
      <c r="E34" s="86"/>
      <c r="F34" s="86"/>
      <c r="G34" s="93"/>
      <c r="H34" s="92"/>
      <c r="I34" s="86"/>
      <c r="J34" s="86"/>
      <c r="K34" s="93"/>
      <c r="L34" s="92"/>
      <c r="M34" s="86"/>
      <c r="N34" s="86"/>
      <c r="O34" s="93"/>
    </row>
    <row r="35" spans="2:15" ht="75.75" customHeight="1" x14ac:dyDescent="0.25">
      <c r="B35" s="447" t="s">
        <v>233</v>
      </c>
      <c r="C35" s="446"/>
      <c r="D35" s="92"/>
      <c r="E35" s="86"/>
      <c r="F35" s="86"/>
      <c r="G35" s="93"/>
      <c r="H35" s="92"/>
      <c r="I35" s="86"/>
      <c r="J35" s="86"/>
      <c r="K35" s="93"/>
      <c r="L35" s="92"/>
      <c r="M35" s="86"/>
      <c r="N35" s="86"/>
      <c r="O35" s="93"/>
    </row>
    <row r="36" spans="2:15" ht="36" x14ac:dyDescent="0.25">
      <c r="B36" s="442" t="s">
        <v>234</v>
      </c>
      <c r="C36" s="373" t="s">
        <v>235</v>
      </c>
      <c r="D36" s="92">
        <v>100</v>
      </c>
      <c r="E36" s="86"/>
      <c r="F36" s="86"/>
      <c r="G36" s="93"/>
      <c r="H36" s="92"/>
      <c r="I36" s="86"/>
      <c r="J36" s="86"/>
      <c r="K36" s="93"/>
      <c r="L36" s="92"/>
      <c r="M36" s="86"/>
      <c r="N36" s="86"/>
      <c r="O36" s="93"/>
    </row>
    <row r="37" spans="2:15" ht="24" x14ac:dyDescent="0.25">
      <c r="B37" s="443"/>
      <c r="C37" s="373" t="s">
        <v>236</v>
      </c>
      <c r="D37" s="92">
        <v>120</v>
      </c>
      <c r="E37" s="86"/>
      <c r="F37" s="86"/>
      <c r="G37" s="93"/>
      <c r="H37" s="92"/>
      <c r="I37" s="86"/>
      <c r="J37" s="86"/>
      <c r="K37" s="93"/>
      <c r="L37" s="92"/>
      <c r="M37" s="86"/>
      <c r="N37" s="86"/>
      <c r="O37" s="93"/>
    </row>
    <row r="38" spans="2:15" ht="24" x14ac:dyDescent="0.25">
      <c r="B38" s="443"/>
      <c r="C38" s="374" t="s">
        <v>237</v>
      </c>
      <c r="D38" s="94">
        <v>102</v>
      </c>
      <c r="E38" s="95"/>
      <c r="F38" s="95"/>
      <c r="G38" s="96"/>
      <c r="H38" s="94"/>
      <c r="I38" s="95"/>
      <c r="J38" s="95"/>
      <c r="K38" s="96"/>
      <c r="L38" s="94"/>
      <c r="M38" s="95"/>
      <c r="N38" s="95"/>
      <c r="O38" s="96"/>
    </row>
    <row r="39" spans="2:15" ht="24" x14ac:dyDescent="0.25">
      <c r="B39" s="444"/>
      <c r="C39" s="374" t="s">
        <v>238</v>
      </c>
      <c r="D39" s="94">
        <v>100</v>
      </c>
      <c r="E39" s="95"/>
      <c r="F39" s="95"/>
      <c r="G39" s="96"/>
      <c r="H39" s="94"/>
      <c r="I39" s="95"/>
      <c r="J39" s="95"/>
      <c r="K39" s="96"/>
      <c r="L39" s="94"/>
      <c r="M39" s="95"/>
      <c r="N39" s="95"/>
      <c r="O39" s="96"/>
    </row>
  </sheetData>
  <mergeCells count="25">
    <mergeCell ref="N22:O22"/>
    <mergeCell ref="B3:L3"/>
    <mergeCell ref="B9:C9"/>
    <mergeCell ref="N3:X3"/>
    <mergeCell ref="N4:N5"/>
    <mergeCell ref="O4:O5"/>
    <mergeCell ref="P4:P5"/>
    <mergeCell ref="Q4:Q5"/>
    <mergeCell ref="R4:R5"/>
    <mergeCell ref="S4:S5"/>
    <mergeCell ref="T4:T5"/>
    <mergeCell ref="B36:B39"/>
    <mergeCell ref="B33:C33"/>
    <mergeCell ref="B35:C35"/>
    <mergeCell ref="B34:C34"/>
    <mergeCell ref="H4:H5"/>
    <mergeCell ref="B32:C32"/>
    <mergeCell ref="F4:F5"/>
    <mergeCell ref="G4:G5"/>
    <mergeCell ref="B4:B5"/>
    <mergeCell ref="C4:C5"/>
    <mergeCell ref="D4:D5"/>
    <mergeCell ref="E4:E5"/>
    <mergeCell ref="B30:C30"/>
    <mergeCell ref="B31:C31"/>
  </mergeCells>
  <pageMargins left="0.7" right="0.7" top="0.75" bottom="0.75"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7"/>
  <sheetViews>
    <sheetView zoomScale="90" zoomScaleNormal="90" workbookViewId="0">
      <selection activeCell="K39" sqref="K39"/>
    </sheetView>
  </sheetViews>
  <sheetFormatPr baseColWidth="10" defaultColWidth="11.42578125" defaultRowHeight="15" x14ac:dyDescent="0.25"/>
  <cols>
    <col min="1" max="1" width="3.42578125" customWidth="1"/>
    <col min="2" max="3" width="21.140625" customWidth="1"/>
    <col min="6" max="7" width="13.140625" customWidth="1"/>
    <col min="8" max="8" width="12.140625" customWidth="1"/>
    <col min="9" max="9" width="14.5703125" customWidth="1"/>
    <col min="10" max="10" width="13.28515625" customWidth="1"/>
    <col min="11" max="11" width="13.85546875" customWidth="1"/>
    <col min="12" max="12" width="13.28515625" customWidth="1"/>
    <col min="13" max="13" width="13.140625" customWidth="1"/>
    <col min="14" max="14" width="13" customWidth="1"/>
    <col min="15" max="15" width="13.140625" customWidth="1"/>
    <col min="17" max="17" width="13" customWidth="1"/>
    <col min="18" max="18" width="13.42578125" customWidth="1"/>
    <col min="20" max="20" width="12.85546875" customWidth="1"/>
  </cols>
  <sheetData>
    <row r="1" spans="1:15" ht="18.600000000000001" customHeight="1" thickBot="1" x14ac:dyDescent="0.3">
      <c r="A1" s="195" t="s">
        <v>239</v>
      </c>
      <c r="B1" s="175"/>
      <c r="C1" s="101"/>
      <c r="D1" s="101"/>
      <c r="E1" s="101"/>
      <c r="F1" s="101"/>
      <c r="G1" s="176"/>
      <c r="H1" s="176"/>
      <c r="I1" s="176"/>
      <c r="J1" s="176"/>
      <c r="K1" s="176"/>
      <c r="L1" s="176"/>
      <c r="M1" s="176"/>
      <c r="N1" s="176"/>
      <c r="O1" s="177"/>
    </row>
    <row r="2" spans="1:15" ht="18.600000000000001" customHeight="1" thickBot="1" x14ac:dyDescent="0.3">
      <c r="A2" s="173"/>
      <c r="B2" s="183"/>
      <c r="C2" s="184"/>
      <c r="D2" s="100" t="s">
        <v>219</v>
      </c>
      <c r="E2" s="101"/>
      <c r="F2" s="101"/>
      <c r="G2" s="102"/>
      <c r="H2" s="180"/>
      <c r="I2" s="181"/>
      <c r="J2" s="181"/>
      <c r="K2" s="182"/>
      <c r="L2" s="100" t="s">
        <v>221</v>
      </c>
      <c r="M2" s="178"/>
      <c r="N2" s="178"/>
      <c r="O2" s="179"/>
    </row>
    <row r="3" spans="1:15" ht="110.1" customHeight="1" thickBot="1" x14ac:dyDescent="0.3">
      <c r="B3" s="192"/>
      <c r="C3" s="193"/>
      <c r="D3" s="186" t="s">
        <v>240</v>
      </c>
      <c r="E3" s="459" t="s">
        <v>241</v>
      </c>
      <c r="F3" s="460"/>
      <c r="G3" s="461"/>
      <c r="H3" s="103"/>
      <c r="I3" s="104"/>
      <c r="J3" s="104"/>
      <c r="K3" s="105"/>
      <c r="L3" s="186" t="s">
        <v>242</v>
      </c>
      <c r="M3" s="459" t="s">
        <v>243</v>
      </c>
      <c r="N3" s="460"/>
      <c r="O3" s="461"/>
    </row>
    <row r="4" spans="1:15" ht="72.599999999999994" customHeight="1" x14ac:dyDescent="0.25">
      <c r="B4" s="462" t="s">
        <v>244</v>
      </c>
      <c r="C4" s="194" t="s">
        <v>245</v>
      </c>
      <c r="D4" s="187"/>
      <c r="E4" s="464"/>
      <c r="F4" s="465"/>
      <c r="G4" s="466"/>
      <c r="H4" s="106"/>
      <c r="I4" s="107"/>
      <c r="J4" s="107"/>
      <c r="K4" s="108"/>
      <c r="L4" s="187"/>
      <c r="M4" s="464"/>
      <c r="N4" s="465"/>
      <c r="O4" s="466"/>
    </row>
    <row r="5" spans="1:15" ht="30.6" customHeight="1" thickBot="1" x14ac:dyDescent="0.3">
      <c r="B5" s="463"/>
      <c r="C5" s="185" t="s">
        <v>246</v>
      </c>
      <c r="D5" s="94"/>
      <c r="E5" s="467"/>
      <c r="F5" s="468"/>
      <c r="G5" s="469"/>
      <c r="H5" s="106"/>
      <c r="I5" s="107"/>
      <c r="J5" s="107"/>
      <c r="K5" s="108"/>
      <c r="L5" s="94"/>
      <c r="M5" s="467"/>
      <c r="N5" s="468"/>
      <c r="O5" s="469"/>
    </row>
    <row r="6" spans="1:15" ht="30.6" customHeight="1" x14ac:dyDescent="0.25">
      <c r="B6" s="458" t="s">
        <v>247</v>
      </c>
      <c r="C6" s="458"/>
      <c r="D6" s="458"/>
      <c r="E6" s="458"/>
      <c r="F6" s="458"/>
      <c r="G6" s="458"/>
      <c r="H6" s="458"/>
      <c r="I6" s="458"/>
      <c r="J6" s="458"/>
      <c r="K6" s="458"/>
      <c r="L6" s="458"/>
      <c r="M6" s="458"/>
      <c r="N6" s="458"/>
      <c r="O6" s="458"/>
    </row>
    <row r="7" spans="1:15" x14ac:dyDescent="0.25">
      <c r="B7" t="s">
        <v>248</v>
      </c>
    </row>
  </sheetData>
  <mergeCells count="6">
    <mergeCell ref="B6:O6"/>
    <mergeCell ref="E3:G3"/>
    <mergeCell ref="M3:O3"/>
    <mergeCell ref="B4:B5"/>
    <mergeCell ref="E4:G5"/>
    <mergeCell ref="M4:O5"/>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zoomScale="80" zoomScaleNormal="80" workbookViewId="0">
      <selection activeCell="D6" sqref="D6"/>
    </sheetView>
  </sheetViews>
  <sheetFormatPr baseColWidth="10" defaultColWidth="11.5703125" defaultRowHeight="15" x14ac:dyDescent="0.25"/>
  <cols>
    <col min="1" max="1" width="4" style="2" customWidth="1"/>
    <col min="2" max="2" width="19.85546875" style="2" customWidth="1"/>
    <col min="3" max="3" width="28.140625" style="2" customWidth="1"/>
    <col min="4" max="4" width="27.5703125" style="2" customWidth="1"/>
    <col min="5" max="16384" width="11.5703125" style="2"/>
  </cols>
  <sheetData>
    <row r="1" spans="1:5" x14ac:dyDescent="0.25">
      <c r="A1" s="88" t="s">
        <v>249</v>
      </c>
    </row>
    <row r="2" spans="1:5" x14ac:dyDescent="0.25">
      <c r="B2" s="470" t="s">
        <v>250</v>
      </c>
      <c r="C2" s="471"/>
      <c r="D2" s="471"/>
      <c r="E2" s="472"/>
    </row>
    <row r="3" spans="1:5" ht="15.75" thickBot="1" x14ac:dyDescent="0.3">
      <c r="B3" s="25"/>
      <c r="C3" s="25"/>
      <c r="D3" s="25"/>
      <c r="E3" s="25"/>
    </row>
    <row r="4" spans="1:5" ht="18" customHeight="1" thickBot="1" x14ac:dyDescent="0.3">
      <c r="B4" s="26" t="s">
        <v>251</v>
      </c>
      <c r="C4" s="27" t="s">
        <v>252</v>
      </c>
      <c r="D4" s="28" t="s">
        <v>253</v>
      </c>
      <c r="E4" s="25"/>
    </row>
    <row r="5" spans="1:5" ht="18" customHeight="1" thickBot="1" x14ac:dyDescent="0.3">
      <c r="B5" s="29" t="s">
        <v>254</v>
      </c>
      <c r="C5" s="30"/>
      <c r="D5" s="31">
        <f>SUM(C5:C9)</f>
        <v>0</v>
      </c>
      <c r="E5" s="25"/>
    </row>
    <row r="6" spans="1:5" ht="18" customHeight="1" x14ac:dyDescent="0.25">
      <c r="B6" s="32" t="s">
        <v>255</v>
      </c>
      <c r="C6" s="33"/>
      <c r="D6" s="34"/>
      <c r="E6" s="25"/>
    </row>
    <row r="7" spans="1:5" ht="18" customHeight="1" x14ac:dyDescent="0.25">
      <c r="B7" s="32" t="s">
        <v>256</v>
      </c>
      <c r="C7" s="33"/>
      <c r="D7" s="34"/>
      <c r="E7" s="25"/>
    </row>
    <row r="8" spans="1:5" ht="18" customHeight="1" x14ac:dyDescent="0.25">
      <c r="B8" s="32" t="s">
        <v>257</v>
      </c>
      <c r="C8" s="33"/>
      <c r="D8" s="34"/>
      <c r="E8" s="25"/>
    </row>
    <row r="9" spans="1:5" ht="18" customHeight="1" thickBot="1" x14ac:dyDescent="0.3">
      <c r="B9" s="32" t="s">
        <v>258</v>
      </c>
      <c r="C9" s="33"/>
      <c r="D9" s="34"/>
      <c r="E9" s="25"/>
    </row>
    <row r="10" spans="1:5" ht="18" customHeight="1" thickBot="1" x14ac:dyDescent="0.3">
      <c r="B10" s="197" t="s">
        <v>259</v>
      </c>
      <c r="C10" s="198"/>
      <c r="D10" s="199">
        <f>SUM(C10:C12)</f>
        <v>0</v>
      </c>
      <c r="E10" s="25"/>
    </row>
    <row r="11" spans="1:5" ht="18" customHeight="1" x14ac:dyDescent="0.25">
      <c r="B11" s="197" t="s">
        <v>260</v>
      </c>
      <c r="C11" s="198"/>
      <c r="D11" s="34"/>
      <c r="E11" s="25"/>
    </row>
    <row r="12" spans="1:5" ht="18" customHeight="1" thickBot="1" x14ac:dyDescent="0.3">
      <c r="B12" s="200" t="s">
        <v>261</v>
      </c>
      <c r="C12" s="201"/>
      <c r="D12" s="35"/>
      <c r="E12" s="25"/>
    </row>
    <row r="13" spans="1:5" ht="18" customHeight="1" thickBot="1" x14ac:dyDescent="0.3">
      <c r="B13" s="36" t="s">
        <v>262</v>
      </c>
      <c r="C13" s="37"/>
      <c r="D13" s="38">
        <f>SUM(C13:C15)</f>
        <v>0</v>
      </c>
      <c r="E13" s="25"/>
    </row>
    <row r="14" spans="1:5" ht="18" customHeight="1" x14ac:dyDescent="0.25">
      <c r="B14" s="39" t="s">
        <v>263</v>
      </c>
      <c r="C14" s="40"/>
      <c r="D14" s="34"/>
      <c r="E14" s="25"/>
    </row>
    <row r="15" spans="1:5" ht="18" customHeight="1" thickBot="1" x14ac:dyDescent="0.3">
      <c r="B15" s="41" t="s">
        <v>264</v>
      </c>
      <c r="C15" s="42"/>
      <c r="D15" s="35"/>
      <c r="E15" s="25"/>
    </row>
    <row r="16" spans="1:5" ht="18" customHeight="1" thickBot="1" x14ac:dyDescent="0.3">
      <c r="B16" s="43" t="s">
        <v>265</v>
      </c>
      <c r="C16" s="44"/>
      <c r="D16" s="45">
        <f>SUM(C16:C18)</f>
        <v>0</v>
      </c>
      <c r="E16" s="25"/>
    </row>
    <row r="17" spans="2:5" ht="18" customHeight="1" x14ac:dyDescent="0.25">
      <c r="B17" s="46" t="s">
        <v>266</v>
      </c>
      <c r="C17" s="47"/>
      <c r="D17" s="34"/>
      <c r="E17" s="25"/>
    </row>
    <row r="18" spans="2:5" ht="18" customHeight="1" thickBot="1" x14ac:dyDescent="0.3">
      <c r="B18" s="48" t="s">
        <v>267</v>
      </c>
      <c r="C18" s="49"/>
      <c r="D18" s="35"/>
      <c r="E18" s="25"/>
    </row>
    <row r="19" spans="2:5" ht="18" customHeight="1" thickBot="1" x14ac:dyDescent="0.3">
      <c r="B19" s="50" t="s">
        <v>268</v>
      </c>
      <c r="C19" s="51"/>
      <c r="D19" s="52">
        <f>SUM(C19:C25)</f>
        <v>0</v>
      </c>
      <c r="E19" s="25"/>
    </row>
    <row r="20" spans="2:5" ht="18" customHeight="1" x14ac:dyDescent="0.25">
      <c r="B20" s="53" t="s">
        <v>269</v>
      </c>
      <c r="C20" s="54"/>
      <c r="D20" s="55"/>
      <c r="E20" s="25"/>
    </row>
    <row r="21" spans="2:5" ht="18" customHeight="1" x14ac:dyDescent="0.25">
      <c r="B21" s="53" t="s">
        <v>270</v>
      </c>
      <c r="C21" s="54"/>
      <c r="D21" s="34"/>
      <c r="E21" s="25"/>
    </row>
    <row r="22" spans="2:5" ht="18" customHeight="1" x14ac:dyDescent="0.25">
      <c r="B22" s="53" t="s">
        <v>271</v>
      </c>
      <c r="C22" s="54"/>
      <c r="D22" s="34"/>
      <c r="E22" s="25"/>
    </row>
    <row r="23" spans="2:5" ht="18" customHeight="1" x14ac:dyDescent="0.25">
      <c r="B23" s="53" t="s">
        <v>272</v>
      </c>
      <c r="C23" s="54"/>
      <c r="D23" s="34"/>
      <c r="E23" s="25"/>
    </row>
    <row r="24" spans="2:5" ht="18" customHeight="1" x14ac:dyDescent="0.25">
      <c r="B24" s="53" t="s">
        <v>273</v>
      </c>
      <c r="C24" s="54"/>
      <c r="D24" s="34"/>
      <c r="E24" s="25"/>
    </row>
    <row r="25" spans="2:5" ht="18" customHeight="1" thickBot="1" x14ac:dyDescent="0.3">
      <c r="B25" s="56" t="s">
        <v>274</v>
      </c>
      <c r="C25" s="57"/>
      <c r="D25" s="34"/>
      <c r="E25" s="25"/>
    </row>
    <row r="26" spans="2:5" ht="15.75" thickBot="1" x14ac:dyDescent="0.3">
      <c r="B26" s="25"/>
      <c r="C26" s="58" t="s">
        <v>38</v>
      </c>
      <c r="D26" s="59">
        <f>SUM(D5:D19)</f>
        <v>0</v>
      </c>
      <c r="E26" s="25"/>
    </row>
  </sheetData>
  <mergeCells count="1">
    <mergeCell ref="B2:E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I132"/>
  <sheetViews>
    <sheetView topLeftCell="A69" zoomScale="85" zoomScaleNormal="85" workbookViewId="0">
      <selection activeCell="S80" sqref="S80"/>
    </sheetView>
  </sheetViews>
  <sheetFormatPr baseColWidth="10" defaultColWidth="9.140625" defaultRowHeight="15" x14ac:dyDescent="0.25"/>
  <cols>
    <col min="1" max="1" width="83.28515625" style="14" customWidth="1"/>
    <col min="2" max="2" width="7.5703125" style="14" customWidth="1"/>
    <col min="3" max="3" width="7" style="14" customWidth="1"/>
    <col min="4" max="4" width="6.7109375" style="14" customWidth="1"/>
    <col min="5" max="5" width="7" customWidth="1"/>
    <col min="6" max="6" width="6.7109375" customWidth="1"/>
    <col min="7" max="7" width="7.140625" customWidth="1"/>
    <col min="8" max="24" width="5.5703125" customWidth="1"/>
    <col min="25" max="25" width="8.28515625" customWidth="1"/>
    <col min="26" max="26" width="8.5703125" customWidth="1"/>
    <col min="27" max="27" width="8.85546875" customWidth="1"/>
    <col min="28" max="29" width="8.42578125" customWidth="1"/>
    <col min="30" max="30" width="7.5703125" customWidth="1"/>
    <col min="31" max="33" width="5.5703125" customWidth="1"/>
  </cols>
  <sheetData>
    <row r="1" spans="1:35" ht="49.5" customHeight="1" thickBot="1" x14ac:dyDescent="0.3">
      <c r="A1" s="473" t="s">
        <v>275</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5"/>
      <c r="AB1" s="23"/>
      <c r="AC1" s="23"/>
      <c r="AD1" s="23"/>
      <c r="AE1" s="23"/>
      <c r="AF1" s="23"/>
      <c r="AG1" s="23"/>
      <c r="AH1" s="23"/>
    </row>
    <row r="2" spans="1:35" x14ac:dyDescent="0.25">
      <c r="A2" s="60"/>
      <c r="B2" s="60"/>
      <c r="C2" s="60"/>
      <c r="D2" s="60"/>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row>
    <row r="3" spans="1:35" x14ac:dyDescent="0.25">
      <c r="A3" s="61" t="s">
        <v>276</v>
      </c>
      <c r="B3" s="61"/>
      <c r="C3" s="61"/>
      <c r="D3" s="61"/>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row>
    <row r="4" spans="1:35" x14ac:dyDescent="0.25">
      <c r="A4" s="60" t="s">
        <v>277</v>
      </c>
      <c r="B4" s="60"/>
      <c r="C4" s="60"/>
      <c r="D4" s="60"/>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row>
    <row r="5" spans="1:35" x14ac:dyDescent="0.25">
      <c r="A5" s="60" t="s">
        <v>278</v>
      </c>
      <c r="B5" s="60"/>
      <c r="C5" s="60"/>
      <c r="D5" s="60"/>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5" x14ac:dyDescent="0.25">
      <c r="A6" s="60" t="s">
        <v>279</v>
      </c>
      <c r="B6" s="60"/>
      <c r="C6" s="60"/>
      <c r="D6" s="60"/>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5" x14ac:dyDescent="0.25">
      <c r="A7" s="60" t="s">
        <v>280</v>
      </c>
      <c r="B7" s="60"/>
      <c r="C7" s="60"/>
      <c r="D7" s="60"/>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5" x14ac:dyDescent="0.25">
      <c r="A8" s="60" t="s">
        <v>281</v>
      </c>
      <c r="B8" s="60"/>
      <c r="C8" s="60"/>
      <c r="D8" s="60"/>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row>
    <row r="9" spans="1:35" ht="29.25" x14ac:dyDescent="0.25">
      <c r="A9" s="60" t="s">
        <v>282</v>
      </c>
      <c r="B9" s="60"/>
      <c r="C9" s="60"/>
      <c r="D9" s="60"/>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row>
    <row r="10" spans="1:35" x14ac:dyDescent="0.25">
      <c r="A10" s="60" t="s">
        <v>283</v>
      </c>
      <c r="B10" s="60"/>
      <c r="C10" s="60"/>
      <c r="D10" s="60"/>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5" s="15" customFormat="1" ht="53.25" customHeight="1" thickBot="1" x14ac:dyDescent="0.3">
      <c r="A11" s="60"/>
      <c r="B11" s="476" t="s">
        <v>284</v>
      </c>
      <c r="C11" s="476"/>
      <c r="D11" s="476"/>
      <c r="E11" s="476"/>
      <c r="F11" s="476"/>
      <c r="G11" s="23"/>
      <c r="H11" s="23"/>
      <c r="I11" s="23"/>
      <c r="J11" s="23"/>
      <c r="K11" s="23"/>
      <c r="L11" s="23"/>
      <c r="M11" s="23"/>
      <c r="N11" s="23"/>
      <c r="O11" s="23"/>
      <c r="P11" s="23"/>
      <c r="Q11" s="23"/>
      <c r="R11" s="23"/>
      <c r="S11" s="23"/>
      <c r="T11" s="23"/>
      <c r="U11" s="23"/>
      <c r="V11" s="23"/>
      <c r="W11" s="23"/>
      <c r="X11" s="23"/>
      <c r="Y11" s="23"/>
      <c r="Z11" s="23"/>
      <c r="AA11" s="23"/>
      <c r="AB11" s="477" t="s">
        <v>285</v>
      </c>
      <c r="AC11" s="477"/>
      <c r="AD11" s="477"/>
      <c r="AE11" s="23"/>
      <c r="AF11" s="23"/>
      <c r="AG11" s="23"/>
      <c r="AH11" s="63"/>
    </row>
    <row r="12" spans="1:35" s="2" customFormat="1" ht="15.75" thickBot="1" x14ac:dyDescent="0.3">
      <c r="A12" s="62" t="s">
        <v>286</v>
      </c>
      <c r="B12" s="196">
        <v>2020</v>
      </c>
      <c r="C12" s="196">
        <v>2021</v>
      </c>
      <c r="D12" s="196">
        <v>2022</v>
      </c>
      <c r="E12" s="196">
        <v>2023</v>
      </c>
      <c r="F12" s="196">
        <v>2024</v>
      </c>
      <c r="G12" s="170">
        <v>2025</v>
      </c>
      <c r="H12" s="170">
        <v>2026</v>
      </c>
      <c r="I12" s="170">
        <v>2027</v>
      </c>
      <c r="J12" s="170">
        <v>2028</v>
      </c>
      <c r="K12" s="170">
        <v>2029</v>
      </c>
      <c r="L12" s="170">
        <v>2030</v>
      </c>
      <c r="M12" s="170">
        <v>2031</v>
      </c>
      <c r="N12" s="170">
        <v>2032</v>
      </c>
      <c r="O12" s="170">
        <v>2033</v>
      </c>
      <c r="P12" s="170">
        <v>2034</v>
      </c>
      <c r="Q12" s="170">
        <v>2035</v>
      </c>
      <c r="R12" s="170">
        <v>2036</v>
      </c>
      <c r="S12" s="170">
        <v>2037</v>
      </c>
      <c r="T12" s="170">
        <v>2038</v>
      </c>
      <c r="U12" s="170">
        <v>2039</v>
      </c>
      <c r="V12" s="170">
        <v>2040</v>
      </c>
      <c r="W12" s="170">
        <v>2041</v>
      </c>
      <c r="X12" s="170">
        <v>2042</v>
      </c>
      <c r="Y12" s="170">
        <v>2043</v>
      </c>
      <c r="Z12" s="170">
        <v>2044</v>
      </c>
      <c r="AA12" s="170">
        <v>2045</v>
      </c>
      <c r="AB12" s="170">
        <v>2046</v>
      </c>
      <c r="AC12" s="170" t="s">
        <v>287</v>
      </c>
      <c r="AD12" s="170" t="s">
        <v>288</v>
      </c>
      <c r="AE12" s="23"/>
      <c r="AF12" s="23"/>
      <c r="AG12" s="23"/>
      <c r="AH12" s="23"/>
      <c r="AI12" s="25"/>
    </row>
    <row r="13" spans="1:35" s="2" customFormat="1" ht="18.600000000000001" customHeight="1" x14ac:dyDescent="0.25">
      <c r="A13" s="64" t="s">
        <v>289</v>
      </c>
      <c r="B13" s="77"/>
      <c r="C13" s="77"/>
      <c r="D13" s="77"/>
      <c r="E13" s="77"/>
      <c r="F13" s="253"/>
      <c r="G13" s="230"/>
      <c r="H13" s="78"/>
      <c r="I13" s="78"/>
      <c r="J13" s="78"/>
      <c r="K13" s="78"/>
      <c r="L13" s="78"/>
      <c r="M13" s="78"/>
      <c r="N13" s="78"/>
      <c r="O13" s="78"/>
      <c r="P13" s="78"/>
      <c r="Q13" s="78"/>
      <c r="R13" s="78"/>
      <c r="S13" s="78"/>
      <c r="T13" s="78"/>
      <c r="U13" s="78"/>
      <c r="V13" s="78"/>
      <c r="W13" s="78"/>
      <c r="X13" s="78"/>
      <c r="Y13" s="78"/>
      <c r="Z13" s="78"/>
      <c r="AA13" s="78"/>
      <c r="AB13" s="78"/>
      <c r="AC13" s="78"/>
      <c r="AD13" s="78"/>
      <c r="AE13" s="23"/>
      <c r="AF13" s="23"/>
      <c r="AG13" s="23"/>
      <c r="AH13" s="23"/>
      <c r="AI13" s="25"/>
    </row>
    <row r="14" spans="1:35" s="2" customFormat="1" ht="42.75" x14ac:dyDescent="0.25">
      <c r="A14" s="65" t="s">
        <v>290</v>
      </c>
      <c r="B14" s="221"/>
      <c r="C14" s="79"/>
      <c r="D14" s="79"/>
      <c r="E14" s="79"/>
      <c r="F14" s="254"/>
      <c r="G14" s="231"/>
      <c r="H14" s="80"/>
      <c r="I14" s="80"/>
      <c r="J14" s="80"/>
      <c r="K14" s="80"/>
      <c r="L14" s="80"/>
      <c r="M14" s="80"/>
      <c r="N14" s="80"/>
      <c r="O14" s="80"/>
      <c r="P14" s="80"/>
      <c r="Q14" s="80"/>
      <c r="R14" s="80"/>
      <c r="S14" s="80"/>
      <c r="T14" s="80"/>
      <c r="U14" s="80"/>
      <c r="V14" s="80"/>
      <c r="W14" s="80"/>
      <c r="X14" s="80"/>
      <c r="Y14" s="80"/>
      <c r="Z14" s="80"/>
      <c r="AA14" s="80"/>
      <c r="AB14" s="80"/>
      <c r="AC14" s="80"/>
      <c r="AD14" s="80"/>
      <c r="AE14" s="23"/>
      <c r="AF14" s="23"/>
      <c r="AG14" s="23"/>
      <c r="AH14" s="23"/>
      <c r="AI14" s="25"/>
    </row>
    <row r="15" spans="1:35" s="2" customFormat="1" x14ac:dyDescent="0.25">
      <c r="A15" s="65"/>
      <c r="B15" s="79"/>
      <c r="C15" s="79"/>
      <c r="D15" s="79"/>
      <c r="E15" s="79"/>
      <c r="F15" s="254"/>
      <c r="G15" s="231"/>
      <c r="H15" s="80"/>
      <c r="I15" s="80"/>
      <c r="J15" s="80"/>
      <c r="K15" s="80"/>
      <c r="L15" s="80"/>
      <c r="M15" s="80"/>
      <c r="N15" s="80"/>
      <c r="O15" s="80"/>
      <c r="P15" s="80"/>
      <c r="Q15" s="80"/>
      <c r="R15" s="80"/>
      <c r="S15" s="80"/>
      <c r="T15" s="80"/>
      <c r="U15" s="80"/>
      <c r="V15" s="80"/>
      <c r="W15" s="80"/>
      <c r="X15" s="80"/>
      <c r="Y15" s="80"/>
      <c r="Z15" s="80"/>
      <c r="AA15" s="80"/>
      <c r="AB15" s="80"/>
      <c r="AC15" s="80"/>
      <c r="AD15" s="80"/>
      <c r="AE15" s="23"/>
      <c r="AF15" s="23"/>
      <c r="AG15" s="23"/>
      <c r="AH15" s="23"/>
      <c r="AI15" s="25"/>
    </row>
    <row r="16" spans="1:35" s="2" customFormat="1" x14ac:dyDescent="0.25">
      <c r="A16" s="65"/>
      <c r="B16" s="79"/>
      <c r="C16" s="79"/>
      <c r="D16" s="79"/>
      <c r="E16" s="79"/>
      <c r="F16" s="254"/>
      <c r="G16" s="231"/>
      <c r="H16" s="80"/>
      <c r="I16" s="80"/>
      <c r="J16" s="80"/>
      <c r="K16" s="80"/>
      <c r="L16" s="80"/>
      <c r="M16" s="80"/>
      <c r="N16" s="80"/>
      <c r="O16" s="80"/>
      <c r="P16" s="80"/>
      <c r="Q16" s="80"/>
      <c r="R16" s="80"/>
      <c r="S16" s="80"/>
      <c r="T16" s="80"/>
      <c r="U16" s="80"/>
      <c r="V16" s="80"/>
      <c r="W16" s="80"/>
      <c r="X16" s="80"/>
      <c r="Y16" s="80"/>
      <c r="Z16" s="80"/>
      <c r="AA16" s="80"/>
      <c r="AB16" s="80"/>
      <c r="AC16" s="80"/>
      <c r="AD16" s="80"/>
      <c r="AE16" s="23"/>
      <c r="AF16" s="23"/>
      <c r="AG16" s="23"/>
      <c r="AH16" s="23"/>
      <c r="AI16" s="25"/>
    </row>
    <row r="17" spans="1:35" s="2" customFormat="1" x14ac:dyDescent="0.25">
      <c r="A17" s="65" t="s">
        <v>291</v>
      </c>
      <c r="B17" s="79"/>
      <c r="C17" s="79"/>
      <c r="D17" s="79"/>
      <c r="E17" s="79"/>
      <c r="F17" s="254"/>
      <c r="G17" s="231"/>
      <c r="H17" s="80"/>
      <c r="I17" s="80"/>
      <c r="J17" s="80"/>
      <c r="K17" s="80"/>
      <c r="L17" s="80"/>
      <c r="M17" s="80"/>
      <c r="N17" s="80"/>
      <c r="O17" s="80"/>
      <c r="P17" s="80"/>
      <c r="Q17" s="80"/>
      <c r="R17" s="80"/>
      <c r="S17" s="80"/>
      <c r="T17" s="80"/>
      <c r="U17" s="80"/>
      <c r="V17" s="80"/>
      <c r="W17" s="80"/>
      <c r="X17" s="80"/>
      <c r="Y17" s="80"/>
      <c r="Z17" s="80"/>
      <c r="AA17" s="80"/>
      <c r="AB17" s="80"/>
      <c r="AC17" s="80"/>
      <c r="AD17" s="80"/>
      <c r="AE17" s="23"/>
      <c r="AF17" s="23"/>
      <c r="AG17" s="23"/>
      <c r="AH17" s="23"/>
      <c r="AI17" s="25"/>
    </row>
    <row r="18" spans="1:35" s="2" customFormat="1" x14ac:dyDescent="0.25">
      <c r="A18" s="169" t="s">
        <v>292</v>
      </c>
      <c r="B18" s="171"/>
      <c r="C18" s="171"/>
      <c r="D18" s="171"/>
      <c r="E18" s="171"/>
      <c r="F18" s="255"/>
      <c r="G18" s="232"/>
      <c r="H18" s="89"/>
      <c r="I18" s="89"/>
      <c r="J18" s="89"/>
      <c r="K18" s="89"/>
      <c r="L18" s="89"/>
      <c r="M18" s="89"/>
      <c r="N18" s="89"/>
      <c r="O18" s="89"/>
      <c r="P18" s="89"/>
      <c r="Q18" s="89"/>
      <c r="R18" s="89"/>
      <c r="S18" s="89"/>
      <c r="T18" s="89"/>
      <c r="U18" s="89"/>
      <c r="V18" s="89"/>
      <c r="W18" s="89"/>
      <c r="X18" s="89"/>
      <c r="Y18" s="89"/>
      <c r="Z18" s="89"/>
      <c r="AA18" s="89"/>
      <c r="AB18" s="89"/>
      <c r="AC18" s="89"/>
      <c r="AD18" s="89"/>
      <c r="AE18" s="23"/>
      <c r="AF18" s="23"/>
      <c r="AG18" s="23"/>
      <c r="AH18" s="23"/>
      <c r="AI18" s="25"/>
    </row>
    <row r="19" spans="1:35" s="2" customFormat="1" x14ac:dyDescent="0.25">
      <c r="A19" s="169" t="s">
        <v>293</v>
      </c>
      <c r="B19" s="171"/>
      <c r="C19" s="171"/>
      <c r="D19" s="171"/>
      <c r="E19" s="171"/>
      <c r="F19" s="255"/>
      <c r="G19" s="232"/>
      <c r="H19" s="89"/>
      <c r="I19" s="89"/>
      <c r="J19" s="89"/>
      <c r="K19" s="89"/>
      <c r="L19" s="89"/>
      <c r="M19" s="89"/>
      <c r="N19" s="89"/>
      <c r="O19" s="89"/>
      <c r="P19" s="89"/>
      <c r="Q19" s="89"/>
      <c r="R19" s="89"/>
      <c r="S19" s="89"/>
      <c r="T19" s="89"/>
      <c r="U19" s="89"/>
      <c r="V19" s="89"/>
      <c r="W19" s="89"/>
      <c r="X19" s="89"/>
      <c r="Y19" s="89"/>
      <c r="Z19" s="89"/>
      <c r="AA19" s="89"/>
      <c r="AB19" s="89"/>
      <c r="AC19" s="89"/>
      <c r="AD19" s="89"/>
      <c r="AE19" s="23"/>
      <c r="AF19" s="23"/>
      <c r="AG19" s="23"/>
      <c r="AH19" s="23"/>
      <c r="AI19" s="25"/>
    </row>
    <row r="20" spans="1:35" s="2" customFormat="1" x14ac:dyDescent="0.25">
      <c r="A20" s="169" t="s">
        <v>294</v>
      </c>
      <c r="B20" s="171"/>
      <c r="C20" s="171"/>
      <c r="D20" s="171"/>
      <c r="E20" s="171"/>
      <c r="F20" s="255"/>
      <c r="G20" s="232"/>
      <c r="H20" s="89"/>
      <c r="I20" s="89"/>
      <c r="J20" s="89"/>
      <c r="K20" s="89"/>
      <c r="L20" s="89"/>
      <c r="M20" s="89"/>
      <c r="N20" s="89"/>
      <c r="O20" s="89"/>
      <c r="P20" s="89"/>
      <c r="Q20" s="89"/>
      <c r="R20" s="89"/>
      <c r="S20" s="89"/>
      <c r="T20" s="89"/>
      <c r="U20" s="89"/>
      <c r="V20" s="89"/>
      <c r="W20" s="89"/>
      <c r="X20" s="89"/>
      <c r="Y20" s="89"/>
      <c r="Z20" s="89"/>
      <c r="AA20" s="89"/>
      <c r="AB20" s="89"/>
      <c r="AC20" s="89"/>
      <c r="AD20" s="89"/>
      <c r="AE20" s="23"/>
      <c r="AF20" s="23"/>
      <c r="AG20" s="23"/>
      <c r="AH20" s="23"/>
      <c r="AI20" s="25"/>
    </row>
    <row r="21" spans="1:35" s="2" customFormat="1" x14ac:dyDescent="0.25">
      <c r="A21" s="65" t="s">
        <v>295</v>
      </c>
      <c r="B21" s="79"/>
      <c r="C21" s="79"/>
      <c r="D21" s="79"/>
      <c r="E21" s="79"/>
      <c r="F21" s="254"/>
      <c r="G21" s="231"/>
      <c r="H21" s="80"/>
      <c r="I21" s="80"/>
      <c r="J21" s="80"/>
      <c r="K21" s="80"/>
      <c r="L21" s="80"/>
      <c r="M21" s="80"/>
      <c r="N21" s="80"/>
      <c r="O21" s="80"/>
      <c r="P21" s="80"/>
      <c r="Q21" s="80"/>
      <c r="R21" s="80"/>
      <c r="S21" s="80"/>
      <c r="T21" s="80"/>
      <c r="U21" s="80"/>
      <c r="V21" s="80"/>
      <c r="W21" s="80"/>
      <c r="X21" s="80"/>
      <c r="Y21" s="80"/>
      <c r="Z21" s="80"/>
      <c r="AA21" s="80"/>
      <c r="AB21" s="80"/>
      <c r="AC21" s="80"/>
      <c r="AD21" s="80"/>
      <c r="AE21" s="23"/>
      <c r="AF21" s="23"/>
      <c r="AG21" s="23"/>
      <c r="AH21" s="23"/>
      <c r="AI21" s="25"/>
    </row>
    <row r="22" spans="1:35" s="2" customFormat="1" x14ac:dyDescent="0.25">
      <c r="A22" s="66" t="s">
        <v>296</v>
      </c>
      <c r="B22" s="80">
        <f t="shared" ref="B22:AC22" si="0">B17*B21</f>
        <v>0</v>
      </c>
      <c r="C22" s="80">
        <f t="shared" si="0"/>
        <v>0</v>
      </c>
      <c r="D22" s="80">
        <f t="shared" si="0"/>
        <v>0</v>
      </c>
      <c r="E22" s="80">
        <f t="shared" si="0"/>
        <v>0</v>
      </c>
      <c r="F22" s="254">
        <f t="shared" si="0"/>
        <v>0</v>
      </c>
      <c r="G22" s="231">
        <f t="shared" si="0"/>
        <v>0</v>
      </c>
      <c r="H22" s="80">
        <f t="shared" si="0"/>
        <v>0</v>
      </c>
      <c r="I22" s="80">
        <f t="shared" si="0"/>
        <v>0</v>
      </c>
      <c r="J22" s="80">
        <f t="shared" si="0"/>
        <v>0</v>
      </c>
      <c r="K22" s="80">
        <f t="shared" si="0"/>
        <v>0</v>
      </c>
      <c r="L22" s="80">
        <f t="shared" si="0"/>
        <v>0</v>
      </c>
      <c r="M22" s="80">
        <f t="shared" si="0"/>
        <v>0</v>
      </c>
      <c r="N22" s="80">
        <f t="shared" si="0"/>
        <v>0</v>
      </c>
      <c r="O22" s="80">
        <f t="shared" si="0"/>
        <v>0</v>
      </c>
      <c r="P22" s="80">
        <f t="shared" si="0"/>
        <v>0</v>
      </c>
      <c r="Q22" s="80">
        <f t="shared" si="0"/>
        <v>0</v>
      </c>
      <c r="R22" s="80">
        <f t="shared" si="0"/>
        <v>0</v>
      </c>
      <c r="S22" s="80">
        <f t="shared" si="0"/>
        <v>0</v>
      </c>
      <c r="T22" s="80">
        <f t="shared" ref="T22:V22" si="1">T17*T21</f>
        <v>0</v>
      </c>
      <c r="U22" s="80">
        <f t="shared" si="1"/>
        <v>0</v>
      </c>
      <c r="V22" s="80">
        <f t="shared" si="1"/>
        <v>0</v>
      </c>
      <c r="W22" s="80">
        <f t="shared" si="0"/>
        <v>0</v>
      </c>
      <c r="X22" s="80">
        <f t="shared" si="0"/>
        <v>0</v>
      </c>
      <c r="Y22" s="80">
        <f t="shared" si="0"/>
        <v>0</v>
      </c>
      <c r="Z22" s="80">
        <f t="shared" si="0"/>
        <v>0</v>
      </c>
      <c r="AA22" s="80">
        <f t="shared" si="0"/>
        <v>0</v>
      </c>
      <c r="AB22" s="80">
        <f t="shared" si="0"/>
        <v>0</v>
      </c>
      <c r="AC22" s="80">
        <f t="shared" si="0"/>
        <v>0</v>
      </c>
      <c r="AD22" s="80">
        <f t="shared" ref="AD22" si="2">AD17*AD21</f>
        <v>0</v>
      </c>
      <c r="AE22" s="23"/>
      <c r="AF22" s="23"/>
      <c r="AG22" s="23"/>
      <c r="AH22" s="23"/>
      <c r="AI22" s="25"/>
    </row>
    <row r="23" spans="1:35" s="2" customFormat="1" x14ac:dyDescent="0.25">
      <c r="A23" s="65"/>
      <c r="B23" s="80"/>
      <c r="C23" s="80"/>
      <c r="D23" s="80"/>
      <c r="E23" s="80"/>
      <c r="F23" s="254"/>
      <c r="G23" s="231"/>
      <c r="H23" s="80"/>
      <c r="I23" s="80"/>
      <c r="J23" s="80"/>
      <c r="K23" s="80"/>
      <c r="L23" s="80"/>
      <c r="M23" s="80"/>
      <c r="N23" s="80"/>
      <c r="O23" s="80"/>
      <c r="P23" s="80"/>
      <c r="Q23" s="80"/>
      <c r="R23" s="80"/>
      <c r="S23" s="80"/>
      <c r="T23" s="80"/>
      <c r="U23" s="80"/>
      <c r="V23" s="80"/>
      <c r="W23" s="80"/>
      <c r="X23" s="80"/>
      <c r="Y23" s="80"/>
      <c r="Z23" s="80"/>
      <c r="AA23" s="80"/>
      <c r="AB23" s="80"/>
      <c r="AC23" s="80"/>
      <c r="AD23" s="80"/>
      <c r="AE23" s="23"/>
      <c r="AF23" s="23"/>
      <c r="AG23" s="23"/>
      <c r="AH23" s="23"/>
      <c r="AI23" s="25"/>
    </row>
    <row r="24" spans="1:35" s="2" customFormat="1" x14ac:dyDescent="0.25">
      <c r="A24" s="65" t="s">
        <v>297</v>
      </c>
      <c r="B24" s="80"/>
      <c r="C24" s="80"/>
      <c r="D24" s="80"/>
      <c r="E24" s="80"/>
      <c r="F24" s="254"/>
      <c r="G24" s="231"/>
      <c r="H24" s="80"/>
      <c r="I24" s="80"/>
      <c r="J24" s="80"/>
      <c r="K24" s="80"/>
      <c r="L24" s="80"/>
      <c r="M24" s="80"/>
      <c r="N24" s="80"/>
      <c r="O24" s="80"/>
      <c r="P24" s="80"/>
      <c r="Q24" s="80"/>
      <c r="R24" s="80"/>
      <c r="S24" s="80"/>
      <c r="T24" s="80"/>
      <c r="U24" s="80"/>
      <c r="V24" s="80"/>
      <c r="W24" s="80"/>
      <c r="X24" s="80"/>
      <c r="Y24" s="80"/>
      <c r="Z24" s="80"/>
      <c r="AA24" s="80"/>
      <c r="AB24" s="80"/>
      <c r="AC24" s="80"/>
      <c r="AD24" s="80"/>
      <c r="AE24" s="23"/>
      <c r="AF24" s="23"/>
      <c r="AG24" s="23"/>
      <c r="AH24" s="23"/>
      <c r="AI24" s="25"/>
    </row>
    <row r="25" spans="1:35" s="2" customFormat="1" x14ac:dyDescent="0.25">
      <c r="A25" s="65" t="s">
        <v>298</v>
      </c>
      <c r="B25" s="80"/>
      <c r="C25" s="80"/>
      <c r="D25" s="80"/>
      <c r="E25" s="80"/>
      <c r="F25" s="254"/>
      <c r="G25" s="231"/>
      <c r="H25" s="80"/>
      <c r="I25" s="80"/>
      <c r="J25" s="80"/>
      <c r="K25" s="80"/>
      <c r="L25" s="80"/>
      <c r="M25" s="80"/>
      <c r="N25" s="80"/>
      <c r="O25" s="80"/>
      <c r="P25" s="80"/>
      <c r="Q25" s="80"/>
      <c r="R25" s="80"/>
      <c r="S25" s="80"/>
      <c r="T25" s="80"/>
      <c r="U25" s="80"/>
      <c r="V25" s="80"/>
      <c r="W25" s="80"/>
      <c r="X25" s="80"/>
      <c r="Y25" s="80"/>
      <c r="Z25" s="80"/>
      <c r="AA25" s="80"/>
      <c r="AB25" s="80"/>
      <c r="AC25" s="80"/>
      <c r="AD25" s="80"/>
      <c r="AE25" s="23"/>
      <c r="AF25" s="23"/>
      <c r="AG25" s="23"/>
      <c r="AH25" s="23"/>
      <c r="AI25" s="25"/>
    </row>
    <row r="26" spans="1:35" s="2" customFormat="1" x14ac:dyDescent="0.25">
      <c r="A26" s="65" t="s">
        <v>299</v>
      </c>
      <c r="B26" s="80"/>
      <c r="C26" s="80"/>
      <c r="D26" s="80"/>
      <c r="E26" s="80"/>
      <c r="F26" s="254"/>
      <c r="G26" s="231"/>
      <c r="H26" s="80"/>
      <c r="I26" s="80"/>
      <c r="J26" s="80"/>
      <c r="K26" s="80"/>
      <c r="L26" s="80"/>
      <c r="M26" s="80"/>
      <c r="N26" s="80"/>
      <c r="O26" s="80"/>
      <c r="P26" s="80"/>
      <c r="Q26" s="80"/>
      <c r="R26" s="80"/>
      <c r="S26" s="80"/>
      <c r="T26" s="80"/>
      <c r="U26" s="80"/>
      <c r="V26" s="80"/>
      <c r="W26" s="80"/>
      <c r="X26" s="80"/>
      <c r="Y26" s="80"/>
      <c r="Z26" s="80"/>
      <c r="AA26" s="80"/>
      <c r="AB26" s="80"/>
      <c r="AC26" s="80"/>
      <c r="AD26" s="80"/>
      <c r="AE26" s="23"/>
      <c r="AF26" s="23"/>
      <c r="AG26" s="23"/>
      <c r="AH26" s="23"/>
      <c r="AI26" s="25"/>
    </row>
    <row r="27" spans="1:35" s="2" customFormat="1" x14ac:dyDescent="0.25">
      <c r="A27" s="65" t="s">
        <v>300</v>
      </c>
      <c r="B27" s="80"/>
      <c r="C27" s="80"/>
      <c r="D27" s="80"/>
      <c r="E27" s="80"/>
      <c r="F27" s="254"/>
      <c r="G27" s="231"/>
      <c r="H27" s="80"/>
      <c r="I27" s="80"/>
      <c r="J27" s="80"/>
      <c r="K27" s="80"/>
      <c r="L27" s="80"/>
      <c r="M27" s="80"/>
      <c r="N27" s="80"/>
      <c r="O27" s="80"/>
      <c r="P27" s="80"/>
      <c r="Q27" s="80"/>
      <c r="R27" s="80"/>
      <c r="S27" s="80"/>
      <c r="T27" s="80"/>
      <c r="U27" s="80"/>
      <c r="V27" s="80"/>
      <c r="W27" s="80"/>
      <c r="X27" s="80"/>
      <c r="Y27" s="80"/>
      <c r="Z27" s="80"/>
      <c r="AA27" s="80"/>
      <c r="AB27" s="80"/>
      <c r="AC27" s="80"/>
      <c r="AD27" s="80"/>
      <c r="AE27" s="23"/>
      <c r="AF27" s="23"/>
      <c r="AG27" s="23"/>
      <c r="AH27" s="23"/>
      <c r="AI27" s="25"/>
    </row>
    <row r="28" spans="1:35" s="2" customFormat="1" x14ac:dyDescent="0.25">
      <c r="A28" s="65" t="s">
        <v>301</v>
      </c>
      <c r="B28" s="80"/>
      <c r="C28" s="80"/>
      <c r="D28" s="80"/>
      <c r="E28" s="80"/>
      <c r="F28" s="254"/>
      <c r="G28" s="231"/>
      <c r="H28" s="80"/>
      <c r="I28" s="80"/>
      <c r="J28" s="80"/>
      <c r="K28" s="80"/>
      <c r="L28" s="80"/>
      <c r="M28" s="80"/>
      <c r="N28" s="80"/>
      <c r="O28" s="80"/>
      <c r="P28" s="80"/>
      <c r="Q28" s="80"/>
      <c r="R28" s="80"/>
      <c r="S28" s="80"/>
      <c r="T28" s="80"/>
      <c r="U28" s="80"/>
      <c r="V28" s="80"/>
      <c r="W28" s="80"/>
      <c r="X28" s="80"/>
      <c r="Y28" s="80"/>
      <c r="Z28" s="80"/>
      <c r="AA28" s="80"/>
      <c r="AB28" s="80"/>
      <c r="AC28" s="80"/>
      <c r="AD28" s="80"/>
      <c r="AE28" s="23"/>
      <c r="AF28" s="23"/>
      <c r="AG28" s="23"/>
      <c r="AH28" s="23"/>
      <c r="AI28" s="25"/>
    </row>
    <row r="29" spans="1:35" s="2" customFormat="1" x14ac:dyDescent="0.25">
      <c r="A29" s="65" t="s">
        <v>302</v>
      </c>
      <c r="B29" s="80"/>
      <c r="C29" s="80"/>
      <c r="D29" s="80"/>
      <c r="E29" s="80"/>
      <c r="F29" s="254"/>
      <c r="G29" s="231"/>
      <c r="H29" s="80"/>
      <c r="I29" s="80"/>
      <c r="J29" s="80"/>
      <c r="K29" s="80"/>
      <c r="L29" s="80"/>
      <c r="M29" s="80"/>
      <c r="N29" s="80"/>
      <c r="O29" s="80"/>
      <c r="P29" s="80"/>
      <c r="Q29" s="80"/>
      <c r="R29" s="80"/>
      <c r="S29" s="80"/>
      <c r="T29" s="80"/>
      <c r="U29" s="80"/>
      <c r="V29" s="80"/>
      <c r="W29" s="80"/>
      <c r="X29" s="80"/>
      <c r="Y29" s="80"/>
      <c r="Z29" s="80"/>
      <c r="AA29" s="80"/>
      <c r="AB29" s="80"/>
      <c r="AC29" s="80"/>
      <c r="AD29" s="80"/>
      <c r="AE29" s="23"/>
      <c r="AF29" s="23"/>
      <c r="AG29" s="23"/>
      <c r="AH29" s="23"/>
      <c r="AI29" s="25"/>
    </row>
    <row r="30" spans="1:35" s="2" customFormat="1" ht="16.5" customHeight="1" x14ac:dyDescent="0.25">
      <c r="A30" s="65" t="s">
        <v>303</v>
      </c>
      <c r="B30" s="80"/>
      <c r="C30" s="80"/>
      <c r="D30" s="80"/>
      <c r="E30" s="80"/>
      <c r="F30" s="254"/>
      <c r="G30" s="231"/>
      <c r="H30" s="80"/>
      <c r="I30" s="80"/>
      <c r="J30" s="80"/>
      <c r="K30" s="80"/>
      <c r="L30" s="80"/>
      <c r="M30" s="80"/>
      <c r="N30" s="80"/>
      <c r="O30" s="80"/>
      <c r="P30" s="80"/>
      <c r="Q30" s="80"/>
      <c r="R30" s="80"/>
      <c r="S30" s="80"/>
      <c r="T30" s="80"/>
      <c r="U30" s="80"/>
      <c r="V30" s="80"/>
      <c r="W30" s="80"/>
      <c r="X30" s="80"/>
      <c r="Y30" s="80"/>
      <c r="Z30" s="80"/>
      <c r="AA30" s="80"/>
      <c r="AB30" s="80"/>
      <c r="AC30" s="80"/>
      <c r="AD30" s="80"/>
      <c r="AE30" s="23"/>
      <c r="AF30" s="23"/>
      <c r="AG30" s="23"/>
      <c r="AH30" s="23"/>
      <c r="AI30" s="25"/>
    </row>
    <row r="31" spans="1:35" s="2" customFormat="1" ht="40.5" customHeight="1" x14ac:dyDescent="0.25">
      <c r="A31" s="90" t="s">
        <v>304</v>
      </c>
      <c r="B31" s="89"/>
      <c r="C31" s="89"/>
      <c r="D31" s="89"/>
      <c r="E31" s="89"/>
      <c r="F31" s="255"/>
      <c r="G31" s="232"/>
      <c r="H31" s="89"/>
      <c r="I31" s="89"/>
      <c r="J31" s="89"/>
      <c r="K31" s="89"/>
      <c r="L31" s="89"/>
      <c r="M31" s="89"/>
      <c r="N31" s="89"/>
      <c r="O31" s="89"/>
      <c r="P31" s="89"/>
      <c r="Q31" s="89"/>
      <c r="R31" s="89"/>
      <c r="S31" s="89"/>
      <c r="T31" s="89"/>
      <c r="U31" s="89"/>
      <c r="V31" s="89"/>
      <c r="W31" s="89"/>
      <c r="X31" s="89"/>
      <c r="Y31" s="89"/>
      <c r="Z31" s="89"/>
      <c r="AA31" s="89"/>
      <c r="AB31" s="89"/>
      <c r="AC31" s="89"/>
      <c r="AD31" s="89"/>
      <c r="AE31" s="23"/>
      <c r="AF31" s="23"/>
      <c r="AG31" s="23"/>
      <c r="AH31" s="23"/>
      <c r="AI31" s="25"/>
    </row>
    <row r="32" spans="1:35" s="2" customFormat="1" ht="48" customHeight="1" x14ac:dyDescent="0.25">
      <c r="A32" s="91" t="s">
        <v>305</v>
      </c>
      <c r="B32" s="89"/>
      <c r="C32" s="89"/>
      <c r="D32" s="89"/>
      <c r="E32" s="89"/>
      <c r="F32" s="255"/>
      <c r="G32" s="232"/>
      <c r="H32" s="89"/>
      <c r="I32" s="89"/>
      <c r="J32" s="89"/>
      <c r="K32" s="89"/>
      <c r="L32" s="89"/>
      <c r="M32" s="89"/>
      <c r="N32" s="89"/>
      <c r="O32" s="89"/>
      <c r="P32" s="89"/>
      <c r="Q32" s="89"/>
      <c r="R32" s="89"/>
      <c r="S32" s="89"/>
      <c r="T32" s="89"/>
      <c r="U32" s="89"/>
      <c r="V32" s="89"/>
      <c r="W32" s="89"/>
      <c r="X32" s="89"/>
      <c r="Y32" s="89"/>
      <c r="Z32" s="89"/>
      <c r="AA32" s="89"/>
      <c r="AB32" s="89"/>
      <c r="AC32" s="89"/>
      <c r="AD32" s="89"/>
      <c r="AE32" s="23"/>
      <c r="AF32" s="23"/>
      <c r="AG32" s="23"/>
      <c r="AH32" s="23"/>
      <c r="AI32" s="25"/>
    </row>
    <row r="33" spans="1:35" s="2" customFormat="1" x14ac:dyDescent="0.25">
      <c r="A33" s="66" t="s">
        <v>306</v>
      </c>
      <c r="B33" s="80">
        <f t="shared" ref="B33:D33" si="3">B24*B25</f>
        <v>0</v>
      </c>
      <c r="C33" s="80">
        <f t="shared" si="3"/>
        <v>0</v>
      </c>
      <c r="D33" s="80">
        <f t="shared" si="3"/>
        <v>0</v>
      </c>
      <c r="E33" s="80">
        <f t="shared" ref="E33:AC33" si="4">E24*E25</f>
        <v>0</v>
      </c>
      <c r="F33" s="254">
        <f t="shared" si="4"/>
        <v>0</v>
      </c>
      <c r="G33" s="231">
        <f t="shared" si="4"/>
        <v>0</v>
      </c>
      <c r="H33" s="80">
        <f t="shared" si="4"/>
        <v>0</v>
      </c>
      <c r="I33" s="80">
        <f t="shared" si="4"/>
        <v>0</v>
      </c>
      <c r="J33" s="80">
        <f t="shared" si="4"/>
        <v>0</v>
      </c>
      <c r="K33" s="80">
        <f t="shared" si="4"/>
        <v>0</v>
      </c>
      <c r="L33" s="80">
        <f t="shared" si="4"/>
        <v>0</v>
      </c>
      <c r="M33" s="80">
        <f t="shared" si="4"/>
        <v>0</v>
      </c>
      <c r="N33" s="80">
        <f t="shared" si="4"/>
        <v>0</v>
      </c>
      <c r="O33" s="80">
        <f t="shared" si="4"/>
        <v>0</v>
      </c>
      <c r="P33" s="80">
        <f t="shared" si="4"/>
        <v>0</v>
      </c>
      <c r="Q33" s="80">
        <f t="shared" si="4"/>
        <v>0</v>
      </c>
      <c r="R33" s="80">
        <f t="shared" si="4"/>
        <v>0</v>
      </c>
      <c r="S33" s="80">
        <f t="shared" si="4"/>
        <v>0</v>
      </c>
      <c r="T33" s="80">
        <f t="shared" ref="T33:V33" si="5">T24*T25</f>
        <v>0</v>
      </c>
      <c r="U33" s="80">
        <f t="shared" si="5"/>
        <v>0</v>
      </c>
      <c r="V33" s="80">
        <f t="shared" si="5"/>
        <v>0</v>
      </c>
      <c r="W33" s="80">
        <f t="shared" si="4"/>
        <v>0</v>
      </c>
      <c r="X33" s="80">
        <f t="shared" si="4"/>
        <v>0</v>
      </c>
      <c r="Y33" s="80">
        <f t="shared" si="4"/>
        <v>0</v>
      </c>
      <c r="Z33" s="80">
        <f t="shared" si="4"/>
        <v>0</v>
      </c>
      <c r="AA33" s="80">
        <f t="shared" si="4"/>
        <v>0</v>
      </c>
      <c r="AB33" s="80">
        <f t="shared" si="4"/>
        <v>0</v>
      </c>
      <c r="AC33" s="80">
        <f t="shared" si="4"/>
        <v>0</v>
      </c>
      <c r="AD33" s="80">
        <f t="shared" ref="AD33" si="6">AD24*AD25</f>
        <v>0</v>
      </c>
      <c r="AE33" s="23"/>
      <c r="AF33" s="23"/>
      <c r="AG33" s="23"/>
      <c r="AH33" s="23"/>
      <c r="AI33" s="25"/>
    </row>
    <row r="34" spans="1:35" s="2" customFormat="1" x14ac:dyDescent="0.25">
      <c r="A34" s="65"/>
      <c r="B34" s="80"/>
      <c r="C34" s="80"/>
      <c r="D34" s="80"/>
      <c r="E34" s="80"/>
      <c r="F34" s="254"/>
      <c r="G34" s="231"/>
      <c r="H34" s="80"/>
      <c r="I34" s="80"/>
      <c r="J34" s="80"/>
      <c r="K34" s="80"/>
      <c r="L34" s="80"/>
      <c r="M34" s="80"/>
      <c r="N34" s="80"/>
      <c r="O34" s="80"/>
      <c r="P34" s="80"/>
      <c r="Q34" s="80"/>
      <c r="R34" s="80"/>
      <c r="S34" s="80"/>
      <c r="T34" s="80"/>
      <c r="U34" s="80"/>
      <c r="V34" s="80"/>
      <c r="W34" s="80"/>
      <c r="X34" s="80"/>
      <c r="Y34" s="80"/>
      <c r="Z34" s="80"/>
      <c r="AA34" s="80"/>
      <c r="AB34" s="80"/>
      <c r="AC34" s="80"/>
      <c r="AD34" s="80"/>
      <c r="AE34" s="23"/>
      <c r="AF34" s="23"/>
      <c r="AG34" s="23"/>
      <c r="AH34" s="23"/>
      <c r="AI34" s="25"/>
    </row>
    <row r="35" spans="1:35" s="2" customFormat="1" x14ac:dyDescent="0.25">
      <c r="A35" s="90" t="s">
        <v>307</v>
      </c>
      <c r="B35" s="89"/>
      <c r="C35" s="89"/>
      <c r="D35" s="89"/>
      <c r="E35" s="89"/>
      <c r="F35" s="255"/>
      <c r="G35" s="232"/>
      <c r="H35" s="89"/>
      <c r="I35" s="89"/>
      <c r="J35" s="89"/>
      <c r="K35" s="89"/>
      <c r="L35" s="89"/>
      <c r="M35" s="89"/>
      <c r="N35" s="89"/>
      <c r="O35" s="89"/>
      <c r="P35" s="89"/>
      <c r="Q35" s="89"/>
      <c r="R35" s="89"/>
      <c r="S35" s="89"/>
      <c r="T35" s="89"/>
      <c r="U35" s="89"/>
      <c r="V35" s="89"/>
      <c r="W35" s="89"/>
      <c r="X35" s="89"/>
      <c r="Y35" s="89"/>
      <c r="Z35" s="89"/>
      <c r="AA35" s="89"/>
      <c r="AB35" s="89"/>
      <c r="AC35" s="89"/>
      <c r="AD35" s="89"/>
      <c r="AE35" s="23"/>
      <c r="AF35" s="23"/>
      <c r="AG35" s="23"/>
      <c r="AH35" s="23"/>
      <c r="AI35" s="25"/>
    </row>
    <row r="36" spans="1:35" s="2" customFormat="1" x14ac:dyDescent="0.25">
      <c r="A36" s="65"/>
      <c r="B36" s="80"/>
      <c r="C36" s="80"/>
      <c r="D36" s="80"/>
      <c r="E36" s="80"/>
      <c r="F36" s="254"/>
      <c r="G36" s="231"/>
      <c r="H36" s="80"/>
      <c r="I36" s="80"/>
      <c r="J36" s="80"/>
      <c r="K36" s="80"/>
      <c r="L36" s="80"/>
      <c r="M36" s="80"/>
      <c r="N36" s="80"/>
      <c r="O36" s="80"/>
      <c r="P36" s="80"/>
      <c r="Q36" s="80"/>
      <c r="R36" s="80"/>
      <c r="S36" s="80"/>
      <c r="T36" s="80"/>
      <c r="U36" s="80"/>
      <c r="V36" s="80"/>
      <c r="W36" s="80"/>
      <c r="X36" s="80"/>
      <c r="Y36" s="80"/>
      <c r="Z36" s="80"/>
      <c r="AA36" s="80"/>
      <c r="AB36" s="80"/>
      <c r="AC36" s="80"/>
      <c r="AD36" s="80"/>
      <c r="AE36" s="23"/>
      <c r="AF36" s="23"/>
      <c r="AG36" s="23"/>
      <c r="AH36" s="23"/>
      <c r="AI36" s="25"/>
    </row>
    <row r="37" spans="1:35" s="2" customFormat="1" x14ac:dyDescent="0.25">
      <c r="A37" s="90" t="s">
        <v>308</v>
      </c>
      <c r="B37" s="89"/>
      <c r="C37" s="89"/>
      <c r="D37" s="89"/>
      <c r="E37" s="89"/>
      <c r="F37" s="255"/>
      <c r="G37" s="232"/>
      <c r="H37" s="89"/>
      <c r="I37" s="89"/>
      <c r="J37" s="89"/>
      <c r="K37" s="89"/>
      <c r="L37" s="89"/>
      <c r="M37" s="89"/>
      <c r="N37" s="89"/>
      <c r="O37" s="89"/>
      <c r="P37" s="89"/>
      <c r="Q37" s="89"/>
      <c r="R37" s="89"/>
      <c r="S37" s="89"/>
      <c r="T37" s="89"/>
      <c r="U37" s="89"/>
      <c r="V37" s="89"/>
      <c r="W37" s="89"/>
      <c r="X37" s="89"/>
      <c r="Y37" s="89"/>
      <c r="Z37" s="89"/>
      <c r="AA37" s="89"/>
      <c r="AB37" s="89"/>
      <c r="AC37" s="89"/>
      <c r="AD37" s="89"/>
      <c r="AE37" s="23"/>
      <c r="AF37" s="23"/>
      <c r="AG37" s="23"/>
      <c r="AH37" s="23"/>
      <c r="AI37" s="25"/>
    </row>
    <row r="38" spans="1:35" s="2" customFormat="1" x14ac:dyDescent="0.25">
      <c r="A38" s="65"/>
      <c r="B38" s="80"/>
      <c r="C38" s="80"/>
      <c r="D38" s="80"/>
      <c r="E38" s="80"/>
      <c r="F38" s="254"/>
      <c r="G38" s="231"/>
      <c r="H38" s="80"/>
      <c r="I38" s="80"/>
      <c r="J38" s="80"/>
      <c r="K38" s="80"/>
      <c r="L38" s="80"/>
      <c r="M38" s="80"/>
      <c r="N38" s="80"/>
      <c r="O38" s="80"/>
      <c r="P38" s="80"/>
      <c r="Q38" s="80"/>
      <c r="R38" s="80"/>
      <c r="S38" s="80"/>
      <c r="T38" s="80"/>
      <c r="U38" s="80"/>
      <c r="V38" s="80"/>
      <c r="W38" s="80"/>
      <c r="X38" s="80"/>
      <c r="Y38" s="80"/>
      <c r="Z38" s="80"/>
      <c r="AA38" s="80"/>
      <c r="AB38" s="80"/>
      <c r="AC38" s="80"/>
      <c r="AD38" s="80"/>
      <c r="AE38" s="23"/>
      <c r="AF38" s="23"/>
      <c r="AG38" s="23"/>
      <c r="AH38" s="23"/>
      <c r="AI38" s="25"/>
    </row>
    <row r="39" spans="1:35" s="2" customFormat="1" ht="15.75" thickBot="1" x14ac:dyDescent="0.3">
      <c r="A39" s="67" t="s">
        <v>309</v>
      </c>
      <c r="B39" s="81"/>
      <c r="C39" s="81"/>
      <c r="D39" s="81"/>
      <c r="E39" s="81"/>
      <c r="F39" s="256"/>
      <c r="G39" s="233"/>
      <c r="H39" s="81"/>
      <c r="I39" s="81"/>
      <c r="J39" s="81"/>
      <c r="K39" s="81"/>
      <c r="L39" s="81"/>
      <c r="M39" s="81"/>
      <c r="N39" s="81"/>
      <c r="O39" s="81"/>
      <c r="P39" s="81"/>
      <c r="Q39" s="81"/>
      <c r="R39" s="81"/>
      <c r="S39" s="81"/>
      <c r="T39" s="81"/>
      <c r="U39" s="81"/>
      <c r="V39" s="81"/>
      <c r="W39" s="81"/>
      <c r="X39" s="81"/>
      <c r="Y39" s="81"/>
      <c r="Z39" s="81"/>
      <c r="AA39" s="81"/>
      <c r="AB39" s="81"/>
      <c r="AC39" s="81"/>
      <c r="AD39" s="81"/>
      <c r="AE39" s="23"/>
      <c r="AF39" s="23"/>
      <c r="AG39" s="23"/>
      <c r="AH39" s="23"/>
      <c r="AI39" s="25"/>
    </row>
    <row r="40" spans="1:35" s="2" customFormat="1" ht="15.75" thickBot="1" x14ac:dyDescent="0.3">
      <c r="A40" s="68" t="s">
        <v>310</v>
      </c>
      <c r="B40" s="82">
        <f t="shared" ref="B40:D40" si="7">B22+B33+B35+B37+B39</f>
        <v>0</v>
      </c>
      <c r="C40" s="82">
        <f t="shared" si="7"/>
        <v>0</v>
      </c>
      <c r="D40" s="82">
        <f t="shared" si="7"/>
        <v>0</v>
      </c>
      <c r="E40" s="82">
        <f>E22+E33+E35+E37+E39</f>
        <v>0</v>
      </c>
      <c r="F40" s="257">
        <f t="shared" ref="F40:Z40" si="8">F22+F33+F35+F37+F39</f>
        <v>0</v>
      </c>
      <c r="G40" s="234">
        <f t="shared" si="8"/>
        <v>0</v>
      </c>
      <c r="H40" s="82">
        <f t="shared" si="8"/>
        <v>0</v>
      </c>
      <c r="I40" s="82">
        <f t="shared" si="8"/>
        <v>0</v>
      </c>
      <c r="J40" s="82">
        <f t="shared" si="8"/>
        <v>0</v>
      </c>
      <c r="K40" s="82">
        <f t="shared" si="8"/>
        <v>0</v>
      </c>
      <c r="L40" s="82">
        <f t="shared" si="8"/>
        <v>0</v>
      </c>
      <c r="M40" s="82">
        <f t="shared" si="8"/>
        <v>0</v>
      </c>
      <c r="N40" s="82">
        <f t="shared" si="8"/>
        <v>0</v>
      </c>
      <c r="O40" s="82">
        <f t="shared" si="8"/>
        <v>0</v>
      </c>
      <c r="P40" s="82">
        <f t="shared" si="8"/>
        <v>0</v>
      </c>
      <c r="Q40" s="82">
        <f t="shared" si="8"/>
        <v>0</v>
      </c>
      <c r="R40" s="82">
        <f>R22+R33+R35+R37+R39</f>
        <v>0</v>
      </c>
      <c r="S40" s="82">
        <f t="shared" si="8"/>
        <v>0</v>
      </c>
      <c r="T40" s="82">
        <f t="shared" ref="T40:V40" si="9">T22+T33+T35+T37+T39</f>
        <v>0</v>
      </c>
      <c r="U40" s="82">
        <f t="shared" si="9"/>
        <v>0</v>
      </c>
      <c r="V40" s="82">
        <f t="shared" si="9"/>
        <v>0</v>
      </c>
      <c r="W40" s="82">
        <f t="shared" si="8"/>
        <v>0</v>
      </c>
      <c r="X40" s="82">
        <f t="shared" si="8"/>
        <v>0</v>
      </c>
      <c r="Y40" s="82">
        <f t="shared" si="8"/>
        <v>0</v>
      </c>
      <c r="Z40" s="82">
        <f t="shared" si="8"/>
        <v>0</v>
      </c>
      <c r="AA40" s="82">
        <f>AA22+AA33+AA35+AA37+AA39</f>
        <v>0</v>
      </c>
      <c r="AB40" s="82">
        <f t="shared" ref="AB40:AD40" si="10">AB22+AB33+AB35+AB37+AB39</f>
        <v>0</v>
      </c>
      <c r="AC40" s="82">
        <f t="shared" si="10"/>
        <v>0</v>
      </c>
      <c r="AD40" s="82">
        <f t="shared" si="10"/>
        <v>0</v>
      </c>
      <c r="AE40" s="23"/>
      <c r="AF40" s="23"/>
      <c r="AG40" s="23"/>
      <c r="AH40" s="23"/>
      <c r="AI40" s="25"/>
    </row>
    <row r="41" spans="1:35" s="224" customFormat="1" ht="13.5" thickBot="1" x14ac:dyDescent="0.25">
      <c r="A41" s="225" t="s">
        <v>311</v>
      </c>
      <c r="B41" s="226" t="e">
        <f t="shared" ref="B41:Z41" si="11">(B33+B22)/B17</f>
        <v>#DIV/0!</v>
      </c>
      <c r="C41" s="226" t="e">
        <f t="shared" si="11"/>
        <v>#DIV/0!</v>
      </c>
      <c r="D41" s="226" t="e">
        <f t="shared" si="11"/>
        <v>#DIV/0!</v>
      </c>
      <c r="E41" s="226" t="e">
        <f t="shared" si="11"/>
        <v>#DIV/0!</v>
      </c>
      <c r="F41" s="258" t="e">
        <f t="shared" si="11"/>
        <v>#DIV/0!</v>
      </c>
      <c r="G41" s="235" t="e">
        <f t="shared" si="11"/>
        <v>#DIV/0!</v>
      </c>
      <c r="H41" s="226" t="e">
        <f t="shared" si="11"/>
        <v>#DIV/0!</v>
      </c>
      <c r="I41" s="226" t="e">
        <f t="shared" si="11"/>
        <v>#DIV/0!</v>
      </c>
      <c r="J41" s="226" t="e">
        <f t="shared" si="11"/>
        <v>#DIV/0!</v>
      </c>
      <c r="K41" s="226" t="e">
        <f t="shared" si="11"/>
        <v>#DIV/0!</v>
      </c>
      <c r="L41" s="226" t="e">
        <f t="shared" si="11"/>
        <v>#DIV/0!</v>
      </c>
      <c r="M41" s="226" t="e">
        <f t="shared" si="11"/>
        <v>#DIV/0!</v>
      </c>
      <c r="N41" s="226" t="e">
        <f t="shared" si="11"/>
        <v>#DIV/0!</v>
      </c>
      <c r="O41" s="226" t="e">
        <f t="shared" si="11"/>
        <v>#DIV/0!</v>
      </c>
      <c r="P41" s="226" t="e">
        <f t="shared" si="11"/>
        <v>#DIV/0!</v>
      </c>
      <c r="Q41" s="226" t="e">
        <f t="shared" si="11"/>
        <v>#DIV/0!</v>
      </c>
      <c r="R41" s="226" t="e">
        <f t="shared" si="11"/>
        <v>#DIV/0!</v>
      </c>
      <c r="S41" s="226" t="e">
        <f t="shared" si="11"/>
        <v>#DIV/0!</v>
      </c>
      <c r="T41" s="226" t="e">
        <f t="shared" ref="T41:V41" si="12">(T33+T22)/T17</f>
        <v>#DIV/0!</v>
      </c>
      <c r="U41" s="226" t="e">
        <f t="shared" si="12"/>
        <v>#DIV/0!</v>
      </c>
      <c r="V41" s="226" t="e">
        <f t="shared" si="12"/>
        <v>#DIV/0!</v>
      </c>
      <c r="W41" s="226" t="e">
        <f t="shared" si="11"/>
        <v>#DIV/0!</v>
      </c>
      <c r="X41" s="226" t="e">
        <f t="shared" si="11"/>
        <v>#DIV/0!</v>
      </c>
      <c r="Y41" s="226" t="e">
        <f t="shared" si="11"/>
        <v>#DIV/0!</v>
      </c>
      <c r="Z41" s="226" t="e">
        <f t="shared" si="11"/>
        <v>#DIV/0!</v>
      </c>
      <c r="AA41" s="226" t="e">
        <f>(AA33+AA22)/AA17</f>
        <v>#DIV/0!</v>
      </c>
      <c r="AB41" s="226" t="e">
        <f t="shared" ref="AB41:AC41" si="13">(AB33+AB22)/AB17</f>
        <v>#DIV/0!</v>
      </c>
      <c r="AC41" s="226" t="e">
        <f t="shared" si="13"/>
        <v>#DIV/0!</v>
      </c>
      <c r="AD41" s="226" t="e">
        <f>(AD33+AD22)/AD17</f>
        <v>#DIV/0!</v>
      </c>
      <c r="AE41" s="222"/>
      <c r="AF41" s="222"/>
      <c r="AG41" s="222"/>
      <c r="AH41" s="222"/>
      <c r="AI41" s="223"/>
    </row>
    <row r="42" spans="1:35" s="2" customFormat="1" x14ac:dyDescent="0.25">
      <c r="A42" s="69" t="s">
        <v>312</v>
      </c>
      <c r="B42" s="78"/>
      <c r="C42" s="78"/>
      <c r="D42" s="78"/>
      <c r="E42" s="78"/>
      <c r="F42" s="253"/>
      <c r="G42" s="230"/>
      <c r="H42" s="78"/>
      <c r="I42" s="78"/>
      <c r="J42" s="78"/>
      <c r="K42" s="78"/>
      <c r="L42" s="78"/>
      <c r="M42" s="78"/>
      <c r="N42" s="78"/>
      <c r="O42" s="78"/>
      <c r="P42" s="78"/>
      <c r="Q42" s="78"/>
      <c r="R42" s="78"/>
      <c r="S42" s="78"/>
      <c r="T42" s="78"/>
      <c r="U42" s="78"/>
      <c r="V42" s="78"/>
      <c r="W42" s="78"/>
      <c r="X42" s="78"/>
      <c r="Y42" s="78"/>
      <c r="Z42" s="78"/>
      <c r="AA42" s="78"/>
      <c r="AB42" s="78"/>
      <c r="AC42" s="78"/>
      <c r="AD42" s="78"/>
      <c r="AE42" s="23"/>
      <c r="AF42" s="23"/>
      <c r="AG42" s="23"/>
      <c r="AH42" s="23"/>
      <c r="AI42" s="25"/>
    </row>
    <row r="43" spans="1:35" s="2" customFormat="1" x14ac:dyDescent="0.25">
      <c r="A43" s="70" t="s">
        <v>313</v>
      </c>
      <c r="B43" s="80"/>
      <c r="C43" s="80"/>
      <c r="D43" s="80"/>
      <c r="E43" s="80"/>
      <c r="F43" s="254"/>
      <c r="G43" s="231"/>
      <c r="H43" s="80"/>
      <c r="I43" s="80"/>
      <c r="J43" s="80"/>
      <c r="K43" s="80"/>
      <c r="L43" s="80"/>
      <c r="M43" s="80"/>
      <c r="N43" s="80"/>
      <c r="O43" s="80"/>
      <c r="P43" s="80"/>
      <c r="Q43" s="80"/>
      <c r="R43" s="80"/>
      <c r="S43" s="80"/>
      <c r="T43" s="80"/>
      <c r="U43" s="80"/>
      <c r="V43" s="80"/>
      <c r="W43" s="80"/>
      <c r="X43" s="80"/>
      <c r="Y43" s="80"/>
      <c r="Z43" s="80"/>
      <c r="AA43" s="80"/>
      <c r="AB43" s="80"/>
      <c r="AC43" s="80"/>
      <c r="AD43" s="80"/>
      <c r="AE43" s="23"/>
      <c r="AF43" s="23"/>
      <c r="AG43" s="23"/>
      <c r="AH43" s="23"/>
      <c r="AI43" s="25"/>
    </row>
    <row r="44" spans="1:35" s="2" customFormat="1" x14ac:dyDescent="0.25">
      <c r="A44" s="65" t="s">
        <v>314</v>
      </c>
      <c r="B44" s="80"/>
      <c r="C44" s="80"/>
      <c r="D44" s="80"/>
      <c r="E44" s="80"/>
      <c r="F44" s="254"/>
      <c r="G44" s="231"/>
      <c r="H44" s="80"/>
      <c r="I44" s="80"/>
      <c r="J44" s="80"/>
      <c r="K44" s="80"/>
      <c r="L44" s="80"/>
      <c r="M44" s="80"/>
      <c r="N44" s="80"/>
      <c r="O44" s="80"/>
      <c r="P44" s="80"/>
      <c r="Q44" s="80"/>
      <c r="R44" s="80"/>
      <c r="S44" s="80"/>
      <c r="T44" s="80"/>
      <c r="U44" s="80"/>
      <c r="V44" s="80"/>
      <c r="W44" s="80"/>
      <c r="X44" s="80"/>
      <c r="Y44" s="80"/>
      <c r="Z44" s="80"/>
      <c r="AA44" s="80"/>
      <c r="AB44" s="80"/>
      <c r="AC44" s="80"/>
      <c r="AD44" s="80"/>
      <c r="AE44" s="23"/>
      <c r="AF44" s="23"/>
      <c r="AG44" s="23"/>
      <c r="AH44" s="23"/>
      <c r="AI44" s="25"/>
    </row>
    <row r="45" spans="1:35" s="2" customFormat="1" x14ac:dyDescent="0.25">
      <c r="A45" s="65" t="s">
        <v>315</v>
      </c>
      <c r="B45" s="80"/>
      <c r="C45" s="80"/>
      <c r="D45" s="80"/>
      <c r="E45" s="80"/>
      <c r="F45" s="254"/>
      <c r="G45" s="231"/>
      <c r="H45" s="80"/>
      <c r="I45" s="80"/>
      <c r="J45" s="80"/>
      <c r="K45" s="80"/>
      <c r="L45" s="80"/>
      <c r="M45" s="80"/>
      <c r="N45" s="80"/>
      <c r="O45" s="80"/>
      <c r="P45" s="80"/>
      <c r="Q45" s="80"/>
      <c r="R45" s="80"/>
      <c r="S45" s="80"/>
      <c r="T45" s="80"/>
      <c r="U45" s="80"/>
      <c r="V45" s="80"/>
      <c r="W45" s="80"/>
      <c r="X45" s="80"/>
      <c r="Y45" s="80"/>
      <c r="Z45" s="80"/>
      <c r="AA45" s="80"/>
      <c r="AB45" s="80"/>
      <c r="AC45" s="80"/>
      <c r="AD45" s="80"/>
      <c r="AE45" s="23"/>
      <c r="AF45" s="23"/>
      <c r="AG45" s="23"/>
      <c r="AH45" s="23"/>
      <c r="AI45" s="25"/>
    </row>
    <row r="46" spans="1:35" s="2" customFormat="1" x14ac:dyDescent="0.25">
      <c r="A46" s="65" t="s">
        <v>316</v>
      </c>
      <c r="B46" s="80"/>
      <c r="C46" s="80"/>
      <c r="D46" s="80"/>
      <c r="E46" s="80"/>
      <c r="F46" s="254"/>
      <c r="G46" s="231"/>
      <c r="H46" s="80"/>
      <c r="I46" s="80"/>
      <c r="J46" s="80"/>
      <c r="K46" s="80"/>
      <c r="L46" s="80"/>
      <c r="M46" s="80"/>
      <c r="N46" s="80"/>
      <c r="O46" s="80"/>
      <c r="P46" s="80"/>
      <c r="Q46" s="80"/>
      <c r="R46" s="80"/>
      <c r="S46" s="80"/>
      <c r="T46" s="80"/>
      <c r="U46" s="80"/>
      <c r="V46" s="80"/>
      <c r="W46" s="80"/>
      <c r="X46" s="80"/>
      <c r="Y46" s="80"/>
      <c r="Z46" s="80"/>
      <c r="AA46" s="80"/>
      <c r="AB46" s="80"/>
      <c r="AC46" s="80"/>
      <c r="AD46" s="80"/>
      <c r="AE46" s="23"/>
      <c r="AF46" s="23"/>
      <c r="AG46" s="23"/>
      <c r="AH46" s="23"/>
      <c r="AI46" s="25"/>
    </row>
    <row r="47" spans="1:35" s="2" customFormat="1" ht="39.75" customHeight="1" x14ac:dyDescent="0.25">
      <c r="A47" s="375" t="s">
        <v>317</v>
      </c>
      <c r="B47" s="80"/>
      <c r="C47" s="80"/>
      <c r="D47" s="80"/>
      <c r="E47" s="80"/>
      <c r="F47" s="254"/>
      <c r="G47" s="231"/>
      <c r="H47" s="80"/>
      <c r="I47" s="80"/>
      <c r="J47" s="80"/>
      <c r="K47" s="80"/>
      <c r="L47" s="80"/>
      <c r="M47" s="80"/>
      <c r="N47" s="80"/>
      <c r="O47" s="80"/>
      <c r="P47" s="80"/>
      <c r="Q47" s="80"/>
      <c r="R47" s="80"/>
      <c r="S47" s="80"/>
      <c r="T47" s="80"/>
      <c r="U47" s="80"/>
      <c r="V47" s="80"/>
      <c r="W47" s="80"/>
      <c r="X47" s="80"/>
      <c r="Y47" s="80"/>
      <c r="Z47" s="80"/>
      <c r="AA47" s="80"/>
      <c r="AB47" s="80"/>
      <c r="AC47" s="80"/>
      <c r="AD47" s="80"/>
      <c r="AE47" s="23"/>
      <c r="AF47" s="23"/>
      <c r="AG47" s="23"/>
      <c r="AH47" s="23"/>
      <c r="AI47" s="25"/>
    </row>
    <row r="48" spans="1:35" s="2" customFormat="1" x14ac:dyDescent="0.25">
      <c r="A48" s="71" t="s">
        <v>318</v>
      </c>
      <c r="B48" s="80"/>
      <c r="C48" s="80"/>
      <c r="D48" s="80"/>
      <c r="E48" s="80"/>
      <c r="F48" s="254"/>
      <c r="G48" s="231"/>
      <c r="H48" s="80"/>
      <c r="I48" s="80"/>
      <c r="J48" s="80"/>
      <c r="K48" s="80"/>
      <c r="L48" s="80"/>
      <c r="M48" s="80"/>
      <c r="N48" s="80"/>
      <c r="O48" s="80"/>
      <c r="P48" s="80"/>
      <c r="Q48" s="80"/>
      <c r="R48" s="80"/>
      <c r="S48" s="80"/>
      <c r="T48" s="80"/>
      <c r="U48" s="80"/>
      <c r="V48" s="80"/>
      <c r="W48" s="80"/>
      <c r="X48" s="80"/>
      <c r="Y48" s="80"/>
      <c r="Z48" s="80"/>
      <c r="AA48" s="80"/>
      <c r="AB48" s="80"/>
      <c r="AC48" s="80"/>
      <c r="AD48" s="80"/>
      <c r="AE48" s="23"/>
      <c r="AF48" s="23"/>
      <c r="AG48" s="23"/>
      <c r="AH48" s="23"/>
      <c r="AI48" s="25"/>
    </row>
    <row r="49" spans="1:35" s="2" customFormat="1" x14ac:dyDescent="0.25">
      <c r="A49" s="71"/>
      <c r="B49" s="80"/>
      <c r="C49" s="80"/>
      <c r="D49" s="80"/>
      <c r="E49" s="80"/>
      <c r="F49" s="254"/>
      <c r="G49" s="231"/>
      <c r="H49" s="80"/>
      <c r="I49" s="80"/>
      <c r="J49" s="80"/>
      <c r="K49" s="80"/>
      <c r="L49" s="80"/>
      <c r="M49" s="80"/>
      <c r="N49" s="80"/>
      <c r="O49" s="80"/>
      <c r="P49" s="80"/>
      <c r="Q49" s="80"/>
      <c r="R49" s="80"/>
      <c r="S49" s="80"/>
      <c r="T49" s="80"/>
      <c r="U49" s="80"/>
      <c r="V49" s="80"/>
      <c r="W49" s="80"/>
      <c r="X49" s="80"/>
      <c r="Y49" s="80"/>
      <c r="Z49" s="80"/>
      <c r="AA49" s="80"/>
      <c r="AB49" s="80"/>
      <c r="AC49" s="80"/>
      <c r="AD49" s="80"/>
      <c r="AE49" s="23"/>
      <c r="AF49" s="23"/>
      <c r="AG49" s="23"/>
      <c r="AH49" s="23"/>
      <c r="AI49" s="25"/>
    </row>
    <row r="50" spans="1:35" s="2" customFormat="1" x14ac:dyDescent="0.25">
      <c r="A50" s="70" t="s">
        <v>319</v>
      </c>
      <c r="B50" s="83">
        <f>SUM(B44:B49)</f>
        <v>0</v>
      </c>
      <c r="C50" s="83">
        <f t="shared" ref="C50:D50" si="14">SUM(C44:C49)</f>
        <v>0</v>
      </c>
      <c r="D50" s="83">
        <f t="shared" si="14"/>
        <v>0</v>
      </c>
      <c r="E50" s="83">
        <f>SUM(E44:E49)</f>
        <v>0</v>
      </c>
      <c r="F50" s="259">
        <f t="shared" ref="F50:AA50" si="15">SUM(F44:F49)</f>
        <v>0</v>
      </c>
      <c r="G50" s="236">
        <f t="shared" si="15"/>
        <v>0</v>
      </c>
      <c r="H50" s="83">
        <f t="shared" si="15"/>
        <v>0</v>
      </c>
      <c r="I50" s="83">
        <f t="shared" si="15"/>
        <v>0</v>
      </c>
      <c r="J50" s="83">
        <f t="shared" si="15"/>
        <v>0</v>
      </c>
      <c r="K50" s="83">
        <f t="shared" si="15"/>
        <v>0</v>
      </c>
      <c r="L50" s="83">
        <f t="shared" si="15"/>
        <v>0</v>
      </c>
      <c r="M50" s="83">
        <f t="shared" si="15"/>
        <v>0</v>
      </c>
      <c r="N50" s="83">
        <f t="shared" si="15"/>
        <v>0</v>
      </c>
      <c r="O50" s="83">
        <f t="shared" si="15"/>
        <v>0</v>
      </c>
      <c r="P50" s="83">
        <f t="shared" si="15"/>
        <v>0</v>
      </c>
      <c r="Q50" s="83">
        <f t="shared" si="15"/>
        <v>0</v>
      </c>
      <c r="R50" s="83">
        <f t="shared" si="15"/>
        <v>0</v>
      </c>
      <c r="S50" s="83">
        <f t="shared" si="15"/>
        <v>0</v>
      </c>
      <c r="T50" s="83">
        <f t="shared" ref="T50:V50" si="16">SUM(T44:T49)</f>
        <v>0</v>
      </c>
      <c r="U50" s="83">
        <f t="shared" si="16"/>
        <v>0</v>
      </c>
      <c r="V50" s="83">
        <f t="shared" si="16"/>
        <v>0</v>
      </c>
      <c r="W50" s="83">
        <f t="shared" si="15"/>
        <v>0</v>
      </c>
      <c r="X50" s="83">
        <f t="shared" si="15"/>
        <v>0</v>
      </c>
      <c r="Y50" s="83">
        <f t="shared" si="15"/>
        <v>0</v>
      </c>
      <c r="Z50" s="83">
        <f t="shared" si="15"/>
        <v>0</v>
      </c>
      <c r="AA50" s="83">
        <f t="shared" si="15"/>
        <v>0</v>
      </c>
      <c r="AB50" s="83">
        <f t="shared" ref="AB50:AC50" si="17">SUM(AB44:AB49)</f>
        <v>0</v>
      </c>
      <c r="AC50" s="83">
        <f t="shared" si="17"/>
        <v>0</v>
      </c>
      <c r="AD50" s="83">
        <f t="shared" ref="AD50" si="18">SUM(AD44:AD49)</f>
        <v>0</v>
      </c>
      <c r="AE50" s="23"/>
      <c r="AF50" s="23"/>
      <c r="AG50" s="23"/>
      <c r="AH50" s="23"/>
      <c r="AI50" s="25"/>
    </row>
    <row r="51" spans="1:35" s="2" customFormat="1" x14ac:dyDescent="0.25">
      <c r="A51" s="65" t="s">
        <v>320</v>
      </c>
      <c r="B51" s="80"/>
      <c r="C51" s="80"/>
      <c r="D51" s="80"/>
      <c r="E51" s="80"/>
      <c r="F51" s="254"/>
      <c r="G51" s="231"/>
      <c r="H51" s="80"/>
      <c r="I51" s="80"/>
      <c r="J51" s="80"/>
      <c r="K51" s="80"/>
      <c r="L51" s="80"/>
      <c r="M51" s="80"/>
      <c r="N51" s="80"/>
      <c r="O51" s="80"/>
      <c r="P51" s="80"/>
      <c r="Q51" s="80"/>
      <c r="R51" s="80"/>
      <c r="S51" s="80"/>
      <c r="T51" s="80"/>
      <c r="U51" s="80"/>
      <c r="V51" s="80"/>
      <c r="W51" s="80"/>
      <c r="X51" s="80"/>
      <c r="Y51" s="80"/>
      <c r="Z51" s="80"/>
      <c r="AA51" s="80"/>
      <c r="AB51" s="80"/>
      <c r="AC51" s="80"/>
      <c r="AD51" s="80"/>
      <c r="AE51" s="23"/>
      <c r="AF51" s="23"/>
      <c r="AG51" s="23"/>
      <c r="AH51" s="23"/>
      <c r="AI51" s="25"/>
    </row>
    <row r="52" spans="1:35" s="2" customFormat="1" x14ac:dyDescent="0.25">
      <c r="A52" s="71" t="s">
        <v>318</v>
      </c>
      <c r="B52" s="80"/>
      <c r="C52" s="80"/>
      <c r="D52" s="80"/>
      <c r="E52" s="80"/>
      <c r="F52" s="254"/>
      <c r="G52" s="231"/>
      <c r="H52" s="80"/>
      <c r="I52" s="80"/>
      <c r="J52" s="80"/>
      <c r="K52" s="80"/>
      <c r="L52" s="80"/>
      <c r="M52" s="80"/>
      <c r="N52" s="80"/>
      <c r="O52" s="80"/>
      <c r="P52" s="80"/>
      <c r="Q52" s="80"/>
      <c r="R52" s="80"/>
      <c r="S52" s="80"/>
      <c r="T52" s="80"/>
      <c r="U52" s="80"/>
      <c r="V52" s="80"/>
      <c r="W52" s="80"/>
      <c r="X52" s="80"/>
      <c r="Y52" s="80"/>
      <c r="Z52" s="80"/>
      <c r="AA52" s="80"/>
      <c r="AB52" s="80"/>
      <c r="AC52" s="80"/>
      <c r="AD52" s="80"/>
      <c r="AE52" s="23"/>
      <c r="AF52" s="23"/>
      <c r="AG52" s="23"/>
      <c r="AH52" s="23"/>
      <c r="AI52" s="25"/>
    </row>
    <row r="53" spans="1:35" s="2" customFormat="1" x14ac:dyDescent="0.25">
      <c r="A53" s="71"/>
      <c r="B53" s="80"/>
      <c r="C53" s="80"/>
      <c r="D53" s="80"/>
      <c r="E53" s="80"/>
      <c r="F53" s="254"/>
      <c r="G53" s="231"/>
      <c r="H53" s="80"/>
      <c r="I53" s="80"/>
      <c r="J53" s="80"/>
      <c r="K53" s="80"/>
      <c r="L53" s="80"/>
      <c r="M53" s="80"/>
      <c r="N53" s="80"/>
      <c r="O53" s="80"/>
      <c r="P53" s="80"/>
      <c r="Q53" s="80"/>
      <c r="R53" s="80"/>
      <c r="S53" s="80"/>
      <c r="T53" s="80"/>
      <c r="U53" s="80"/>
      <c r="V53" s="80"/>
      <c r="W53" s="80"/>
      <c r="X53" s="80"/>
      <c r="Y53" s="80"/>
      <c r="Z53" s="80"/>
      <c r="AA53" s="80"/>
      <c r="AB53" s="80"/>
      <c r="AC53" s="80"/>
      <c r="AD53" s="80"/>
      <c r="AE53" s="23"/>
      <c r="AF53" s="23"/>
      <c r="AG53" s="23"/>
      <c r="AH53" s="23"/>
      <c r="AI53" s="25"/>
    </row>
    <row r="54" spans="1:35" s="2" customFormat="1" x14ac:dyDescent="0.25">
      <c r="A54" s="70" t="s">
        <v>321</v>
      </c>
      <c r="B54" s="83">
        <f t="shared" ref="B54:D54" si="19">SUM(B51:B53)</f>
        <v>0</v>
      </c>
      <c r="C54" s="83">
        <f t="shared" si="19"/>
        <v>0</v>
      </c>
      <c r="D54" s="83">
        <f t="shared" si="19"/>
        <v>0</v>
      </c>
      <c r="E54" s="83">
        <f>SUM(E51:E53)</f>
        <v>0</v>
      </c>
      <c r="F54" s="259">
        <f t="shared" ref="F54:AA54" si="20">SUM(F51:F53)</f>
        <v>0</v>
      </c>
      <c r="G54" s="236">
        <f t="shared" si="20"/>
        <v>0</v>
      </c>
      <c r="H54" s="83">
        <f t="shared" si="20"/>
        <v>0</v>
      </c>
      <c r="I54" s="83">
        <f t="shared" si="20"/>
        <v>0</v>
      </c>
      <c r="J54" s="83">
        <f t="shared" si="20"/>
        <v>0</v>
      </c>
      <c r="K54" s="83">
        <f t="shared" si="20"/>
        <v>0</v>
      </c>
      <c r="L54" s="83">
        <f t="shared" si="20"/>
        <v>0</v>
      </c>
      <c r="M54" s="83">
        <f t="shared" si="20"/>
        <v>0</v>
      </c>
      <c r="N54" s="83">
        <f t="shared" si="20"/>
        <v>0</v>
      </c>
      <c r="O54" s="83">
        <f t="shared" si="20"/>
        <v>0</v>
      </c>
      <c r="P54" s="83">
        <f t="shared" si="20"/>
        <v>0</v>
      </c>
      <c r="Q54" s="83">
        <f t="shared" si="20"/>
        <v>0</v>
      </c>
      <c r="R54" s="83">
        <f t="shared" si="20"/>
        <v>0</v>
      </c>
      <c r="S54" s="83">
        <f t="shared" si="20"/>
        <v>0</v>
      </c>
      <c r="T54" s="83">
        <f t="shared" ref="T54:V54" si="21">SUM(T51:T53)</f>
        <v>0</v>
      </c>
      <c r="U54" s="83">
        <f t="shared" si="21"/>
        <v>0</v>
      </c>
      <c r="V54" s="83">
        <f t="shared" si="21"/>
        <v>0</v>
      </c>
      <c r="W54" s="83">
        <f t="shared" si="20"/>
        <v>0</v>
      </c>
      <c r="X54" s="83">
        <f t="shared" si="20"/>
        <v>0</v>
      </c>
      <c r="Y54" s="83">
        <f t="shared" si="20"/>
        <v>0</v>
      </c>
      <c r="Z54" s="83">
        <f t="shared" si="20"/>
        <v>0</v>
      </c>
      <c r="AA54" s="83">
        <f t="shared" si="20"/>
        <v>0</v>
      </c>
      <c r="AB54" s="83">
        <f t="shared" ref="AB54:AC54" si="22">SUM(AB51:AB53)</f>
        <v>0</v>
      </c>
      <c r="AC54" s="83">
        <f t="shared" si="22"/>
        <v>0</v>
      </c>
      <c r="AD54" s="83">
        <f t="shared" ref="AD54" si="23">SUM(AD51:AD53)</f>
        <v>0</v>
      </c>
      <c r="AE54" s="23"/>
      <c r="AF54" s="23"/>
      <c r="AG54" s="23"/>
      <c r="AH54" s="23"/>
      <c r="AI54" s="25"/>
    </row>
    <row r="55" spans="1:35" s="2" customFormat="1" x14ac:dyDescent="0.25">
      <c r="A55" s="71"/>
      <c r="B55" s="80"/>
      <c r="C55" s="80"/>
      <c r="D55" s="80"/>
      <c r="E55" s="80"/>
      <c r="F55" s="254"/>
      <c r="G55" s="231"/>
      <c r="H55" s="80"/>
      <c r="I55" s="80"/>
      <c r="J55" s="80"/>
      <c r="K55" s="80"/>
      <c r="L55" s="80"/>
      <c r="M55" s="80"/>
      <c r="N55" s="80"/>
      <c r="O55" s="80"/>
      <c r="P55" s="80"/>
      <c r="Q55" s="80"/>
      <c r="R55" s="80"/>
      <c r="S55" s="80"/>
      <c r="T55" s="80"/>
      <c r="U55" s="80"/>
      <c r="V55" s="80"/>
      <c r="W55" s="80"/>
      <c r="X55" s="80"/>
      <c r="Y55" s="80"/>
      <c r="Z55" s="80"/>
      <c r="AA55" s="80"/>
      <c r="AB55" s="80"/>
      <c r="AC55" s="80"/>
      <c r="AD55" s="80"/>
      <c r="AE55" s="23"/>
      <c r="AF55" s="23"/>
      <c r="AG55" s="23"/>
      <c r="AH55" s="23"/>
      <c r="AI55" s="25"/>
    </row>
    <row r="56" spans="1:35" s="2" customFormat="1" x14ac:dyDescent="0.25">
      <c r="A56" s="70" t="s">
        <v>322</v>
      </c>
      <c r="B56" s="83">
        <f t="shared" ref="B56:D56" si="24">B55</f>
        <v>0</v>
      </c>
      <c r="C56" s="83">
        <f t="shared" si="24"/>
        <v>0</v>
      </c>
      <c r="D56" s="83">
        <f t="shared" si="24"/>
        <v>0</v>
      </c>
      <c r="E56" s="83">
        <f>E55</f>
        <v>0</v>
      </c>
      <c r="F56" s="259">
        <f t="shared" ref="F56:AA56" si="25">F55</f>
        <v>0</v>
      </c>
      <c r="G56" s="236">
        <f t="shared" si="25"/>
        <v>0</v>
      </c>
      <c r="H56" s="83">
        <f t="shared" si="25"/>
        <v>0</v>
      </c>
      <c r="I56" s="83">
        <f t="shared" si="25"/>
        <v>0</v>
      </c>
      <c r="J56" s="83">
        <f t="shared" si="25"/>
        <v>0</v>
      </c>
      <c r="K56" s="83">
        <f t="shared" si="25"/>
        <v>0</v>
      </c>
      <c r="L56" s="83">
        <f t="shared" si="25"/>
        <v>0</v>
      </c>
      <c r="M56" s="83">
        <f t="shared" si="25"/>
        <v>0</v>
      </c>
      <c r="N56" s="83">
        <f t="shared" si="25"/>
        <v>0</v>
      </c>
      <c r="O56" s="83">
        <f t="shared" si="25"/>
        <v>0</v>
      </c>
      <c r="P56" s="83">
        <f t="shared" si="25"/>
        <v>0</v>
      </c>
      <c r="Q56" s="83">
        <f t="shared" si="25"/>
        <v>0</v>
      </c>
      <c r="R56" s="83">
        <f t="shared" si="25"/>
        <v>0</v>
      </c>
      <c r="S56" s="83">
        <f t="shared" si="25"/>
        <v>0</v>
      </c>
      <c r="T56" s="83">
        <f t="shared" ref="T56:V56" si="26">T55</f>
        <v>0</v>
      </c>
      <c r="U56" s="83">
        <f t="shared" si="26"/>
        <v>0</v>
      </c>
      <c r="V56" s="83">
        <f t="shared" si="26"/>
        <v>0</v>
      </c>
      <c r="W56" s="83">
        <f t="shared" si="25"/>
        <v>0</v>
      </c>
      <c r="X56" s="83">
        <f t="shared" si="25"/>
        <v>0</v>
      </c>
      <c r="Y56" s="83">
        <f t="shared" si="25"/>
        <v>0</v>
      </c>
      <c r="Z56" s="83">
        <f t="shared" si="25"/>
        <v>0</v>
      </c>
      <c r="AA56" s="83">
        <f t="shared" si="25"/>
        <v>0</v>
      </c>
      <c r="AB56" s="83">
        <f t="shared" ref="AB56:AC56" si="27">AB55</f>
        <v>0</v>
      </c>
      <c r="AC56" s="83">
        <f t="shared" si="27"/>
        <v>0</v>
      </c>
      <c r="AD56" s="83">
        <f t="shared" ref="AD56" si="28">AD55</f>
        <v>0</v>
      </c>
      <c r="AE56" s="23"/>
      <c r="AF56" s="23"/>
      <c r="AG56" s="23"/>
      <c r="AH56" s="23"/>
      <c r="AI56" s="25"/>
    </row>
    <row r="57" spans="1:35" s="2" customFormat="1" x14ac:dyDescent="0.25">
      <c r="A57" s="71"/>
      <c r="B57" s="80"/>
      <c r="C57" s="80"/>
      <c r="D57" s="80"/>
      <c r="E57" s="80"/>
      <c r="F57" s="254"/>
      <c r="G57" s="231"/>
      <c r="H57" s="80"/>
      <c r="I57" s="80"/>
      <c r="J57" s="80"/>
      <c r="K57" s="80"/>
      <c r="L57" s="80"/>
      <c r="M57" s="80"/>
      <c r="N57" s="80"/>
      <c r="O57" s="80"/>
      <c r="P57" s="80"/>
      <c r="Q57" s="80"/>
      <c r="R57" s="80"/>
      <c r="S57" s="80"/>
      <c r="T57" s="80"/>
      <c r="U57" s="80"/>
      <c r="V57" s="80"/>
      <c r="W57" s="80"/>
      <c r="X57" s="80"/>
      <c r="Y57" s="80"/>
      <c r="Z57" s="80"/>
      <c r="AA57" s="80"/>
      <c r="AB57" s="80"/>
      <c r="AC57" s="80"/>
      <c r="AD57" s="80"/>
      <c r="AE57" s="23"/>
      <c r="AF57" s="23"/>
      <c r="AG57" s="23"/>
      <c r="AH57" s="23"/>
      <c r="AI57" s="25"/>
    </row>
    <row r="58" spans="1:35" s="2" customFormat="1" ht="15.75" thickBot="1" x14ac:dyDescent="0.3">
      <c r="A58" s="72"/>
      <c r="B58" s="84"/>
      <c r="C58" s="84"/>
      <c r="D58" s="84"/>
      <c r="E58" s="84"/>
      <c r="F58" s="260"/>
      <c r="G58" s="237"/>
      <c r="H58" s="84"/>
      <c r="I58" s="84"/>
      <c r="J58" s="84"/>
      <c r="K58" s="84"/>
      <c r="L58" s="84"/>
      <c r="M58" s="84"/>
      <c r="N58" s="84"/>
      <c r="O58" s="84"/>
      <c r="P58" s="84"/>
      <c r="Q58" s="84"/>
      <c r="R58" s="84"/>
      <c r="S58" s="84"/>
      <c r="T58" s="84"/>
      <c r="U58" s="84"/>
      <c r="V58" s="84"/>
      <c r="W58" s="84"/>
      <c r="X58" s="84"/>
      <c r="Y58" s="84"/>
      <c r="Z58" s="84"/>
      <c r="AA58" s="84"/>
      <c r="AB58" s="84"/>
      <c r="AC58" s="84"/>
      <c r="AD58" s="84"/>
      <c r="AE58" s="23"/>
      <c r="AF58" s="23"/>
      <c r="AG58" s="23"/>
      <c r="AH58" s="23"/>
      <c r="AI58" s="25"/>
    </row>
    <row r="59" spans="1:35" s="2" customFormat="1" x14ac:dyDescent="0.25">
      <c r="A59" s="69" t="s">
        <v>323</v>
      </c>
      <c r="B59" s="78"/>
      <c r="C59" s="78"/>
      <c r="D59" s="78"/>
      <c r="E59" s="78"/>
      <c r="F59" s="253"/>
      <c r="G59" s="230"/>
      <c r="H59" s="78"/>
      <c r="I59" s="78"/>
      <c r="J59" s="78"/>
      <c r="K59" s="78"/>
      <c r="L59" s="78"/>
      <c r="M59" s="78"/>
      <c r="N59" s="78"/>
      <c r="O59" s="78"/>
      <c r="P59" s="78"/>
      <c r="Q59" s="78"/>
      <c r="R59" s="78"/>
      <c r="S59" s="78"/>
      <c r="T59" s="78"/>
      <c r="U59" s="78"/>
      <c r="V59" s="78"/>
      <c r="W59" s="78"/>
      <c r="X59" s="78"/>
      <c r="Y59" s="78"/>
      <c r="Z59" s="78"/>
      <c r="AA59" s="78"/>
      <c r="AB59" s="78"/>
      <c r="AC59" s="78"/>
      <c r="AD59" s="78"/>
      <c r="AE59" s="23"/>
      <c r="AF59" s="23"/>
      <c r="AG59" s="23"/>
      <c r="AH59" s="23"/>
      <c r="AI59" s="25"/>
    </row>
    <row r="60" spans="1:35" s="2" customFormat="1" x14ac:dyDescent="0.25">
      <c r="A60" s="71" t="s">
        <v>324</v>
      </c>
      <c r="B60" s="80"/>
      <c r="C60" s="80"/>
      <c r="D60" s="80"/>
      <c r="E60" s="80"/>
      <c r="F60" s="254"/>
      <c r="G60" s="231"/>
      <c r="H60" s="80"/>
      <c r="I60" s="80"/>
      <c r="J60" s="80"/>
      <c r="K60" s="80"/>
      <c r="L60" s="80"/>
      <c r="M60" s="80"/>
      <c r="N60" s="80"/>
      <c r="O60" s="80"/>
      <c r="P60" s="80"/>
      <c r="Q60" s="80"/>
      <c r="R60" s="80"/>
      <c r="S60" s="80"/>
      <c r="T60" s="80"/>
      <c r="U60" s="80"/>
      <c r="V60" s="80"/>
      <c r="W60" s="80"/>
      <c r="X60" s="80"/>
      <c r="Y60" s="80"/>
      <c r="Z60" s="80"/>
      <c r="AA60" s="80"/>
      <c r="AB60" s="80"/>
      <c r="AC60" s="80"/>
      <c r="AD60" s="80"/>
      <c r="AE60" s="23"/>
      <c r="AF60" s="23"/>
      <c r="AG60" s="23"/>
      <c r="AH60" s="23"/>
      <c r="AI60" s="25"/>
    </row>
    <row r="61" spans="1:35" s="2" customFormat="1" x14ac:dyDescent="0.25">
      <c r="A61" s="73" t="s">
        <v>325</v>
      </c>
      <c r="B61" s="80"/>
      <c r="C61" s="80"/>
      <c r="D61" s="80"/>
      <c r="E61" s="80"/>
      <c r="F61" s="254"/>
      <c r="G61" s="231"/>
      <c r="H61" s="80"/>
      <c r="I61" s="80"/>
      <c r="J61" s="80"/>
      <c r="K61" s="80"/>
      <c r="L61" s="80"/>
      <c r="M61" s="80"/>
      <c r="N61" s="80"/>
      <c r="O61" s="80"/>
      <c r="P61" s="80"/>
      <c r="Q61" s="80"/>
      <c r="R61" s="80"/>
      <c r="S61" s="80"/>
      <c r="T61" s="80"/>
      <c r="U61" s="80"/>
      <c r="V61" s="80"/>
      <c r="W61" s="80"/>
      <c r="X61" s="80"/>
      <c r="Y61" s="80"/>
      <c r="Z61" s="80"/>
      <c r="AA61" s="80"/>
      <c r="AB61" s="80"/>
      <c r="AC61" s="80"/>
      <c r="AD61" s="80"/>
      <c r="AE61" s="23"/>
      <c r="AF61" s="23"/>
      <c r="AG61" s="23"/>
      <c r="AH61" s="23"/>
      <c r="AI61" s="25"/>
    </row>
    <row r="62" spans="1:35" s="2" customFormat="1" x14ac:dyDescent="0.25">
      <c r="A62" s="71" t="s">
        <v>326</v>
      </c>
      <c r="B62" s="80"/>
      <c r="C62" s="80"/>
      <c r="D62" s="80"/>
      <c r="E62" s="80"/>
      <c r="F62" s="254"/>
      <c r="G62" s="231"/>
      <c r="H62" s="80"/>
      <c r="I62" s="80"/>
      <c r="J62" s="80"/>
      <c r="K62" s="80"/>
      <c r="L62" s="80"/>
      <c r="M62" s="80"/>
      <c r="N62" s="80"/>
      <c r="O62" s="80"/>
      <c r="P62" s="80"/>
      <c r="Q62" s="80"/>
      <c r="R62" s="80"/>
      <c r="S62" s="80"/>
      <c r="T62" s="80"/>
      <c r="U62" s="80"/>
      <c r="V62" s="80"/>
      <c r="W62" s="80"/>
      <c r="X62" s="80"/>
      <c r="Y62" s="80"/>
      <c r="Z62" s="80"/>
      <c r="AA62" s="80"/>
      <c r="AB62" s="80"/>
      <c r="AC62" s="80"/>
      <c r="AD62" s="80"/>
      <c r="AE62" s="23"/>
      <c r="AF62" s="23"/>
      <c r="AG62" s="23"/>
      <c r="AH62" s="23"/>
      <c r="AI62" s="25"/>
    </row>
    <row r="63" spans="1:35" s="2" customFormat="1" x14ac:dyDescent="0.25">
      <c r="A63" s="71" t="s">
        <v>327</v>
      </c>
      <c r="B63" s="80"/>
      <c r="C63" s="80"/>
      <c r="D63" s="80"/>
      <c r="E63" s="80"/>
      <c r="F63" s="254"/>
      <c r="G63" s="231"/>
      <c r="H63" s="80"/>
      <c r="I63" s="80"/>
      <c r="J63" s="80"/>
      <c r="K63" s="80"/>
      <c r="L63" s="80"/>
      <c r="M63" s="80"/>
      <c r="N63" s="80"/>
      <c r="O63" s="80"/>
      <c r="P63" s="80"/>
      <c r="Q63" s="80"/>
      <c r="R63" s="80"/>
      <c r="S63" s="80"/>
      <c r="T63" s="80"/>
      <c r="U63" s="80"/>
      <c r="V63" s="80"/>
      <c r="W63" s="80"/>
      <c r="X63" s="80"/>
      <c r="Y63" s="80"/>
      <c r="Z63" s="80"/>
      <c r="AA63" s="80"/>
      <c r="AB63" s="80"/>
      <c r="AC63" s="80"/>
      <c r="AD63" s="80"/>
      <c r="AE63" s="23"/>
      <c r="AF63" s="23"/>
      <c r="AG63" s="23"/>
      <c r="AH63" s="23"/>
      <c r="AI63" s="25"/>
    </row>
    <row r="64" spans="1:35" s="2" customFormat="1" x14ac:dyDescent="0.25">
      <c r="A64" s="70" t="s">
        <v>328</v>
      </c>
      <c r="B64" s="83"/>
      <c r="C64" s="83"/>
      <c r="D64" s="83"/>
      <c r="E64" s="83"/>
      <c r="F64" s="259"/>
      <c r="G64" s="236"/>
      <c r="H64" s="83"/>
      <c r="I64" s="83"/>
      <c r="J64" s="83"/>
      <c r="K64" s="83"/>
      <c r="L64" s="83"/>
      <c r="M64" s="83"/>
      <c r="N64" s="83"/>
      <c r="O64" s="83"/>
      <c r="P64" s="83"/>
      <c r="Q64" s="83"/>
      <c r="R64" s="83"/>
      <c r="S64" s="83"/>
      <c r="T64" s="83"/>
      <c r="U64" s="83"/>
      <c r="V64" s="83"/>
      <c r="W64" s="83"/>
      <c r="X64" s="83"/>
      <c r="Y64" s="83"/>
      <c r="Z64" s="83"/>
      <c r="AA64" s="83"/>
      <c r="AB64" s="83"/>
      <c r="AC64" s="83"/>
      <c r="AD64" s="83"/>
      <c r="AE64" s="23"/>
      <c r="AF64" s="23"/>
      <c r="AG64" s="23"/>
      <c r="AH64" s="23"/>
      <c r="AI64" s="25"/>
    </row>
    <row r="65" spans="1:35" s="2" customFormat="1" ht="15.75" thickBot="1" x14ac:dyDescent="0.3">
      <c r="A65" s="74"/>
      <c r="B65" s="81"/>
      <c r="C65" s="81"/>
      <c r="D65" s="81"/>
      <c r="E65" s="81"/>
      <c r="F65" s="256"/>
      <c r="G65" s="233"/>
      <c r="H65" s="81"/>
      <c r="I65" s="81"/>
      <c r="J65" s="81"/>
      <c r="K65" s="81"/>
      <c r="L65" s="81"/>
      <c r="M65" s="81"/>
      <c r="N65" s="81"/>
      <c r="O65" s="81"/>
      <c r="P65" s="81"/>
      <c r="Q65" s="81"/>
      <c r="R65" s="81"/>
      <c r="S65" s="81"/>
      <c r="T65" s="81"/>
      <c r="U65" s="81"/>
      <c r="V65" s="81"/>
      <c r="W65" s="81"/>
      <c r="X65" s="81"/>
      <c r="Y65" s="81"/>
      <c r="Z65" s="81"/>
      <c r="AA65" s="81"/>
      <c r="AB65" s="81"/>
      <c r="AC65" s="81"/>
      <c r="AD65" s="81"/>
      <c r="AE65" s="23"/>
      <c r="AF65" s="23"/>
      <c r="AG65" s="23"/>
      <c r="AH65" s="23"/>
      <c r="AI65" s="25"/>
    </row>
    <row r="66" spans="1:35" s="2" customFormat="1" ht="39" customHeight="1" thickBot="1" x14ac:dyDescent="0.3">
      <c r="A66" s="68" t="s">
        <v>329</v>
      </c>
      <c r="B66" s="82">
        <f t="shared" ref="B66:D66" si="29">B64+B56+B54+B50</f>
        <v>0</v>
      </c>
      <c r="C66" s="82">
        <f t="shared" si="29"/>
        <v>0</v>
      </c>
      <c r="D66" s="82">
        <f t="shared" si="29"/>
        <v>0</v>
      </c>
      <c r="E66" s="82">
        <f t="shared" ref="E66:AA66" si="30">E64+E56+E54+E50</f>
        <v>0</v>
      </c>
      <c r="F66" s="257">
        <f t="shared" si="30"/>
        <v>0</v>
      </c>
      <c r="G66" s="234">
        <f t="shared" si="30"/>
        <v>0</v>
      </c>
      <c r="H66" s="82">
        <f t="shared" si="30"/>
        <v>0</v>
      </c>
      <c r="I66" s="82">
        <f t="shared" si="30"/>
        <v>0</v>
      </c>
      <c r="J66" s="82">
        <f t="shared" si="30"/>
        <v>0</v>
      </c>
      <c r="K66" s="82">
        <f t="shared" si="30"/>
        <v>0</v>
      </c>
      <c r="L66" s="82">
        <f t="shared" si="30"/>
        <v>0</v>
      </c>
      <c r="M66" s="82">
        <f t="shared" si="30"/>
        <v>0</v>
      </c>
      <c r="N66" s="82">
        <f t="shared" si="30"/>
        <v>0</v>
      </c>
      <c r="O66" s="82">
        <f t="shared" si="30"/>
        <v>0</v>
      </c>
      <c r="P66" s="82">
        <f t="shared" si="30"/>
        <v>0</v>
      </c>
      <c r="Q66" s="82">
        <f t="shared" si="30"/>
        <v>0</v>
      </c>
      <c r="R66" s="82">
        <f t="shared" si="30"/>
        <v>0</v>
      </c>
      <c r="S66" s="82">
        <f t="shared" si="30"/>
        <v>0</v>
      </c>
      <c r="T66" s="82">
        <f t="shared" ref="T66:V66" si="31">T64+T56+T54+T50</f>
        <v>0</v>
      </c>
      <c r="U66" s="82">
        <f t="shared" si="31"/>
        <v>0</v>
      </c>
      <c r="V66" s="82">
        <f t="shared" si="31"/>
        <v>0</v>
      </c>
      <c r="W66" s="82">
        <f t="shared" si="30"/>
        <v>0</v>
      </c>
      <c r="X66" s="82">
        <f t="shared" si="30"/>
        <v>0</v>
      </c>
      <c r="Y66" s="82">
        <f t="shared" si="30"/>
        <v>0</v>
      </c>
      <c r="Z66" s="82">
        <f t="shared" si="30"/>
        <v>0</v>
      </c>
      <c r="AA66" s="82">
        <f t="shared" si="30"/>
        <v>0</v>
      </c>
      <c r="AB66" s="82">
        <f t="shared" ref="AB66:AC66" si="32">AB64+AB56+AB54+AB50</f>
        <v>0</v>
      </c>
      <c r="AC66" s="82">
        <f t="shared" si="32"/>
        <v>0</v>
      </c>
      <c r="AD66" s="82">
        <f t="shared" ref="AD66" si="33">AD64+AD56+AD54+AD50</f>
        <v>0</v>
      </c>
      <c r="AE66" s="23"/>
      <c r="AF66" s="23"/>
      <c r="AG66" s="23"/>
      <c r="AH66" s="23"/>
      <c r="AI66" s="25"/>
    </row>
    <row r="67" spans="1:35" s="2" customFormat="1" ht="15.75" thickBot="1" x14ac:dyDescent="0.3">
      <c r="A67" s="75" t="s">
        <v>330</v>
      </c>
      <c r="B67" s="85">
        <f t="shared" ref="B67:D67" si="34">B40-B66</f>
        <v>0</v>
      </c>
      <c r="C67" s="85">
        <f t="shared" si="34"/>
        <v>0</v>
      </c>
      <c r="D67" s="85">
        <f t="shared" si="34"/>
        <v>0</v>
      </c>
      <c r="E67" s="85">
        <f>E40-E66</f>
        <v>0</v>
      </c>
      <c r="F67" s="261">
        <f t="shared" ref="F67:Z67" si="35">F40-F66</f>
        <v>0</v>
      </c>
      <c r="G67" s="238">
        <f t="shared" si="35"/>
        <v>0</v>
      </c>
      <c r="H67" s="85">
        <f t="shared" si="35"/>
        <v>0</v>
      </c>
      <c r="I67" s="85">
        <f t="shared" si="35"/>
        <v>0</v>
      </c>
      <c r="J67" s="85">
        <f t="shared" si="35"/>
        <v>0</v>
      </c>
      <c r="K67" s="85">
        <f t="shared" si="35"/>
        <v>0</v>
      </c>
      <c r="L67" s="85">
        <f t="shared" si="35"/>
        <v>0</v>
      </c>
      <c r="M67" s="85">
        <f t="shared" si="35"/>
        <v>0</v>
      </c>
      <c r="N67" s="85">
        <f t="shared" si="35"/>
        <v>0</v>
      </c>
      <c r="O67" s="85">
        <f t="shared" si="35"/>
        <v>0</v>
      </c>
      <c r="P67" s="85">
        <f t="shared" si="35"/>
        <v>0</v>
      </c>
      <c r="Q67" s="85">
        <f t="shared" si="35"/>
        <v>0</v>
      </c>
      <c r="R67" s="85">
        <f t="shared" si="35"/>
        <v>0</v>
      </c>
      <c r="S67" s="85">
        <f t="shared" si="35"/>
        <v>0</v>
      </c>
      <c r="T67" s="85">
        <f t="shared" ref="T67:V67" si="36">T40-T66</f>
        <v>0</v>
      </c>
      <c r="U67" s="85">
        <f t="shared" si="36"/>
        <v>0</v>
      </c>
      <c r="V67" s="85">
        <f t="shared" si="36"/>
        <v>0</v>
      </c>
      <c r="W67" s="85">
        <f t="shared" si="35"/>
        <v>0</v>
      </c>
      <c r="X67" s="85">
        <f t="shared" si="35"/>
        <v>0</v>
      </c>
      <c r="Y67" s="85">
        <f t="shared" si="35"/>
        <v>0</v>
      </c>
      <c r="Z67" s="85">
        <f t="shared" si="35"/>
        <v>0</v>
      </c>
      <c r="AA67" s="85">
        <f>AA40-AA66</f>
        <v>0</v>
      </c>
      <c r="AB67" s="85">
        <f t="shared" ref="AB67:AC67" si="37">AB40-AB66</f>
        <v>0</v>
      </c>
      <c r="AC67" s="85">
        <f t="shared" si="37"/>
        <v>0</v>
      </c>
      <c r="AD67" s="85">
        <f t="shared" ref="AD67" si="38">AD40-AD66</f>
        <v>0</v>
      </c>
      <c r="AE67" s="25"/>
      <c r="AF67" s="25"/>
      <c r="AG67" s="25"/>
      <c r="AH67" s="25"/>
      <c r="AI67" s="25"/>
    </row>
    <row r="68" spans="1:35" x14ac:dyDescent="0.25">
      <c r="A68" s="76"/>
      <c r="B68" s="76"/>
      <c r="C68" s="76"/>
      <c r="D68" s="76"/>
      <c r="E68" s="25"/>
      <c r="F68" s="262"/>
      <c r="G68" s="25"/>
      <c r="H68" s="25"/>
      <c r="I68" s="25"/>
      <c r="J68" s="25"/>
      <c r="K68" s="25"/>
      <c r="L68" s="25"/>
      <c r="M68" s="25"/>
      <c r="N68" s="25"/>
      <c r="O68" s="25"/>
      <c r="P68" s="25"/>
      <c r="Q68" s="25"/>
      <c r="R68" s="25"/>
      <c r="S68" s="25"/>
      <c r="T68" s="25"/>
      <c r="U68" s="25"/>
      <c r="V68" s="25"/>
      <c r="W68" s="25"/>
      <c r="X68" s="25"/>
      <c r="Y68" s="25"/>
      <c r="Z68" s="25"/>
      <c r="AA68" s="25"/>
      <c r="AB68" s="25"/>
      <c r="AC68" s="25"/>
      <c r="AD68" s="25"/>
      <c r="AE68" s="23"/>
      <c r="AF68" s="23"/>
      <c r="AG68" s="23"/>
      <c r="AH68" s="23"/>
      <c r="AI68" s="23"/>
    </row>
    <row r="69" spans="1:35" x14ac:dyDescent="0.25">
      <c r="A69" s="203" t="s">
        <v>331</v>
      </c>
      <c r="B69" s="203">
        <v>2019</v>
      </c>
      <c r="C69" s="203">
        <v>2020</v>
      </c>
      <c r="D69" s="203">
        <v>2021</v>
      </c>
      <c r="E69" s="203">
        <v>2022</v>
      </c>
      <c r="F69" s="263">
        <v>2023</v>
      </c>
      <c r="G69" s="203">
        <v>2024</v>
      </c>
      <c r="H69" s="203">
        <v>2025</v>
      </c>
      <c r="I69" s="203">
        <v>2026</v>
      </c>
      <c r="J69" s="203">
        <v>2027</v>
      </c>
      <c r="K69" s="203">
        <v>2028</v>
      </c>
      <c r="L69" s="203">
        <v>2029</v>
      </c>
      <c r="M69" s="203">
        <v>2030</v>
      </c>
      <c r="N69" s="203">
        <v>2031</v>
      </c>
      <c r="O69" s="203">
        <v>2032</v>
      </c>
      <c r="P69" s="203">
        <v>2033</v>
      </c>
      <c r="Q69" s="203">
        <v>2034</v>
      </c>
      <c r="R69" s="203">
        <v>2035</v>
      </c>
      <c r="S69" s="203">
        <v>2036</v>
      </c>
      <c r="T69" s="203">
        <v>2037</v>
      </c>
      <c r="U69" s="203">
        <v>2038</v>
      </c>
      <c r="V69" s="203">
        <v>2039</v>
      </c>
      <c r="W69" s="203">
        <v>2040</v>
      </c>
      <c r="X69" s="203">
        <v>2041</v>
      </c>
      <c r="Y69" s="203">
        <v>2042</v>
      </c>
      <c r="Z69" s="203">
        <v>2043</v>
      </c>
      <c r="AA69" s="203">
        <v>2044</v>
      </c>
      <c r="AB69" s="203">
        <v>2045</v>
      </c>
      <c r="AC69" s="203">
        <v>2046</v>
      </c>
      <c r="AD69" s="203" t="s">
        <v>288</v>
      </c>
      <c r="AE69" s="23"/>
      <c r="AF69" s="23"/>
      <c r="AG69" s="23"/>
      <c r="AH69" s="23"/>
      <c r="AI69" s="23"/>
    </row>
    <row r="70" spans="1:35" s="2" customFormat="1" x14ac:dyDescent="0.25">
      <c r="A70" s="202" t="s">
        <v>332</v>
      </c>
      <c r="B70" s="171"/>
      <c r="C70" s="171"/>
      <c r="D70" s="171"/>
      <c r="E70" s="171"/>
      <c r="F70" s="255"/>
      <c r="G70" s="232"/>
      <c r="H70" s="89"/>
      <c r="I70" s="89"/>
      <c r="J70" s="89"/>
      <c r="K70" s="89"/>
      <c r="L70" s="89"/>
      <c r="M70" s="89"/>
      <c r="N70" s="89"/>
      <c r="O70" s="89"/>
      <c r="P70" s="89"/>
      <c r="Q70" s="89"/>
      <c r="R70" s="89"/>
      <c r="S70" s="89"/>
      <c r="T70" s="89"/>
      <c r="U70" s="89"/>
      <c r="V70" s="89"/>
      <c r="W70" s="89"/>
      <c r="X70" s="89"/>
      <c r="Y70" s="89"/>
      <c r="Z70" s="89"/>
      <c r="AA70" s="89"/>
      <c r="AB70" s="89"/>
      <c r="AC70" s="89"/>
      <c r="AD70" s="89"/>
      <c r="AE70" s="23"/>
      <c r="AF70" s="23"/>
      <c r="AG70" s="23"/>
      <c r="AH70" s="23"/>
      <c r="AI70" s="25"/>
    </row>
    <row r="71" spans="1:35" s="2" customFormat="1" x14ac:dyDescent="0.25">
      <c r="A71" s="202" t="s">
        <v>333</v>
      </c>
      <c r="B71" s="171"/>
      <c r="C71" s="171"/>
      <c r="D71" s="171"/>
      <c r="E71" s="171"/>
      <c r="F71" s="255"/>
      <c r="G71" s="232"/>
      <c r="H71" s="89"/>
      <c r="I71" s="89"/>
      <c r="J71" s="89"/>
      <c r="K71" s="89"/>
      <c r="L71" s="89"/>
      <c r="M71" s="89"/>
      <c r="N71" s="89"/>
      <c r="O71" s="89"/>
      <c r="P71" s="89"/>
      <c r="Q71" s="89"/>
      <c r="R71" s="89"/>
      <c r="S71" s="89"/>
      <c r="T71" s="89"/>
      <c r="U71" s="89"/>
      <c r="V71" s="89"/>
      <c r="W71" s="89"/>
      <c r="X71" s="89"/>
      <c r="Y71" s="89"/>
      <c r="Z71" s="89"/>
      <c r="AA71" s="89"/>
      <c r="AB71" s="89"/>
      <c r="AC71" s="89"/>
      <c r="AD71" s="89"/>
      <c r="AE71" s="23"/>
      <c r="AF71" s="23"/>
      <c r="AG71" s="23"/>
      <c r="AH71" s="23"/>
      <c r="AI71" s="25"/>
    </row>
    <row r="72" spans="1:35" s="2" customFormat="1" x14ac:dyDescent="0.25">
      <c r="A72" s="202" t="s">
        <v>334</v>
      </c>
      <c r="B72" s="171"/>
      <c r="C72" s="171"/>
      <c r="D72" s="171"/>
      <c r="E72" s="171"/>
      <c r="F72" s="255"/>
      <c r="G72" s="232"/>
      <c r="H72" s="89"/>
      <c r="I72" s="89"/>
      <c r="J72" s="89"/>
      <c r="K72" s="89"/>
      <c r="L72" s="89"/>
      <c r="M72" s="89"/>
      <c r="N72" s="89"/>
      <c r="O72" s="89"/>
      <c r="P72" s="89"/>
      <c r="Q72" s="89"/>
      <c r="R72" s="89"/>
      <c r="S72" s="89"/>
      <c r="T72" s="89"/>
      <c r="U72" s="89"/>
      <c r="V72" s="89"/>
      <c r="W72" s="89"/>
      <c r="X72" s="89"/>
      <c r="Y72" s="89"/>
      <c r="Z72" s="89"/>
      <c r="AA72" s="89"/>
      <c r="AB72" s="89"/>
      <c r="AC72" s="89"/>
      <c r="AD72" s="89"/>
      <c r="AE72" s="23"/>
      <c r="AF72" s="23"/>
      <c r="AG72" s="23"/>
      <c r="AH72" s="23"/>
      <c r="AI72" s="25"/>
    </row>
    <row r="73" spans="1:35" x14ac:dyDescent="0.25">
      <c r="A73" s="60"/>
      <c r="B73" s="60"/>
      <c r="C73" s="60"/>
      <c r="D73" s="60"/>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row>
    <row r="74" spans="1:35" x14ac:dyDescent="0.25">
      <c r="A74" s="60"/>
      <c r="B74" s="60"/>
      <c r="C74" s="60"/>
      <c r="D74" s="60"/>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row>
    <row r="75" spans="1:35" x14ac:dyDescent="0.25">
      <c r="A75" s="60"/>
      <c r="B75" s="60"/>
      <c r="C75" s="60"/>
      <c r="D75" s="60"/>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row>
    <row r="76" spans="1:35" x14ac:dyDescent="0.25">
      <c r="A76" s="60"/>
      <c r="B76" s="60"/>
      <c r="C76" s="60"/>
      <c r="D76" s="60"/>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row>
    <row r="77" spans="1:35" x14ac:dyDescent="0.25">
      <c r="A77" s="60"/>
      <c r="B77" s="60"/>
      <c r="C77" s="60"/>
      <c r="D77" s="60"/>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row>
    <row r="78" spans="1:35" x14ac:dyDescent="0.25">
      <c r="A78" s="60"/>
      <c r="B78" s="60"/>
      <c r="C78" s="60"/>
      <c r="D78" s="60"/>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1:35" x14ac:dyDescent="0.25">
      <c r="A79" s="60"/>
      <c r="B79" s="60"/>
      <c r="C79" s="60"/>
      <c r="D79" s="60"/>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row>
    <row r="80" spans="1:35" x14ac:dyDescent="0.25">
      <c r="A80" s="60"/>
      <c r="B80" s="60"/>
      <c r="C80" s="60"/>
      <c r="D80" s="60"/>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row>
    <row r="81" spans="1:34" x14ac:dyDescent="0.25">
      <c r="A81" s="60"/>
      <c r="B81" s="60"/>
      <c r="C81" s="60"/>
      <c r="D81" s="60"/>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row>
    <row r="82" spans="1:34" x14ac:dyDescent="0.25">
      <c r="A82" s="60"/>
      <c r="B82" s="60"/>
      <c r="C82" s="60"/>
      <c r="D82" s="60"/>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row>
    <row r="83" spans="1:34" x14ac:dyDescent="0.25">
      <c r="A83" s="60"/>
      <c r="B83" s="60"/>
      <c r="C83" s="60"/>
      <c r="D83" s="60"/>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row>
    <row r="84" spans="1:34" x14ac:dyDescent="0.25">
      <c r="A84" s="60"/>
      <c r="B84" s="60"/>
      <c r="C84" s="60"/>
      <c r="D84" s="60"/>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row>
    <row r="85" spans="1:34" x14ac:dyDescent="0.25">
      <c r="A85" s="60"/>
      <c r="B85" s="60"/>
      <c r="C85" s="60"/>
      <c r="D85" s="60"/>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row>
    <row r="86" spans="1:34" x14ac:dyDescent="0.25">
      <c r="A86" s="60"/>
      <c r="B86" s="60"/>
      <c r="C86" s="60"/>
      <c r="D86" s="60"/>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row>
    <row r="87" spans="1:34" x14ac:dyDescent="0.25">
      <c r="A87" s="60"/>
      <c r="B87" s="60"/>
      <c r="C87" s="60"/>
      <c r="D87" s="60"/>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row>
    <row r="88" spans="1:34" x14ac:dyDescent="0.25">
      <c r="A88" s="60"/>
      <c r="B88" s="60"/>
      <c r="C88" s="60"/>
      <c r="D88" s="60"/>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row>
    <row r="89" spans="1:34" x14ac:dyDescent="0.25">
      <c r="A89" s="60"/>
      <c r="B89" s="60"/>
      <c r="C89" s="60"/>
      <c r="D89" s="60"/>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row>
    <row r="90" spans="1:34" x14ac:dyDescent="0.25">
      <c r="A90" s="60"/>
      <c r="B90" s="60"/>
      <c r="C90" s="60"/>
      <c r="D90" s="60"/>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row>
    <row r="91" spans="1:34" x14ac:dyDescent="0.25">
      <c r="A91" s="60"/>
      <c r="B91" s="60"/>
      <c r="C91" s="60"/>
      <c r="D91" s="60"/>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row>
    <row r="92" spans="1:34" x14ac:dyDescent="0.25">
      <c r="A92" s="60"/>
      <c r="B92" s="60"/>
      <c r="C92" s="60"/>
      <c r="D92" s="60"/>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row>
    <row r="93" spans="1:34" x14ac:dyDescent="0.25">
      <c r="A93" s="60"/>
      <c r="B93" s="60"/>
      <c r="C93" s="60"/>
      <c r="D93" s="60"/>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row>
    <row r="94" spans="1:34" x14ac:dyDescent="0.25">
      <c r="A94" s="60"/>
      <c r="B94" s="60"/>
      <c r="C94" s="60"/>
      <c r="D94" s="60"/>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row>
    <row r="95" spans="1:34" x14ac:dyDescent="0.25">
      <c r="A95" s="60"/>
      <c r="B95" s="60"/>
      <c r="C95" s="60"/>
      <c r="D95" s="60"/>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row>
    <row r="96" spans="1:34" x14ac:dyDescent="0.25">
      <c r="A96" s="60"/>
      <c r="B96" s="60"/>
      <c r="C96" s="60"/>
      <c r="D96" s="60"/>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row>
    <row r="97" spans="1:34" x14ac:dyDescent="0.25">
      <c r="A97" s="60"/>
      <c r="B97" s="60"/>
      <c r="C97" s="60"/>
      <c r="D97" s="60"/>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row>
    <row r="98" spans="1:34" x14ac:dyDescent="0.25">
      <c r="A98" s="60"/>
      <c r="B98" s="60"/>
      <c r="C98" s="60"/>
      <c r="D98" s="60"/>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row>
    <row r="99" spans="1:34" x14ac:dyDescent="0.25">
      <c r="A99" s="60"/>
      <c r="B99" s="60"/>
      <c r="C99" s="60"/>
      <c r="D99" s="60"/>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row>
    <row r="100" spans="1:34" x14ac:dyDescent="0.25">
      <c r="A100" s="60"/>
      <c r="B100" s="60"/>
      <c r="C100" s="60"/>
      <c r="D100" s="60"/>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row>
    <row r="101" spans="1:34" x14ac:dyDescent="0.25">
      <c r="A101" s="60"/>
      <c r="B101" s="60"/>
      <c r="C101" s="60"/>
      <c r="D101" s="60"/>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row>
    <row r="102" spans="1:34" x14ac:dyDescent="0.25">
      <c r="A102" s="60"/>
      <c r="B102" s="60"/>
      <c r="C102" s="60"/>
      <c r="D102" s="60"/>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row>
    <row r="103" spans="1:34" x14ac:dyDescent="0.25">
      <c r="A103" s="60"/>
      <c r="B103" s="60"/>
      <c r="C103" s="60"/>
      <c r="D103" s="60"/>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row>
    <row r="104" spans="1:34" x14ac:dyDescent="0.25">
      <c r="A104" s="60"/>
      <c r="B104" s="60"/>
      <c r="C104" s="60"/>
      <c r="D104" s="60"/>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row>
    <row r="105" spans="1:34" x14ac:dyDescent="0.25">
      <c r="A105" s="60"/>
      <c r="B105" s="60"/>
      <c r="C105" s="60"/>
      <c r="D105" s="60"/>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row>
    <row r="106" spans="1:34" x14ac:dyDescent="0.25">
      <c r="A106" s="60"/>
      <c r="B106" s="60"/>
      <c r="C106" s="60"/>
      <c r="D106" s="60"/>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row>
    <row r="107" spans="1:34" x14ac:dyDescent="0.25">
      <c r="A107" s="60"/>
      <c r="B107" s="60"/>
      <c r="C107" s="60"/>
      <c r="D107" s="60"/>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row>
    <row r="108" spans="1:34" x14ac:dyDescent="0.25">
      <c r="A108" s="60"/>
      <c r="B108" s="60"/>
      <c r="C108" s="60"/>
      <c r="D108" s="60"/>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row>
    <row r="109" spans="1:34" x14ac:dyDescent="0.25">
      <c r="A109" s="60"/>
      <c r="B109" s="60"/>
      <c r="C109" s="60"/>
      <c r="D109" s="60"/>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row>
    <row r="110" spans="1:34" x14ac:dyDescent="0.25">
      <c r="A110" s="60"/>
      <c r="B110" s="60"/>
      <c r="C110" s="60"/>
      <c r="D110" s="60"/>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row>
    <row r="111" spans="1:34" x14ac:dyDescent="0.25">
      <c r="A111" s="60"/>
      <c r="B111" s="60"/>
      <c r="C111" s="60"/>
      <c r="D111" s="60"/>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row>
    <row r="112" spans="1:34" x14ac:dyDescent="0.25">
      <c r="A112" s="60"/>
      <c r="B112" s="60"/>
      <c r="C112" s="60"/>
      <c r="D112" s="60"/>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row>
    <row r="113" spans="1:34" x14ac:dyDescent="0.25">
      <c r="A113" s="60"/>
      <c r="B113" s="60"/>
      <c r="C113" s="60"/>
      <c r="D113" s="60"/>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row>
    <row r="114" spans="1:34" x14ac:dyDescent="0.25">
      <c r="A114" s="60"/>
      <c r="B114" s="60"/>
      <c r="C114" s="60"/>
      <c r="D114" s="60"/>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row>
    <row r="115" spans="1:34" x14ac:dyDescent="0.25">
      <c r="A115" s="60"/>
      <c r="B115" s="60"/>
      <c r="C115" s="60"/>
      <c r="D115" s="60"/>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row>
    <row r="116" spans="1:34" x14ac:dyDescent="0.25">
      <c r="A116" s="60"/>
      <c r="B116" s="60"/>
      <c r="C116" s="60"/>
      <c r="D116" s="60"/>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row>
    <row r="117" spans="1:34" x14ac:dyDescent="0.25">
      <c r="A117" s="60"/>
      <c r="B117" s="60"/>
      <c r="C117" s="60"/>
      <c r="D117" s="60"/>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row>
    <row r="118" spans="1:34" x14ac:dyDescent="0.25">
      <c r="A118" s="60"/>
      <c r="B118" s="60"/>
      <c r="C118" s="60"/>
      <c r="D118" s="60"/>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row>
    <row r="119" spans="1:34" x14ac:dyDescent="0.25">
      <c r="A119" s="60"/>
      <c r="B119" s="60"/>
      <c r="C119" s="60"/>
      <c r="D119" s="60"/>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row>
    <row r="120" spans="1:34" x14ac:dyDescent="0.25">
      <c r="A120" s="60"/>
      <c r="B120" s="60"/>
      <c r="C120" s="60"/>
      <c r="D120" s="60"/>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row>
    <row r="121" spans="1:34" x14ac:dyDescent="0.25">
      <c r="A121" s="60"/>
      <c r="B121" s="60"/>
      <c r="C121" s="60"/>
      <c r="D121" s="60"/>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row>
    <row r="122" spans="1:34" x14ac:dyDescent="0.25">
      <c r="A122" s="60"/>
      <c r="B122" s="60"/>
      <c r="C122" s="60"/>
      <c r="D122" s="60"/>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row>
    <row r="123" spans="1:34" x14ac:dyDescent="0.25">
      <c r="A123" s="60"/>
      <c r="B123" s="60"/>
      <c r="C123" s="60"/>
      <c r="D123" s="60"/>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row>
    <row r="124" spans="1:34" x14ac:dyDescent="0.25">
      <c r="A124" s="60"/>
      <c r="B124" s="60"/>
      <c r="C124" s="60"/>
      <c r="D124" s="60"/>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row>
    <row r="125" spans="1:34" x14ac:dyDescent="0.25">
      <c r="A125" s="60"/>
      <c r="B125" s="60"/>
      <c r="C125" s="60"/>
      <c r="D125" s="60"/>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row>
    <row r="126" spans="1:34" x14ac:dyDescent="0.25">
      <c r="A126" s="60"/>
      <c r="B126" s="60"/>
      <c r="C126" s="60"/>
      <c r="D126" s="60"/>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row>
    <row r="127" spans="1:34" x14ac:dyDescent="0.25">
      <c r="A127" s="60"/>
      <c r="B127" s="60"/>
      <c r="C127" s="60"/>
      <c r="D127" s="60"/>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row>
    <row r="128" spans="1:34" x14ac:dyDescent="0.25">
      <c r="A128" s="60"/>
      <c r="B128" s="60"/>
      <c r="C128" s="60"/>
      <c r="D128" s="60"/>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row>
    <row r="129" spans="1:34" x14ac:dyDescent="0.25">
      <c r="A129" s="60"/>
      <c r="B129" s="60"/>
      <c r="C129" s="60"/>
      <c r="D129" s="60"/>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row>
    <row r="130" spans="1:34" x14ac:dyDescent="0.25">
      <c r="A130" s="60"/>
      <c r="B130" s="60"/>
      <c r="C130" s="60"/>
      <c r="D130" s="60"/>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row>
    <row r="131" spans="1:34" x14ac:dyDescent="0.25">
      <c r="A131" s="60"/>
      <c r="B131" s="60"/>
      <c r="C131" s="60"/>
      <c r="D131" s="60"/>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row>
    <row r="132" spans="1:34" x14ac:dyDescent="0.25">
      <c r="A132" s="60"/>
      <c r="B132" s="60"/>
      <c r="C132" s="60"/>
      <c r="D132" s="60"/>
      <c r="E132" s="23"/>
      <c r="F132" s="23"/>
      <c r="G132" s="23"/>
      <c r="H132" s="23"/>
      <c r="I132" s="23"/>
      <c r="J132" s="23"/>
      <c r="K132" s="23"/>
      <c r="L132" s="23"/>
      <c r="M132" s="23"/>
      <c r="N132" s="23"/>
      <c r="O132" s="23"/>
      <c r="P132" s="23"/>
      <c r="Q132" s="23"/>
      <c r="R132" s="23"/>
      <c r="S132" s="23"/>
      <c r="T132" s="23"/>
      <c r="U132" s="23"/>
      <c r="V132" s="23"/>
      <c r="W132" s="23"/>
      <c r="X132" s="23"/>
      <c r="Y132" s="23"/>
      <c r="Z132" s="23"/>
      <c r="AA132" s="23"/>
    </row>
  </sheetData>
  <mergeCells count="3">
    <mergeCell ref="A1:AA1"/>
    <mergeCell ref="B11:F11"/>
    <mergeCell ref="AB11:AD11"/>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0CB8A-2E03-4178-A974-F0EDD4C66DAF}">
  <sheetPr>
    <tabColor rgb="FFFF0000"/>
  </sheetPr>
  <dimension ref="A1:AB96"/>
  <sheetViews>
    <sheetView topLeftCell="A15" zoomScale="85" zoomScaleNormal="85" workbookViewId="0">
      <selection activeCell="A32" sqref="A32"/>
    </sheetView>
  </sheetViews>
  <sheetFormatPr baseColWidth="10" defaultColWidth="9.140625" defaultRowHeight="15" x14ac:dyDescent="0.25"/>
  <cols>
    <col min="1" max="1" width="76.85546875" style="14" customWidth="1"/>
    <col min="2" max="2" width="7.140625" customWidth="1"/>
    <col min="3" max="3" width="6.7109375" customWidth="1"/>
    <col min="4" max="4" width="5.85546875" customWidth="1"/>
    <col min="5" max="19" width="5.5703125" customWidth="1"/>
    <col min="20" max="20" width="8.28515625" customWidth="1"/>
    <col min="21" max="21" width="8.5703125" customWidth="1"/>
    <col min="22" max="22" width="9.7109375" customWidth="1"/>
    <col min="23" max="23" width="23.5703125" customWidth="1"/>
    <col min="24" max="27" width="5.5703125" customWidth="1"/>
  </cols>
  <sheetData>
    <row r="1" spans="1:28" ht="99.6" customHeight="1" thickBot="1" x14ac:dyDescent="0.3">
      <c r="A1" s="473" t="s">
        <v>335</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5"/>
      <c r="AB1" s="23"/>
    </row>
    <row r="2" spans="1:28" ht="15.75" customHeight="1" x14ac:dyDescent="0.3">
      <c r="A2" s="325" t="s">
        <v>336</v>
      </c>
      <c r="AB2" s="23"/>
    </row>
    <row r="3" spans="1:28" ht="30.95" customHeight="1" x14ac:dyDescent="0.25">
      <c r="A3" s="248" t="s">
        <v>337</v>
      </c>
      <c r="B3" s="243"/>
      <c r="C3" s="245"/>
      <c r="D3" s="23"/>
      <c r="E3" s="23"/>
      <c r="F3" s="23"/>
      <c r="G3" s="23"/>
      <c r="H3" s="23"/>
      <c r="I3" s="23"/>
      <c r="J3" s="23"/>
      <c r="K3" s="23"/>
      <c r="L3" s="23"/>
      <c r="M3" s="23"/>
      <c r="N3" s="23"/>
      <c r="O3" s="23"/>
      <c r="P3" s="23"/>
      <c r="Q3" s="23"/>
      <c r="R3" s="23"/>
      <c r="S3" s="23"/>
      <c r="T3" s="23"/>
      <c r="U3" s="23"/>
      <c r="V3" s="23"/>
      <c r="W3" s="23"/>
      <c r="X3" s="23"/>
      <c r="Y3" s="23"/>
      <c r="Z3" s="23"/>
      <c r="AA3" s="23"/>
      <c r="AB3" s="23"/>
    </row>
    <row r="4" spans="1:28" ht="30.6" customHeight="1" x14ac:dyDescent="0.25">
      <c r="A4" s="248" t="s">
        <v>338</v>
      </c>
      <c r="B4" s="265"/>
      <c r="C4" s="60"/>
      <c r="D4" s="23"/>
      <c r="E4" s="23"/>
      <c r="F4" s="23"/>
      <c r="G4" s="23"/>
      <c r="H4" s="23"/>
      <c r="I4" s="23"/>
      <c r="J4" s="23"/>
      <c r="K4" s="23"/>
      <c r="L4" s="23"/>
      <c r="M4" s="23"/>
      <c r="N4" s="23"/>
      <c r="O4" s="23"/>
      <c r="P4" s="23"/>
      <c r="Q4" s="23"/>
      <c r="R4" s="23"/>
      <c r="S4" s="23"/>
      <c r="T4" s="23"/>
      <c r="U4" s="23"/>
      <c r="V4" s="23"/>
      <c r="W4" s="23"/>
      <c r="X4" s="23"/>
      <c r="Y4" s="23"/>
      <c r="Z4" s="23"/>
      <c r="AA4" s="23"/>
      <c r="AB4" s="23"/>
    </row>
    <row r="5" spans="1:28" ht="16.5" customHeight="1" thickBot="1" x14ac:dyDescent="0.3">
      <c r="A5" s="248"/>
      <c r="B5" s="23"/>
      <c r="C5" s="60"/>
      <c r="D5" s="23"/>
      <c r="E5" s="23"/>
      <c r="F5" s="23"/>
      <c r="G5" s="23"/>
      <c r="H5" s="23"/>
      <c r="I5" s="23"/>
      <c r="J5" s="23"/>
      <c r="K5" s="23"/>
      <c r="L5" s="23"/>
      <c r="M5" s="23"/>
      <c r="N5" s="23"/>
      <c r="O5" s="23"/>
      <c r="P5" s="23"/>
      <c r="Q5" s="23"/>
      <c r="R5" s="23"/>
      <c r="S5" s="23"/>
      <c r="T5" s="23"/>
      <c r="U5" s="23"/>
      <c r="V5" s="23"/>
      <c r="W5" s="23"/>
      <c r="X5" s="23"/>
      <c r="Y5" s="23"/>
      <c r="Z5" s="23"/>
      <c r="AA5" s="23"/>
      <c r="AB5" s="23"/>
    </row>
    <row r="6" spans="1:28" ht="20.45" customHeight="1" thickBot="1" x14ac:dyDescent="0.3">
      <c r="A6" s="62" t="s">
        <v>339</v>
      </c>
      <c r="B6" s="23"/>
      <c r="C6" s="60"/>
      <c r="D6" s="23"/>
      <c r="E6" s="23"/>
      <c r="F6" s="23"/>
      <c r="G6" s="23"/>
      <c r="H6" s="23"/>
      <c r="I6" s="23"/>
      <c r="J6" s="23"/>
      <c r="K6" s="23"/>
      <c r="L6" s="23"/>
      <c r="M6" s="23"/>
      <c r="N6" s="23"/>
      <c r="O6" s="23"/>
      <c r="P6" s="23"/>
      <c r="Q6" s="23"/>
      <c r="R6" s="23"/>
      <c r="S6" s="23"/>
      <c r="T6" s="23"/>
      <c r="U6" s="23"/>
      <c r="V6" s="23"/>
      <c r="W6" s="23"/>
      <c r="X6" s="23"/>
      <c r="Y6" s="23"/>
      <c r="Z6" s="23"/>
      <c r="AA6" s="23"/>
      <c r="AB6" s="23"/>
    </row>
    <row r="7" spans="1:28" ht="18.600000000000001" customHeight="1" x14ac:dyDescent="0.25">
      <c r="A7" s="267"/>
      <c r="B7" s="23"/>
      <c r="C7" s="60"/>
      <c r="D7" s="23"/>
      <c r="E7" s="23"/>
      <c r="F7" s="23"/>
      <c r="G7" s="23"/>
      <c r="H7" s="23"/>
      <c r="I7" s="23"/>
      <c r="J7" s="23"/>
      <c r="K7" s="23"/>
      <c r="L7" s="23"/>
      <c r="M7" s="23"/>
      <c r="N7" s="23"/>
      <c r="O7" s="23"/>
      <c r="P7" s="23"/>
      <c r="Q7" s="23"/>
      <c r="R7" s="23"/>
      <c r="S7" s="23"/>
      <c r="T7" s="23"/>
      <c r="U7" s="23"/>
      <c r="V7" s="23"/>
      <c r="W7" s="23"/>
      <c r="X7" s="23"/>
      <c r="Y7" s="23"/>
      <c r="Z7" s="23"/>
      <c r="AA7" s="23"/>
      <c r="AB7" s="23"/>
    </row>
    <row r="8" spans="1:28" ht="15.75" thickBot="1" x14ac:dyDescent="0.3">
      <c r="A8" s="248"/>
      <c r="B8" s="60"/>
      <c r="C8" s="60"/>
      <c r="D8" s="23"/>
      <c r="E8" s="23"/>
      <c r="F8" s="23"/>
      <c r="G8" s="23"/>
      <c r="H8" s="23"/>
      <c r="I8" s="23"/>
      <c r="J8" s="23"/>
      <c r="K8" s="23"/>
      <c r="L8" s="23"/>
      <c r="M8" s="23"/>
      <c r="N8" s="23"/>
      <c r="O8" s="23"/>
      <c r="P8" s="23"/>
      <c r="Q8" s="23"/>
      <c r="R8" s="23"/>
      <c r="S8" s="23"/>
      <c r="T8" s="23"/>
      <c r="U8" s="23"/>
      <c r="V8" s="23"/>
      <c r="W8" s="23"/>
      <c r="X8" s="23"/>
      <c r="Y8" s="23"/>
      <c r="Z8" s="23"/>
      <c r="AA8" s="23"/>
      <c r="AB8" s="23"/>
    </row>
    <row r="9" spans="1:28" s="2" customFormat="1" ht="15.75" thickBot="1" x14ac:dyDescent="0.3">
      <c r="A9" s="62" t="s">
        <v>286</v>
      </c>
      <c r="B9" s="170">
        <v>2024</v>
      </c>
      <c r="C9" s="170">
        <v>2025</v>
      </c>
      <c r="D9" s="170">
        <v>2026</v>
      </c>
      <c r="E9" s="170">
        <v>2027</v>
      </c>
      <c r="F9" s="170">
        <v>2028</v>
      </c>
      <c r="G9" s="170">
        <v>2029</v>
      </c>
      <c r="H9" s="170">
        <v>2030</v>
      </c>
      <c r="I9" s="170">
        <v>2031</v>
      </c>
      <c r="J9" s="170">
        <v>2032</v>
      </c>
      <c r="K9" s="170">
        <v>2033</v>
      </c>
      <c r="L9" s="170">
        <v>2034</v>
      </c>
      <c r="M9" s="170">
        <v>2035</v>
      </c>
      <c r="N9" s="170">
        <v>2036</v>
      </c>
      <c r="O9" s="170">
        <v>2037</v>
      </c>
      <c r="P9" s="170">
        <v>2038</v>
      </c>
      <c r="Q9" s="170">
        <v>2039</v>
      </c>
      <c r="R9" s="170">
        <v>2040</v>
      </c>
      <c r="S9" s="170">
        <v>2041</v>
      </c>
      <c r="T9" s="170">
        <v>2042</v>
      </c>
      <c r="U9" s="170">
        <v>2043</v>
      </c>
      <c r="V9" s="23"/>
      <c r="W9" s="23"/>
      <c r="X9" s="23"/>
      <c r="Y9" s="23"/>
      <c r="Z9" s="23"/>
      <c r="AA9" s="25"/>
    </row>
    <row r="10" spans="1:28" s="2" customFormat="1" ht="30.75" thickBot="1" x14ac:dyDescent="0.3">
      <c r="A10" s="270" t="s">
        <v>340</v>
      </c>
      <c r="B10" s="269">
        <f>'5.a CEP_Réseau global'!G67/1000</f>
        <v>0</v>
      </c>
      <c r="C10" s="269">
        <f>'5.a CEP_Réseau global'!H67/1000</f>
        <v>0</v>
      </c>
      <c r="D10" s="269">
        <f>'5.a CEP_Réseau global'!I67/1000</f>
        <v>0</v>
      </c>
      <c r="E10" s="269">
        <f>'5.a CEP_Réseau global'!J67/1000</f>
        <v>0</v>
      </c>
      <c r="F10" s="269">
        <f>'5.a CEP_Réseau global'!K67/1000</f>
        <v>0</v>
      </c>
      <c r="G10" s="269">
        <f>'5.a CEP_Réseau global'!L67/1000</f>
        <v>0</v>
      </c>
      <c r="H10" s="269">
        <f>'5.a CEP_Réseau global'!M67/1000</f>
        <v>0</v>
      </c>
      <c r="I10" s="269">
        <f>'5.a CEP_Réseau global'!N67/1000</f>
        <v>0</v>
      </c>
      <c r="J10" s="269">
        <f>'5.a CEP_Réseau global'!O67/1000</f>
        <v>0</v>
      </c>
      <c r="K10" s="269">
        <f>'5.a CEP_Réseau global'!P67/1000</f>
        <v>0</v>
      </c>
      <c r="L10" s="269">
        <f>'5.a CEP_Réseau global'!Q67/1000</f>
        <v>0</v>
      </c>
      <c r="M10" s="269">
        <f>'5.a CEP_Réseau global'!R67/1000</f>
        <v>0</v>
      </c>
      <c r="N10" s="269">
        <f>'5.a CEP_Réseau global'!S67/1000</f>
        <v>0</v>
      </c>
      <c r="O10" s="269">
        <f>'5.a CEP_Réseau global'!T67/1000</f>
        <v>0</v>
      </c>
      <c r="P10" s="269">
        <f>'5.a CEP_Réseau global'!U67/1000</f>
        <v>0</v>
      </c>
      <c r="Q10" s="269">
        <f>'5.a CEP_Réseau global'!V67/1000</f>
        <v>0</v>
      </c>
      <c r="R10" s="269">
        <f>'5.a CEP_Réseau global'!W67/1000</f>
        <v>0</v>
      </c>
      <c r="S10" s="269">
        <f>'5.a CEP_Réseau global'!X67/1000</f>
        <v>0</v>
      </c>
      <c r="T10" s="269">
        <f>'5.a CEP_Réseau global'!Y67/1000</f>
        <v>0</v>
      </c>
      <c r="U10" s="269">
        <f>'5.a CEP_Réseau global'!Z67/1000</f>
        <v>0</v>
      </c>
      <c r="V10" s="25"/>
      <c r="W10" s="25"/>
      <c r="X10" s="25"/>
      <c r="Y10" s="25"/>
      <c r="Z10" s="25"/>
      <c r="AA10" s="25"/>
    </row>
    <row r="11" spans="1:28" x14ac:dyDescent="0.25">
      <c r="A11" s="76"/>
      <c r="B11" s="25"/>
      <c r="C11" s="25"/>
      <c r="D11" s="25"/>
      <c r="E11" s="25"/>
      <c r="F11" s="25"/>
      <c r="G11" s="25"/>
      <c r="H11" s="25"/>
      <c r="I11" s="25"/>
      <c r="J11" s="25"/>
      <c r="K11" s="25"/>
      <c r="L11" s="25"/>
      <c r="M11" s="25"/>
      <c r="N11" s="25"/>
      <c r="O11" s="25"/>
      <c r="P11" s="25"/>
      <c r="Q11" s="25"/>
      <c r="R11" s="25"/>
      <c r="S11" s="25"/>
      <c r="T11" s="25"/>
      <c r="U11" s="25"/>
      <c r="V11" s="23"/>
      <c r="W11" s="23"/>
      <c r="X11" s="23"/>
      <c r="Y11" s="23"/>
      <c r="Z11" s="23"/>
      <c r="AA11" s="23"/>
    </row>
    <row r="12" spans="1:28" ht="15.75" thickBot="1" x14ac:dyDescent="0.3">
      <c r="A12" s="247" t="s">
        <v>341</v>
      </c>
      <c r="B12" s="23"/>
      <c r="C12" s="23"/>
      <c r="D12" s="23"/>
      <c r="E12" s="23"/>
      <c r="F12" s="23"/>
      <c r="G12" s="23"/>
      <c r="H12" s="23"/>
      <c r="I12" s="23"/>
      <c r="J12" s="23"/>
      <c r="K12" s="23"/>
      <c r="L12" s="23"/>
      <c r="M12" s="23"/>
      <c r="N12" s="23"/>
      <c r="O12" s="23"/>
      <c r="P12" s="23"/>
      <c r="Q12" s="23"/>
      <c r="R12" s="23"/>
      <c r="S12" s="23"/>
      <c r="T12" s="23"/>
      <c r="U12" s="289" t="s">
        <v>342</v>
      </c>
      <c r="V12" s="23"/>
      <c r="W12" s="23"/>
      <c r="X12" s="23"/>
      <c r="Y12" s="23"/>
      <c r="Z12" s="23"/>
      <c r="AA12" s="23"/>
    </row>
    <row r="13" spans="1:28" ht="15.75" thickBot="1" x14ac:dyDescent="0.3">
      <c r="A13" s="248"/>
      <c r="B13" s="23"/>
      <c r="C13" s="23"/>
      <c r="D13" s="23"/>
      <c r="E13" s="23"/>
      <c r="F13" s="23"/>
      <c r="G13" s="23"/>
      <c r="H13" s="23"/>
      <c r="I13" s="23"/>
      <c r="J13" s="23"/>
      <c r="K13" s="23"/>
      <c r="L13" s="250"/>
      <c r="M13" s="250"/>
      <c r="N13" s="251"/>
      <c r="O13" s="251"/>
      <c r="P13" s="251"/>
      <c r="Q13" s="251"/>
      <c r="R13" s="251"/>
      <c r="S13" s="251"/>
      <c r="T13" s="252" t="s">
        <v>343</v>
      </c>
      <c r="U13" s="268"/>
      <c r="V13" s="241"/>
      <c r="W13" s="23"/>
      <c r="X13" s="23"/>
      <c r="Y13" s="23"/>
      <c r="Z13" s="23"/>
      <c r="AA13" s="23"/>
    </row>
    <row r="14" spans="1:28" x14ac:dyDescent="0.25">
      <c r="A14" s="248"/>
      <c r="B14" s="23"/>
      <c r="C14" s="23"/>
      <c r="D14" s="23"/>
      <c r="E14" s="23"/>
      <c r="F14" s="23"/>
      <c r="G14" s="23"/>
      <c r="H14" s="23"/>
      <c r="I14" s="23"/>
      <c r="J14" s="23"/>
      <c r="K14" s="23"/>
      <c r="L14" s="23"/>
      <c r="M14" s="23"/>
      <c r="N14" s="23"/>
      <c r="O14" s="23"/>
      <c r="P14" s="23"/>
      <c r="Q14" s="23"/>
      <c r="R14" s="23"/>
      <c r="S14" s="23"/>
      <c r="T14" s="23"/>
      <c r="U14" s="23"/>
      <c r="V14" s="241" t="s">
        <v>344</v>
      </c>
      <c r="W14" s="23"/>
      <c r="X14" s="23"/>
      <c r="Y14" s="23"/>
      <c r="Z14" s="23"/>
      <c r="AA14" s="23"/>
    </row>
    <row r="15" spans="1:28" x14ac:dyDescent="0.25">
      <c r="A15" s="228" t="s">
        <v>345</v>
      </c>
      <c r="B15" s="267"/>
      <c r="C15" s="266"/>
      <c r="D15" s="266"/>
      <c r="E15" s="266"/>
      <c r="F15" s="266"/>
      <c r="G15" s="266"/>
      <c r="H15" s="266"/>
      <c r="I15" s="266"/>
      <c r="J15" s="266"/>
      <c r="K15" s="266"/>
      <c r="L15" s="266"/>
      <c r="M15" s="266"/>
      <c r="N15" s="266"/>
      <c r="O15" s="266"/>
      <c r="P15" s="266"/>
      <c r="Q15" s="266"/>
      <c r="R15" s="266"/>
      <c r="S15" s="266"/>
      <c r="T15" s="266"/>
      <c r="U15" s="266"/>
      <c r="V15" s="242">
        <f>SUM(B15:U15)</f>
        <v>0</v>
      </c>
      <c r="W15" s="23"/>
      <c r="X15" s="23"/>
      <c r="Y15" s="23"/>
      <c r="Z15" s="23"/>
      <c r="AA15" s="23"/>
    </row>
    <row r="16" spans="1:28" x14ac:dyDescent="0.25">
      <c r="A16" s="60"/>
      <c r="B16" s="23"/>
      <c r="C16" s="23"/>
      <c r="D16" s="23"/>
      <c r="E16" s="23"/>
      <c r="F16" s="23"/>
      <c r="G16" s="23"/>
      <c r="H16" s="23"/>
      <c r="I16" s="23"/>
      <c r="J16" s="23"/>
      <c r="K16" s="23"/>
      <c r="L16" s="23"/>
      <c r="M16" s="23"/>
      <c r="N16" s="23"/>
      <c r="O16" s="23"/>
      <c r="P16" s="23"/>
      <c r="Q16" s="23"/>
      <c r="R16" s="23"/>
      <c r="S16" s="23"/>
      <c r="T16" s="23"/>
      <c r="U16" s="23"/>
      <c r="V16" s="242"/>
      <c r="W16" s="23"/>
      <c r="X16" s="23"/>
      <c r="Y16" s="23"/>
      <c r="Z16" s="23"/>
      <c r="AA16" s="23"/>
    </row>
    <row r="17" spans="1:28" x14ac:dyDescent="0.25">
      <c r="A17" s="228" t="s">
        <v>346</v>
      </c>
      <c r="B17" s="267"/>
      <c r="C17" s="266"/>
      <c r="D17" s="266"/>
      <c r="E17" s="266"/>
      <c r="F17" s="266"/>
      <c r="G17" s="266"/>
      <c r="H17" s="266"/>
      <c r="I17" s="266"/>
      <c r="J17" s="266"/>
      <c r="K17" s="266"/>
      <c r="L17" s="266"/>
      <c r="M17" s="266"/>
      <c r="N17" s="266"/>
      <c r="O17" s="266"/>
      <c r="P17" s="266"/>
      <c r="Q17" s="266"/>
      <c r="R17" s="266"/>
      <c r="S17" s="266"/>
      <c r="T17" s="266"/>
      <c r="U17" s="266"/>
      <c r="V17" s="242">
        <f>SUM(B17:U17)</f>
        <v>0</v>
      </c>
      <c r="W17" s="23"/>
      <c r="X17" s="23"/>
      <c r="Y17" s="23"/>
      <c r="Z17" s="23"/>
      <c r="AA17" s="23"/>
    </row>
    <row r="18" spans="1:28" x14ac:dyDescent="0.25">
      <c r="A18" s="60"/>
      <c r="B18" s="23"/>
      <c r="C18" s="23"/>
      <c r="D18" s="23"/>
      <c r="E18" s="23"/>
      <c r="F18" s="23"/>
      <c r="G18" s="23"/>
      <c r="H18" s="23"/>
      <c r="I18" s="23"/>
      <c r="J18" s="23"/>
      <c r="K18" s="23"/>
      <c r="L18" s="23"/>
      <c r="M18" s="23"/>
      <c r="N18" s="23"/>
      <c r="O18" s="23"/>
      <c r="P18" s="23"/>
      <c r="Q18" s="23"/>
      <c r="R18" s="23"/>
      <c r="S18" s="23"/>
      <c r="T18" s="23"/>
      <c r="U18" s="23"/>
      <c r="V18" s="242"/>
      <c r="W18" s="23"/>
      <c r="X18" s="23"/>
      <c r="Y18" s="23"/>
      <c r="Z18" s="23"/>
      <c r="AA18" s="23"/>
    </row>
    <row r="19" spans="1:28" ht="29.45" customHeight="1" x14ac:dyDescent="0.25">
      <c r="A19" s="229" t="s">
        <v>347</v>
      </c>
      <c r="B19" s="267"/>
      <c r="C19" s="267"/>
      <c r="D19" s="267"/>
      <c r="E19" s="267"/>
      <c r="F19" s="267"/>
      <c r="G19" s="267"/>
      <c r="H19" s="267"/>
      <c r="I19" s="267"/>
      <c r="J19" s="267"/>
      <c r="K19" s="267"/>
      <c r="L19" s="267"/>
      <c r="M19" s="267"/>
      <c r="N19" s="267"/>
      <c r="O19" s="267"/>
      <c r="P19" s="267"/>
      <c r="Q19" s="267"/>
      <c r="R19" s="267"/>
      <c r="S19" s="267"/>
      <c r="T19" s="267"/>
      <c r="U19" s="267"/>
      <c r="V19" s="242">
        <f>SUM(B19:U19)</f>
        <v>0</v>
      </c>
      <c r="W19" s="23"/>
      <c r="X19" s="23"/>
      <c r="Y19" s="23"/>
      <c r="Z19" s="23"/>
      <c r="AA19" s="23"/>
    </row>
    <row r="20" spans="1:28" x14ac:dyDescent="0.25">
      <c r="A20" s="60"/>
      <c r="B20" s="23"/>
      <c r="C20" s="23"/>
      <c r="D20" s="23"/>
      <c r="E20" s="23"/>
      <c r="F20" s="23"/>
      <c r="G20" s="23"/>
      <c r="H20" s="23"/>
      <c r="I20" s="23"/>
      <c r="J20" s="23"/>
      <c r="K20" s="23"/>
      <c r="L20" s="23"/>
      <c r="M20" s="23"/>
      <c r="N20" s="23"/>
      <c r="O20" s="23"/>
      <c r="P20" s="23"/>
      <c r="Q20" s="23"/>
      <c r="R20" s="23"/>
      <c r="S20" s="23"/>
      <c r="T20" s="23"/>
      <c r="U20" s="23"/>
      <c r="V20" s="242"/>
      <c r="W20" s="23"/>
      <c r="X20" s="23"/>
      <c r="Y20" s="23"/>
      <c r="Z20" s="23"/>
      <c r="AA20" s="23"/>
    </row>
    <row r="21" spans="1:28" x14ac:dyDescent="0.25">
      <c r="A21" s="227" t="s">
        <v>348</v>
      </c>
      <c r="B21" s="246">
        <f>B10+B17+B19</f>
        <v>0</v>
      </c>
      <c r="C21" s="246">
        <f t="shared" ref="C21:U21" si="0">C10+C17+C19</f>
        <v>0</v>
      </c>
      <c r="D21" s="246">
        <f t="shared" si="0"/>
        <v>0</v>
      </c>
      <c r="E21" s="246">
        <f t="shared" si="0"/>
        <v>0</v>
      </c>
      <c r="F21" s="246">
        <f t="shared" si="0"/>
        <v>0</v>
      </c>
      <c r="G21" s="246">
        <f t="shared" si="0"/>
        <v>0</v>
      </c>
      <c r="H21" s="246">
        <f t="shared" si="0"/>
        <v>0</v>
      </c>
      <c r="I21" s="246">
        <f t="shared" si="0"/>
        <v>0</v>
      </c>
      <c r="J21" s="246">
        <f t="shared" si="0"/>
        <v>0</v>
      </c>
      <c r="K21" s="246">
        <f t="shared" si="0"/>
        <v>0</v>
      </c>
      <c r="L21" s="246">
        <f t="shared" si="0"/>
        <v>0</v>
      </c>
      <c r="M21" s="246">
        <f t="shared" si="0"/>
        <v>0</v>
      </c>
      <c r="N21" s="246">
        <f t="shared" si="0"/>
        <v>0</v>
      </c>
      <c r="O21" s="246">
        <f t="shared" si="0"/>
        <v>0</v>
      </c>
      <c r="P21" s="246">
        <f t="shared" si="0"/>
        <v>0</v>
      </c>
      <c r="Q21" s="246">
        <f t="shared" si="0"/>
        <v>0</v>
      </c>
      <c r="R21" s="246">
        <f t="shared" si="0"/>
        <v>0</v>
      </c>
      <c r="S21" s="246">
        <f t="shared" si="0"/>
        <v>0</v>
      </c>
      <c r="T21" s="246">
        <f t="shared" si="0"/>
        <v>0</v>
      </c>
      <c r="U21" s="246">
        <f t="shared" si="0"/>
        <v>0</v>
      </c>
      <c r="V21" s="242">
        <f>SUM(B21:U21)</f>
        <v>0</v>
      </c>
      <c r="W21" s="23"/>
      <c r="X21" s="23"/>
      <c r="Y21" s="23"/>
      <c r="Z21" s="23"/>
      <c r="AA21" s="23"/>
    </row>
    <row r="22" spans="1:28" x14ac:dyDescent="0.25">
      <c r="A22" s="60"/>
      <c r="B22" s="23"/>
      <c r="C22" s="23"/>
      <c r="D22" s="23"/>
      <c r="E22" s="23"/>
      <c r="F22" s="23"/>
      <c r="G22" s="23"/>
      <c r="H22" s="23"/>
      <c r="I22" s="23"/>
      <c r="J22" s="23"/>
      <c r="K22" s="23"/>
      <c r="L22" s="23"/>
      <c r="M22" s="23"/>
      <c r="N22" s="23"/>
      <c r="O22" s="23"/>
      <c r="P22" s="23"/>
      <c r="Q22" s="23"/>
      <c r="R22" s="23"/>
      <c r="S22" s="23"/>
      <c r="T22" s="23"/>
      <c r="U22" s="23"/>
      <c r="V22" s="242"/>
      <c r="W22" s="23"/>
      <c r="X22" s="23"/>
      <c r="Y22" s="23"/>
      <c r="Z22" s="23"/>
      <c r="AA22" s="23"/>
    </row>
    <row r="23" spans="1:28" x14ac:dyDescent="0.25">
      <c r="A23" s="227" t="s">
        <v>349</v>
      </c>
      <c r="B23" s="244">
        <f t="shared" ref="B23:U23" si="1">-IF(B21&gt;0,B21*0.25,0)</f>
        <v>0</v>
      </c>
      <c r="C23" s="244">
        <f t="shared" si="1"/>
        <v>0</v>
      </c>
      <c r="D23" s="244">
        <f t="shared" si="1"/>
        <v>0</v>
      </c>
      <c r="E23" s="244">
        <f t="shared" si="1"/>
        <v>0</v>
      </c>
      <c r="F23" s="244">
        <f t="shared" si="1"/>
        <v>0</v>
      </c>
      <c r="G23" s="244">
        <f t="shared" si="1"/>
        <v>0</v>
      </c>
      <c r="H23" s="244">
        <f t="shared" si="1"/>
        <v>0</v>
      </c>
      <c r="I23" s="244">
        <f t="shared" si="1"/>
        <v>0</v>
      </c>
      <c r="J23" s="244">
        <f t="shared" si="1"/>
        <v>0</v>
      </c>
      <c r="K23" s="244">
        <f t="shared" si="1"/>
        <v>0</v>
      </c>
      <c r="L23" s="244">
        <f t="shared" si="1"/>
        <v>0</v>
      </c>
      <c r="M23" s="244">
        <f t="shared" si="1"/>
        <v>0</v>
      </c>
      <c r="N23" s="244">
        <f t="shared" si="1"/>
        <v>0</v>
      </c>
      <c r="O23" s="244">
        <f t="shared" si="1"/>
        <v>0</v>
      </c>
      <c r="P23" s="244">
        <f t="shared" si="1"/>
        <v>0</v>
      </c>
      <c r="Q23" s="244">
        <f t="shared" si="1"/>
        <v>0</v>
      </c>
      <c r="R23" s="244">
        <f t="shared" si="1"/>
        <v>0</v>
      </c>
      <c r="S23" s="244">
        <f t="shared" si="1"/>
        <v>0</v>
      </c>
      <c r="T23" s="244">
        <f t="shared" si="1"/>
        <v>0</v>
      </c>
      <c r="U23" s="244">
        <f t="shared" si="1"/>
        <v>0</v>
      </c>
      <c r="V23" s="242">
        <f>SUM(B23:U23)</f>
        <v>0</v>
      </c>
      <c r="W23" s="23"/>
      <c r="X23" s="23"/>
      <c r="Y23" s="23"/>
      <c r="Z23" s="23"/>
      <c r="AA23" s="23"/>
    </row>
    <row r="24" spans="1:28" x14ac:dyDescent="0.25">
      <c r="A24" s="60"/>
      <c r="B24" s="23"/>
      <c r="C24" s="23"/>
      <c r="D24" s="23"/>
      <c r="E24" s="23"/>
      <c r="F24" s="23"/>
      <c r="G24" s="23"/>
      <c r="H24" s="23"/>
      <c r="I24" s="23"/>
      <c r="J24" s="23"/>
      <c r="K24" s="23"/>
      <c r="L24" s="23"/>
      <c r="M24" s="23"/>
      <c r="N24" s="23"/>
      <c r="O24" s="23"/>
      <c r="P24" s="23"/>
      <c r="Q24" s="23"/>
      <c r="R24" s="23"/>
      <c r="S24" s="23"/>
      <c r="T24" s="23"/>
      <c r="U24" s="23"/>
      <c r="V24" s="242"/>
      <c r="W24" s="23"/>
      <c r="X24" s="23"/>
      <c r="Y24" s="23"/>
      <c r="Z24" s="23"/>
      <c r="AA24" s="23"/>
    </row>
    <row r="25" spans="1:28" ht="29.25" x14ac:dyDescent="0.25">
      <c r="A25" s="228" t="s">
        <v>350</v>
      </c>
      <c r="B25" s="267"/>
      <c r="C25" s="266"/>
      <c r="D25" s="267"/>
      <c r="E25" s="266"/>
      <c r="F25" s="266"/>
      <c r="G25" s="266"/>
      <c r="H25" s="266"/>
      <c r="I25" s="266"/>
      <c r="J25" s="266"/>
      <c r="K25" s="266"/>
      <c r="L25" s="266"/>
      <c r="M25" s="266"/>
      <c r="N25" s="266"/>
      <c r="O25" s="266"/>
      <c r="P25" s="266"/>
      <c r="Q25" s="266"/>
      <c r="R25" s="266"/>
      <c r="S25" s="266"/>
      <c r="T25" s="266"/>
      <c r="U25" s="266"/>
      <c r="V25" s="242">
        <f>SUM(B25:U25)</f>
        <v>0</v>
      </c>
      <c r="W25" s="23"/>
      <c r="X25" s="23"/>
      <c r="Y25" s="23"/>
      <c r="Z25" s="23"/>
      <c r="AA25" s="23"/>
    </row>
    <row r="26" spans="1:28" x14ac:dyDescent="0.25">
      <c r="A26" s="60"/>
      <c r="B26" s="23"/>
      <c r="C26" s="23"/>
      <c r="D26" s="23"/>
      <c r="E26" s="23"/>
      <c r="F26" s="23"/>
      <c r="G26" s="23"/>
      <c r="H26" s="23"/>
      <c r="I26" s="23"/>
      <c r="J26" s="23"/>
      <c r="K26" s="23"/>
      <c r="L26" s="23"/>
      <c r="M26" s="23"/>
      <c r="N26" s="23"/>
      <c r="O26" s="23"/>
      <c r="P26" s="23"/>
      <c r="Q26" s="23"/>
      <c r="R26" s="23"/>
      <c r="S26" s="23"/>
      <c r="T26" s="23"/>
      <c r="U26" s="23"/>
      <c r="V26" s="242"/>
      <c r="W26" s="23"/>
      <c r="X26" s="23"/>
      <c r="Y26" s="23"/>
      <c r="Z26" s="23"/>
      <c r="AA26" s="23"/>
    </row>
    <row r="27" spans="1:28" x14ac:dyDescent="0.25">
      <c r="A27" s="227" t="s">
        <v>351</v>
      </c>
      <c r="B27" s="246">
        <f>B10+B15+B23</f>
        <v>0</v>
      </c>
      <c r="C27" s="246">
        <f t="shared" ref="C27:T27" si="2">C10+C15+C23</f>
        <v>0</v>
      </c>
      <c r="D27" s="246">
        <f t="shared" si="2"/>
        <v>0</v>
      </c>
      <c r="E27" s="246">
        <f t="shared" si="2"/>
        <v>0</v>
      </c>
      <c r="F27" s="246">
        <f t="shared" si="2"/>
        <v>0</v>
      </c>
      <c r="G27" s="246">
        <f t="shared" si="2"/>
        <v>0</v>
      </c>
      <c r="H27" s="246">
        <f t="shared" si="2"/>
        <v>0</v>
      </c>
      <c r="I27" s="246">
        <f t="shared" si="2"/>
        <v>0</v>
      </c>
      <c r="J27" s="246">
        <f t="shared" si="2"/>
        <v>0</v>
      </c>
      <c r="K27" s="246">
        <f t="shared" si="2"/>
        <v>0</v>
      </c>
      <c r="L27" s="246">
        <f t="shared" si="2"/>
        <v>0</v>
      </c>
      <c r="M27" s="246">
        <f t="shared" si="2"/>
        <v>0</v>
      </c>
      <c r="N27" s="246">
        <f t="shared" si="2"/>
        <v>0</v>
      </c>
      <c r="O27" s="246">
        <f t="shared" si="2"/>
        <v>0</v>
      </c>
      <c r="P27" s="246">
        <f t="shared" si="2"/>
        <v>0</v>
      </c>
      <c r="Q27" s="246">
        <f t="shared" si="2"/>
        <v>0</v>
      </c>
      <c r="R27" s="246">
        <f t="shared" si="2"/>
        <v>0</v>
      </c>
      <c r="S27" s="246">
        <f t="shared" si="2"/>
        <v>0</v>
      </c>
      <c r="T27" s="246">
        <f t="shared" si="2"/>
        <v>0</v>
      </c>
      <c r="U27" s="246">
        <f>U10+U15+U23+U13</f>
        <v>0</v>
      </c>
      <c r="V27" s="242">
        <f>SUM(B27:U27)</f>
        <v>0</v>
      </c>
      <c r="W27" s="23"/>
      <c r="X27" s="23"/>
      <c r="Y27" s="23"/>
      <c r="Z27" s="23"/>
      <c r="AA27" s="23"/>
    </row>
    <row r="28" spans="1:28" x14ac:dyDescent="0.25">
      <c r="A28" s="227" t="s">
        <v>352</v>
      </c>
      <c r="B28" s="246">
        <f>B27+B25</f>
        <v>0</v>
      </c>
      <c r="C28" s="246">
        <f t="shared" ref="C28:U28" si="3">C27+C25</f>
        <v>0</v>
      </c>
      <c r="D28" s="246">
        <f t="shared" si="3"/>
        <v>0</v>
      </c>
      <c r="E28" s="246">
        <f t="shared" si="3"/>
        <v>0</v>
      </c>
      <c r="F28" s="246">
        <f t="shared" si="3"/>
        <v>0</v>
      </c>
      <c r="G28" s="246">
        <f t="shared" si="3"/>
        <v>0</v>
      </c>
      <c r="H28" s="246">
        <f t="shared" si="3"/>
        <v>0</v>
      </c>
      <c r="I28" s="246">
        <f t="shared" si="3"/>
        <v>0</v>
      </c>
      <c r="J28" s="246">
        <f t="shared" si="3"/>
        <v>0</v>
      </c>
      <c r="K28" s="246">
        <f t="shared" si="3"/>
        <v>0</v>
      </c>
      <c r="L28" s="246">
        <f t="shared" si="3"/>
        <v>0</v>
      </c>
      <c r="M28" s="246">
        <f t="shared" si="3"/>
        <v>0</v>
      </c>
      <c r="N28" s="246">
        <f t="shared" si="3"/>
        <v>0</v>
      </c>
      <c r="O28" s="246">
        <f t="shared" si="3"/>
        <v>0</v>
      </c>
      <c r="P28" s="246">
        <f t="shared" si="3"/>
        <v>0</v>
      </c>
      <c r="Q28" s="246">
        <f t="shared" si="3"/>
        <v>0</v>
      </c>
      <c r="R28" s="246">
        <f t="shared" si="3"/>
        <v>0</v>
      </c>
      <c r="S28" s="246">
        <f t="shared" si="3"/>
        <v>0</v>
      </c>
      <c r="T28" s="246">
        <f t="shared" si="3"/>
        <v>0</v>
      </c>
      <c r="U28" s="246">
        <f t="shared" si="3"/>
        <v>0</v>
      </c>
      <c r="V28" s="242">
        <f>SUM(B28:U28)</f>
        <v>0</v>
      </c>
      <c r="W28" s="23"/>
      <c r="X28" s="23"/>
      <c r="Y28" s="23"/>
      <c r="Z28" s="23"/>
      <c r="AA28" s="23"/>
    </row>
    <row r="29" spans="1:28" x14ac:dyDescent="0.25">
      <c r="A29" s="60"/>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ht="33.6" customHeight="1" x14ac:dyDescent="0.25">
      <c r="A30" s="240" t="s">
        <v>353</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25">
      <c r="A31" s="376">
        <f>-NPV(0.0589,B27:U27)</f>
        <v>0</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25">
      <c r="A32" s="240" t="s">
        <v>354</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249" t="e">
        <f>IRR(B28:U28)</f>
        <v>#NUM!</v>
      </c>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25">
      <c r="A34" s="60"/>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25">
      <c r="A35" s="60"/>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25">
      <c r="A36" s="60"/>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60"/>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60"/>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25">
      <c r="A39" s="60"/>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25">
      <c r="A40" s="60"/>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25">
      <c r="A41" s="60"/>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60"/>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60"/>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60"/>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60"/>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60"/>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60"/>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60"/>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60"/>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60"/>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60"/>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60"/>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60"/>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60"/>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60"/>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60"/>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60"/>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60"/>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60"/>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60"/>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60"/>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60"/>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60"/>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60"/>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60"/>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60"/>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60"/>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60"/>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60"/>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60"/>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60"/>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60"/>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60"/>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60"/>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60"/>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60"/>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60"/>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60"/>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60"/>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60"/>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60"/>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60"/>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60"/>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60"/>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60"/>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60"/>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60"/>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60"/>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60"/>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60"/>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60"/>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60"/>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60"/>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60"/>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60"/>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60"/>
      <c r="B96" s="23"/>
      <c r="C96" s="23"/>
      <c r="D96" s="23"/>
      <c r="E96" s="23"/>
      <c r="F96" s="23"/>
      <c r="G96" s="23"/>
      <c r="H96" s="23"/>
      <c r="I96" s="23"/>
      <c r="J96" s="23"/>
      <c r="K96" s="23"/>
      <c r="L96" s="23"/>
      <c r="M96" s="23"/>
      <c r="N96" s="23"/>
      <c r="O96" s="23"/>
      <c r="P96" s="23"/>
      <c r="Q96" s="23"/>
      <c r="R96" s="23"/>
      <c r="S96" s="23"/>
      <c r="T96" s="23"/>
      <c r="U96" s="23"/>
      <c r="V96" s="23"/>
    </row>
  </sheetData>
  <mergeCells count="1">
    <mergeCell ref="A1:AA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vt:i4>
      </vt:variant>
    </vt:vector>
  </HeadingPairs>
  <TitlesOfParts>
    <vt:vector size="15" baseType="lpstr">
      <vt:lpstr>accueil</vt:lpstr>
      <vt:lpstr>1. Descript prod RC</vt:lpstr>
      <vt:lpstr>2. Besoins et montée en charge</vt:lpstr>
      <vt:lpstr>Données efficacité energétique</vt:lpstr>
      <vt:lpstr>3.1 Impact aide sur prix vente</vt:lpstr>
      <vt:lpstr>3.2 Impact sur usagers</vt:lpstr>
      <vt:lpstr>4. Tableau des DN</vt:lpstr>
      <vt:lpstr>5.a CEP_Réseau global</vt:lpstr>
      <vt:lpstr>5.b Déficit_Création </vt:lpstr>
      <vt:lpstr>5.c Déficit_Extension</vt:lpstr>
      <vt:lpstr>6. Historique des invest </vt:lpstr>
      <vt:lpstr>Zones climatiques</vt:lpstr>
      <vt:lpstr>calcul d'aide</vt:lpstr>
      <vt:lpstr>Choix multiples</vt:lpstr>
      <vt:lpstr>Fluide</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ADEME Agence de l Environnement et de la Maîtrise de l Energie</dc:creator>
  <cp:keywords/>
  <dc:description/>
  <cp:lastModifiedBy>HENRY Laurianne</cp:lastModifiedBy>
  <cp:revision/>
  <dcterms:created xsi:type="dcterms:W3CDTF">2018-07-26T07:47:34Z</dcterms:created>
  <dcterms:modified xsi:type="dcterms:W3CDTF">2025-01-27T09:31:30Z</dcterms:modified>
  <cp:category/>
  <cp:contentStatus/>
</cp:coreProperties>
</file>