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Réseaux de chaleur/"/>
    </mc:Choice>
  </mc:AlternateContent>
  <xr:revisionPtr revIDLastSave="159" documentId="13_ncr:1_{8F3BB92F-9266-4EAC-B83F-538D753485D7}" xr6:coauthVersionLast="47" xr6:coauthVersionMax="47" xr10:uidLastSave="{7A648023-EF4C-418E-B66A-FF27AA65B8C9}"/>
  <bookViews>
    <workbookView xWindow="20370" yWindow="-120" windowWidth="29040" windowHeight="15720" firstSheet="4" activeTab="6" xr2:uid="{00000000-000D-0000-FFFF-FFFF00000000}"/>
  </bookViews>
  <sheets>
    <sheet name="accueil" sheetId="12" r:id="rId1"/>
    <sheet name="1. Descript prod RC" sheetId="13" r:id="rId2"/>
    <sheet name="2. Besoins et montée en charge" sheetId="18" r:id="rId3"/>
    <sheet name="Données efficacité energétique" sheetId="17" state="hidden" r:id="rId4"/>
    <sheet name="3. Tableau des DN" sheetId="3" r:id="rId5"/>
    <sheet name="4. Impact aide sur prix vente" sheetId="15" r:id="rId6"/>
    <sheet name="5. Déficit de financement" sheetId="16" r:id="rId7"/>
    <sheet name="Zones climatiques" sheetId="19" state="hidden" r:id="rId8"/>
    <sheet name="Choix multiples" sheetId="2" state="hidden" r:id="rId9"/>
  </sheets>
  <externalReferences>
    <externalReference r:id="rId10"/>
  </externalReferences>
  <definedNames>
    <definedName name="appoint" localSheetId="1">#REF!</definedName>
    <definedName name="appoint" localSheetId="2">#REF!</definedName>
    <definedName name="appoint" localSheetId="5">#REF!</definedName>
    <definedName name="appoint" localSheetId="6">#REF!</definedName>
    <definedName name="appoint" localSheetId="3">#REF!</definedName>
    <definedName name="appoint" localSheetId="7">#REF!</definedName>
    <definedName name="appoint">#REF!</definedName>
    <definedName name="Besoins_utiles_projet">'[1]caractéristiques projet'!$D$12</definedName>
    <definedName name="combustible" localSheetId="1">#REF!</definedName>
    <definedName name="combustible" localSheetId="2">#REF!</definedName>
    <definedName name="combustible" localSheetId="5">#REF!</definedName>
    <definedName name="combustible" localSheetId="6">#REF!</definedName>
    <definedName name="combustible" localSheetId="3">#REF!</definedName>
    <definedName name="combustible" localSheetId="7">#REF!</definedName>
    <definedName name="combustible">#REF!</definedName>
    <definedName name="Création_chauff_app" localSheetId="1">'[1]caractéristiques projet'!#REF!</definedName>
    <definedName name="Création_chauff_app" localSheetId="2">'[1]caractéristiques projet'!#REF!</definedName>
    <definedName name="Création_chauff_app" localSheetId="5">'[1]caractéristiques projet'!#REF!</definedName>
    <definedName name="Création_chauff_app" localSheetId="6">'[1]caractéristiques projet'!#REF!</definedName>
    <definedName name="Création_chauff_app" localSheetId="3">'[1]caractéristiques projet'!#REF!</definedName>
    <definedName name="Création_chauff_app" localSheetId="7">'[1]caractéristiques projet'!#REF!</definedName>
    <definedName name="Création_chauff_app">'[1]caractéristiques projet'!#REF!</definedName>
    <definedName name="essai" localSheetId="1">#REF!</definedName>
    <definedName name="essai" localSheetId="2">#REF!</definedName>
    <definedName name="essai" localSheetId="5">#REF!</definedName>
    <definedName name="essai" localSheetId="6">#REF!</definedName>
    <definedName name="essai" localSheetId="3">#REF!</definedName>
    <definedName name="essai" localSheetId="7">#REF!</definedName>
    <definedName name="essai">#REF!</definedName>
    <definedName name="filtration" localSheetId="1">#REF!</definedName>
    <definedName name="filtration" localSheetId="5">#REF!</definedName>
    <definedName name="filtration" localSheetId="3">#REF!</definedName>
    <definedName name="filtration">#REF!</definedName>
    <definedName name="Fluide">'Choix multiples'!$B$5:$B$9</definedName>
    <definedName name="Grande" localSheetId="1">#REF!</definedName>
    <definedName name="Grande" localSheetId="2">#REF!</definedName>
    <definedName name="Grande" localSheetId="5">#REF!</definedName>
    <definedName name="Grande" localSheetId="6">#REF!</definedName>
    <definedName name="Grande" localSheetId="3">#REF!</definedName>
    <definedName name="Grande">#REF!</definedName>
    <definedName name="nb_nvle_ss">'[1]caractéristiques projet'!$D$34</definedName>
    <definedName name="ouinon" localSheetId="1">#REF!</definedName>
    <definedName name="ouinon" localSheetId="2">#REF!</definedName>
    <definedName name="ouinon" localSheetId="5">#REF!</definedName>
    <definedName name="ouinon" localSheetId="6">#REF!</definedName>
    <definedName name="ouinon" localSheetId="3">#REF!</definedName>
    <definedName name="ouinon" localSheetId="7">#REF!</definedName>
    <definedName name="ouinon">#REF!</definedName>
    <definedName name="parametres" localSheetId="1">#REF!</definedName>
    <definedName name="parametres" localSheetId="5">#REF!</definedName>
    <definedName name="parametres" localSheetId="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'[1]caractéristiques projet'!#REF!</definedName>
    <definedName name="Puiss_app_exist" localSheetId="2">'[1]caractéristiques projet'!#REF!</definedName>
    <definedName name="Puiss_app_exist" localSheetId="5">'[1]caractéristiques projet'!#REF!</definedName>
    <definedName name="Puiss_app_exist" localSheetId="6">'[1]caractéristiques projet'!#REF!</definedName>
    <definedName name="Puiss_app_exist" localSheetId="3">'[1]caractéristiques projet'!#REF!</definedName>
    <definedName name="Puiss_app_exist" localSheetId="7">'[1]caractéristiques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#REF!</definedName>
    <definedName name="reseau" localSheetId="2">#REF!</definedName>
    <definedName name="reseau" localSheetId="5">#REF!</definedName>
    <definedName name="reseau" localSheetId="6">#REF!</definedName>
    <definedName name="reseau" localSheetId="3">#REF!</definedName>
    <definedName name="reseau" localSheetId="7">#REF!</definedName>
    <definedName name="reseau">#REF!</definedName>
    <definedName name="Statut_investisseur">'[1]caractéristiques projet'!$D$10</definedName>
    <definedName name="type_de_projet" localSheetId="1">#REF!</definedName>
    <definedName name="type_de_projet" localSheetId="2">#REF!</definedName>
    <definedName name="type_de_projet" localSheetId="5">#REF!</definedName>
    <definedName name="type_de_projet" localSheetId="6">#REF!</definedName>
    <definedName name="type_de_projet" localSheetId="3">#REF!</definedName>
    <definedName name="type_de_projet" localSheetId="7">#REF!</definedName>
    <definedName name="type_de_projet">#REF!</definedName>
    <definedName name="type_investisseur" localSheetId="1">#REF!</definedName>
    <definedName name="type_investisseur" localSheetId="5">#REF!</definedName>
    <definedName name="type_investisseur" localSheetId="3">#REF!</definedName>
    <definedName name="type_investisseur">#REF!</definedName>
    <definedName name="Type_projet">'[1]caractéristiques projet'!$D$9</definedName>
    <definedName name="Ventes_clients" localSheetId="1">'[1]caractéristiques projet'!#REF!</definedName>
    <definedName name="Ventes_clients" localSheetId="2">'[1]caractéristiques projet'!#REF!</definedName>
    <definedName name="Ventes_clients" localSheetId="5">'[1]caractéristiques projet'!#REF!</definedName>
    <definedName name="Ventes_clients" localSheetId="6">'[1]caractéristiques projet'!#REF!</definedName>
    <definedName name="Ventes_clients" localSheetId="3">'[1]caractéristiques projet'!#REF!</definedName>
    <definedName name="Ventes_clients" localSheetId="7">'[1]caractéristiques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6" l="1"/>
  <c r="Q3" i="18"/>
  <c r="U45" i="16"/>
  <c r="F28" i="13"/>
  <c r="K26" i="13"/>
  <c r="H26" i="13"/>
  <c r="D27" i="13"/>
  <c r="E28" i="13"/>
  <c r="D28" i="13"/>
  <c r="E25" i="13"/>
  <c r="D25" i="13"/>
  <c r="E24" i="13"/>
  <c r="D24" i="13"/>
  <c r="F24" i="13" l="1"/>
  <c r="C35" i="16"/>
  <c r="D35" i="16"/>
  <c r="E35" i="16"/>
  <c r="F35" i="16"/>
  <c r="G35" i="16"/>
  <c r="H35" i="16"/>
  <c r="I35" i="16"/>
  <c r="J35" i="16"/>
  <c r="K35" i="16"/>
  <c r="L35" i="16"/>
  <c r="M35" i="16"/>
  <c r="N35" i="16"/>
  <c r="O35" i="16"/>
  <c r="P35" i="16"/>
  <c r="Q35" i="16"/>
  <c r="R35" i="16"/>
  <c r="S35" i="16"/>
  <c r="T35" i="16"/>
  <c r="U35" i="16"/>
  <c r="S8" i="18" l="1"/>
  <c r="T8" i="18" s="1"/>
  <c r="S13" i="18"/>
  <c r="T13" i="18" s="1"/>
  <c r="S12" i="18"/>
  <c r="T12" i="18" s="1"/>
  <c r="S11" i="18"/>
  <c r="T11" i="18" s="1"/>
  <c r="S9" i="18"/>
  <c r="T9" i="18" s="1"/>
  <c r="O8" i="18"/>
  <c r="O9" i="18"/>
  <c r="H10" i="18"/>
  <c r="I10" i="18"/>
  <c r="S10" i="18" s="1"/>
  <c r="T10" i="18" s="1"/>
  <c r="J10" i="18"/>
  <c r="K10" i="18"/>
  <c r="L10" i="18"/>
  <c r="M10" i="18"/>
  <c r="N10" i="18"/>
  <c r="Q10" i="18"/>
  <c r="R10" i="18"/>
  <c r="O11" i="18"/>
  <c r="O12" i="18"/>
  <c r="O13" i="18"/>
  <c r="H14" i="18"/>
  <c r="H15" i="18" s="1"/>
  <c r="I14" i="18"/>
  <c r="S14" i="18" s="1"/>
  <c r="T14" i="18" s="1"/>
  <c r="J14" i="18"/>
  <c r="J15" i="18" s="1"/>
  <c r="K14" i="18"/>
  <c r="K15" i="18" s="1"/>
  <c r="L14" i="18"/>
  <c r="M14" i="18"/>
  <c r="N14" i="18"/>
  <c r="N15" i="18" s="1"/>
  <c r="Q14" i="18"/>
  <c r="Q15" i="18" s="1"/>
  <c r="R14" i="18"/>
  <c r="F13" i="17"/>
  <c r="F20" i="17"/>
  <c r="AN50" i="17"/>
  <c r="AO50" i="17"/>
  <c r="AP50" i="17"/>
  <c r="AQ50" i="17"/>
  <c r="AR50" i="17"/>
  <c r="AS50" i="17"/>
  <c r="AT50" i="17"/>
  <c r="AU50" i="17"/>
  <c r="AV50" i="17"/>
  <c r="AW50" i="17"/>
  <c r="AX50" i="17"/>
  <c r="O14" i="18" l="1"/>
  <c r="R15" i="18"/>
  <c r="M15" i="18"/>
  <c r="L15" i="18"/>
  <c r="S15" i="18"/>
  <c r="T15" i="18" s="1"/>
  <c r="O10" i="18"/>
  <c r="I15" i="18"/>
  <c r="O15" i="18" s="1"/>
  <c r="B43" i="16"/>
  <c r="B35" i="16"/>
  <c r="B37" i="16"/>
  <c r="C37" i="16"/>
  <c r="D37" i="16"/>
  <c r="E37" i="16"/>
  <c r="F37" i="16"/>
  <c r="G37" i="16"/>
  <c r="H37" i="16"/>
  <c r="I37" i="16"/>
  <c r="J37" i="16"/>
  <c r="K37" i="16"/>
  <c r="L37" i="16"/>
  <c r="M37" i="16"/>
  <c r="N37" i="16"/>
  <c r="O37" i="16"/>
  <c r="P37" i="16"/>
  <c r="Q37" i="16"/>
  <c r="R37" i="16"/>
  <c r="S37" i="16"/>
  <c r="T37" i="16"/>
  <c r="U37" i="16"/>
  <c r="B33" i="16"/>
  <c r="B39" i="16" l="1"/>
  <c r="B41" i="16" s="1"/>
  <c r="B45" i="16" s="1"/>
  <c r="B46" i="16" s="1"/>
  <c r="E29" i="13"/>
  <c r="D29" i="13"/>
  <c r="I39" i="16" l="1"/>
  <c r="Q39" i="16"/>
  <c r="K39" i="16"/>
  <c r="O39" i="16"/>
  <c r="D39" i="16"/>
  <c r="H39" i="16"/>
  <c r="T39" i="16"/>
  <c r="E39" i="16"/>
  <c r="F39" i="16"/>
  <c r="J39" i="16"/>
  <c r="N39" i="16"/>
  <c r="R39" i="16"/>
  <c r="C39" i="16"/>
  <c r="G39" i="16"/>
  <c r="S39" i="16"/>
  <c r="U39" i="16"/>
  <c r="L39" i="16"/>
  <c r="P39" i="16"/>
  <c r="M39" i="16"/>
  <c r="D10" i="3"/>
  <c r="D5" i="3"/>
  <c r="I41" i="16" l="1"/>
  <c r="I45" i="16" s="1"/>
  <c r="I46" i="16" s="1"/>
  <c r="M41" i="16"/>
  <c r="M45" i="16" s="1"/>
  <c r="M46" i="16" s="1"/>
  <c r="H41" i="16"/>
  <c r="H45" i="16" s="1"/>
  <c r="H46" i="16" s="1"/>
  <c r="T41" i="16"/>
  <c r="T45" i="16" s="1"/>
  <c r="T46" i="16" s="1"/>
  <c r="D41" i="16"/>
  <c r="D45" i="16" s="1"/>
  <c r="D46" i="16" s="1"/>
  <c r="S41" i="16"/>
  <c r="S45" i="16" s="1"/>
  <c r="S46" i="16" s="1"/>
  <c r="C41" i="16"/>
  <c r="C45" i="16" s="1"/>
  <c r="R41" i="16"/>
  <c r="R45" i="16" s="1"/>
  <c r="R46" i="16" s="1"/>
  <c r="P41" i="16"/>
  <c r="P45" i="16" s="1"/>
  <c r="P46" i="16" s="1"/>
  <c r="U41" i="16"/>
  <c r="U46" i="16" s="1"/>
  <c r="O41" i="16"/>
  <c r="O45" i="16" s="1"/>
  <c r="O46" i="16" s="1"/>
  <c r="Q41" i="16"/>
  <c r="Q45" i="16" s="1"/>
  <c r="Q46" i="16" s="1"/>
  <c r="N41" i="16"/>
  <c r="N45" i="16" s="1"/>
  <c r="N46" i="16" s="1"/>
  <c r="L41" i="16"/>
  <c r="L45" i="16" s="1"/>
  <c r="L46" i="16" s="1"/>
  <c r="K41" i="16"/>
  <c r="K45" i="16" s="1"/>
  <c r="K46" i="16" s="1"/>
  <c r="E41" i="16"/>
  <c r="E45" i="16" s="1"/>
  <c r="J41" i="16"/>
  <c r="J45" i="16" s="1"/>
  <c r="J46" i="16" s="1"/>
  <c r="G41" i="16"/>
  <c r="G45" i="16" s="1"/>
  <c r="G46" i="16" s="1"/>
  <c r="F41" i="16"/>
  <c r="F45" i="16" s="1"/>
  <c r="F46" i="16" s="1"/>
  <c r="F4" i="13"/>
  <c r="F5" i="13"/>
  <c r="E6" i="13"/>
  <c r="F7" i="13"/>
  <c r="F9" i="13"/>
  <c r="F10" i="13"/>
  <c r="D11" i="13"/>
  <c r="E11" i="13"/>
  <c r="F12" i="13"/>
  <c r="F14" i="13"/>
  <c r="F15" i="13"/>
  <c r="D16" i="13"/>
  <c r="E16" i="13"/>
  <c r="F17" i="13"/>
  <c r="F19" i="13"/>
  <c r="F20" i="13"/>
  <c r="D21" i="13"/>
  <c r="E21" i="13"/>
  <c r="F22" i="13"/>
  <c r="D8" i="13"/>
  <c r="E13" i="13"/>
  <c r="F25" i="13"/>
  <c r="E27" i="13"/>
  <c r="F29" i="13"/>
  <c r="F35" i="13"/>
  <c r="F39" i="13"/>
  <c r="F46" i="13" s="1"/>
  <c r="F43" i="13"/>
  <c r="F45" i="13"/>
  <c r="E46" i="13"/>
  <c r="B49" i="16" l="1"/>
  <c r="C46" i="16"/>
  <c r="E46" i="16"/>
  <c r="D13" i="13"/>
  <c r="E42" i="13"/>
  <c r="E18" i="13"/>
  <c r="E8" i="13"/>
  <c r="E49" i="13"/>
  <c r="E23" i="13"/>
  <c r="A51" i="16" l="1"/>
  <c r="F42" i="13"/>
  <c r="E48" i="13"/>
  <c r="F48" i="13" s="1"/>
  <c r="D19" i="3" l="1"/>
  <c r="D16" i="3"/>
  <c r="D13" i="3"/>
  <c r="D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tc={7633AD34-A71D-47FF-B786-37191DC3BA9E}</author>
    <author>tc={3D237FF4-F3D9-4712-BC6C-A73FC6A2EC46}</author>
    <author>tc={CA711498-4946-4438-9DD9-1087177FC254}</author>
  </authors>
  <commentList>
    <comment ref="J7" authorId="0" shapeId="0" xr:uid="{7633AD34-A71D-47FF-B786-37191DC3BA9E}">
      <text>
        <t>[Threaded comment]
Your version of Excel allows you to read this threaded comment; however, any edits to it will get removed if the file is opened in a newer version of Excel. Learn more: https://go.microsoft.com/fwlink/?linkid=870924
Comment:
    Supression "avant réhabilitation…"</t>
      </text>
    </comment>
    <comment ref="K7" authorId="1" shapeId="0" xr:uid="{3D237FF4-F3D9-4712-BC6C-A73FC6A2EC46}">
      <text>
        <t>[Threaded comment]
Your version of Excel allows you to read this threaded comment; however, any edits to it will get removed if the file is opened in a newer version of Excel. Learn more: https://go.microsoft.com/fwlink/?linkid=870924
Comment:
    Ajout "à l'issue des travaux"</t>
      </text>
    </comment>
    <comment ref="S7" authorId="2" shapeId="0" xr:uid="{CA711498-4946-4438-9DD9-1087177FC254}">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tc={83FA8B5F-524D-4AD9-984B-847608F569A9}</author>
  </authors>
  <commentList>
    <comment ref="B4" authorId="0" shapeId="0" xr:uid="{83FA8B5F-524D-4AD9-984B-847608F569A9}">
      <text>
        <t>[Threaded comment]
Your version of Excel allows you to read this threaded comment; however, any edits to it will get removed if the file is opened in a newer version of Excel. Learn more: https://go.microsoft.com/fwlink/?linkid=870924
Comment:
    Sources données: CEREN 2021</t>
      </text>
    </comment>
  </commentList>
</comments>
</file>

<file path=xl/sharedStrings.xml><?xml version="1.0" encoding="utf-8"?>
<sst xmlns="http://schemas.openxmlformats.org/spreadsheetml/2006/main" count="779" uniqueCount="387">
  <si>
    <t>fiche_instruction_réseau de chaleur_fds_chal_2022</t>
  </si>
  <si>
    <t>TABLEAUX INSTRUCTION DOSSIER FONDS CHALEUR 
RESEAU DE CHALEUR</t>
  </si>
  <si>
    <t>Ile de France</t>
  </si>
  <si>
    <t>Languedoc-Roussillon</t>
  </si>
  <si>
    <t>Tableau 1 : Description de la production et du RC</t>
  </si>
  <si>
    <t>Midi-Pyrénées</t>
  </si>
  <si>
    <t>Tableau 2 : Besoins du réseau et montée en charge</t>
  </si>
  <si>
    <t>Pays de la Loire</t>
  </si>
  <si>
    <t>Tableau 3 : Tableau des DN</t>
  </si>
  <si>
    <t>Provence-Alpes-Côte d'Azur</t>
  </si>
  <si>
    <t>Tableau 4 : Impact de l'aide</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</si>
  <si>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</si>
  <si>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</si>
  <si>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</si>
  <si>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</si>
  <si>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</si>
  <si>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</si>
  <si>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</si>
  <si>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</si>
  <si>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</si>
  <si>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</si>
  <si>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</si>
  <si>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</si>
  <si>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</si>
  <si>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</si>
  <si>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</si>
  <si>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mixité MWh/an %</t>
  </si>
  <si>
    <t>Combustible Appoint</t>
  </si>
  <si>
    <t>Production fossile à préciser (Gaz...) MWh</t>
  </si>
  <si>
    <t>Rendement chaudière GN</t>
  </si>
  <si>
    <t>Puissance GN  MW</t>
  </si>
  <si>
    <t>Chaleur fatale</t>
  </si>
  <si>
    <t>Récupération de chaleur MWh</t>
  </si>
  <si>
    <t>Rendement production YY</t>
  </si>
  <si>
    <t>Puissance YY MW</t>
  </si>
  <si>
    <t>EnR autre</t>
  </si>
  <si>
    <t>Production EnR autre (préciser) MWh</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</si>
  <si>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</si>
  <si>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</si>
  <si>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</si>
  <si>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</si>
  <si>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</si>
  <si>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</si>
  <si>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</si>
  <si>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</si>
  <si>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t xml:space="preserve">CO2 évité (tonnes) :
</t>
    </r>
    <r>
      <rPr>
        <i/>
        <sz val="8"/>
        <color theme="1"/>
        <rFont val="Calibri"/>
        <family val="2"/>
        <scheme val="minor"/>
      </rPr>
      <t>réf. Combustion (base carbone ADEME) 
GN : 0,187tCO2/MWh PCI
fioul : 0,266tCO2/MWh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</si>
  <si>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</si>
  <si>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</si>
  <si>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</si>
  <si>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</si>
  <si>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</si>
  <si>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</si>
  <si>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</si>
  <si>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</si>
  <si>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</si>
  <si>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</si>
  <si>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Type de fluide caloporteur</t>
  </si>
  <si>
    <t>Régime de température</t>
  </si>
  <si>
    <t>Longueur Réseau de chaleur (ml)</t>
  </si>
  <si>
    <t>Longueur Basse Pression (ml)</t>
  </si>
  <si>
    <t>Longueur Haute Pression (ml)</t>
  </si>
  <si>
    <t>Dimaètre nominale maxi</t>
  </si>
  <si>
    <t>Chaleur vendue en sous-stations MWh</t>
  </si>
  <si>
    <t>En cas d'extension :</t>
  </si>
  <si>
    <t>dont réseau existant</t>
  </si>
  <si>
    <t>dont extension</t>
  </si>
  <si>
    <t>Chaleur EnR&amp;R vendue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</si>
  <si>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</si>
  <si>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</si>
  <si>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</si>
  <si>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</si>
  <si>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</si>
  <si>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</si>
  <si>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</si>
  <si>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</si>
  <si>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</si>
  <si>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</si>
  <si>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</si>
  <si>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Insérer un graphique de répartition des besoins (camembert) par type d'usager (tertiaire, santé, éducation logement… colonne G en fonction de la colonne K)</t>
  </si>
  <si>
    <t>Zone climatique</t>
  </si>
  <si>
    <t>cf carte à droite -&gt;</t>
  </si>
  <si>
    <t>2.1. Abonnés et besoins</t>
  </si>
  <si>
    <t>Altitude (m)</t>
  </si>
  <si>
    <t>&lt;400</t>
  </si>
  <si>
    <t>Abonnés actuels ou extension</t>
  </si>
  <si>
    <t>N° Sous station</t>
  </si>
  <si>
    <t>Maître d'ouvrage</t>
  </si>
  <si>
    <t>Bâtiment</t>
  </si>
  <si>
    <t>Neuf/ existant</t>
  </si>
  <si>
    <t>Date de raccordement prévue</t>
  </si>
  <si>
    <t>Type de bâtiment</t>
  </si>
  <si>
    <t>Eq. Logement</t>
  </si>
  <si>
    <t>Surface chauffée (m2)</t>
  </si>
  <si>
    <t xml:space="preserve">Besoins
MWh </t>
  </si>
  <si>
    <t>Besoins après réhabilitation / démarches énergétique
 MWh à l'issue des travaux
pris en compte pour le dimensionnement</t>
  </si>
  <si>
    <t>dont Besoins chauffage</t>
  </si>
  <si>
    <t>dont Besoins ECS</t>
  </si>
  <si>
    <t>P Souscrite
kW</t>
  </si>
  <si>
    <t>Besoins / m2</t>
  </si>
  <si>
    <t>Classe énerg. 
(A, B, C, …)</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</si>
  <si>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</si>
  <si>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</si>
  <si>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Besoins plafond d'efficacité énergétique chauffage bâtiment hors ECS (MWh/an)</t>
  </si>
  <si>
    <t>Abonné actuel</t>
  </si>
  <si>
    <t>1.1</t>
  </si>
  <si>
    <t>O. HLM xxx</t>
  </si>
  <si>
    <t>Les xxx</t>
  </si>
  <si>
    <t>Existant</t>
  </si>
  <si>
    <t>Bureaux</t>
  </si>
  <si>
    <t>1.2</t>
  </si>
  <si>
    <t>Total abonnés actuels</t>
  </si>
  <si>
    <t>Extension phase 1</t>
  </si>
  <si>
    <t>2.1</t>
  </si>
  <si>
    <t>Ville de Y</t>
  </si>
  <si>
    <t>CHU X</t>
  </si>
  <si>
    <t>Enseignement</t>
  </si>
  <si>
    <t>Extension phase 2</t>
  </si>
  <si>
    <t>CG</t>
  </si>
  <si>
    <t>Collège</t>
  </si>
  <si>
    <t>Neuf</t>
  </si>
  <si>
    <t>Commerce</t>
  </si>
  <si>
    <t>Extension phase 3</t>
  </si>
  <si>
    <t>Total extensions</t>
  </si>
  <si>
    <t>TOTAUX</t>
  </si>
  <si>
    <t>Nombre de bâtiments à usage de logement social raccordés suite au projet</t>
  </si>
  <si>
    <t>Nombre de logements sociaux raccordés suite au projet</t>
  </si>
  <si>
    <t>2.2. Montée en charge des raccordements</t>
  </si>
  <si>
    <t xml:space="preserve">Année </t>
  </si>
  <si>
    <t>Energie vendue en sous-station (MWh)</t>
  </si>
  <si>
    <t>Nombre de Ss stations</t>
  </si>
  <si>
    <t>Puissance souscrite (kW)</t>
  </si>
  <si>
    <t>Mixité EnR &amp;R</t>
  </si>
  <si>
    <t>Quantités d’EnR&amp;R injectées</t>
  </si>
  <si>
    <t>H1a</t>
  </si>
  <si>
    <t>H1b</t>
  </si>
  <si>
    <t>H1c</t>
  </si>
  <si>
    <t>H2a</t>
  </si>
  <si>
    <t>H2b</t>
  </si>
  <si>
    <t>H2c</t>
  </si>
  <si>
    <t>H2d</t>
  </si>
  <si>
    <t>H3</t>
  </si>
  <si>
    <t>400-800</t>
  </si>
  <si>
    <t>&gt;800</t>
  </si>
  <si>
    <t>Log. sociaux</t>
  </si>
  <si>
    <t>Typologie bâtiments:</t>
  </si>
  <si>
    <t>Plafond standart (H2b&lt;400m) (kWh/m² e finale)</t>
  </si>
  <si>
    <t>0 à 400 m</t>
  </si>
  <si>
    <t>401 à 800 m</t>
  </si>
  <si>
    <t>801 m et plus</t>
  </si>
  <si>
    <t>Copropriétés</t>
  </si>
  <si>
    <t>https://www.legifrance.gouv.fr/loda/id/JORFTEXT000026871753</t>
  </si>
  <si>
    <t xml:space="preserve">Logements </t>
  </si>
  <si>
    <t>Tertiaire - Bureaux</t>
  </si>
  <si>
    <t>Coffs Bbio</t>
  </si>
  <si>
    <t>Tertiaire - Commerce</t>
  </si>
  <si>
    <t>Hôtellerie, restauration</t>
  </si>
  <si>
    <t>Tertiaire - Enseignement</t>
  </si>
  <si>
    <t>Tertiaire - Hotellerie</t>
  </si>
  <si>
    <t>Tertiaire - Sports &amp; Loisirs</t>
  </si>
  <si>
    <t>Bâtiments ou parties de bâtiment universitaire d'enseignement et de recherche CE1</t>
  </si>
  <si>
    <t>Santé</t>
  </si>
  <si>
    <t>Tertiaire - Santé</t>
  </si>
  <si>
    <t>Bâtiments ou parties de bâtiment universitaire d'enseignement et de recherche CE2</t>
  </si>
  <si>
    <t>Sport</t>
  </si>
  <si>
    <t>Tertiaire - Autres</t>
  </si>
  <si>
    <t>Autre tertiaire</t>
  </si>
  <si>
    <t>Industries</t>
  </si>
  <si>
    <t>hotels 0-1etoiles CE1 (nuit pr tt les hotels)</t>
  </si>
  <si>
    <t>Serres</t>
  </si>
  <si>
    <t>hotels 0-1etoiles CE2</t>
  </si>
  <si>
    <t>hotels 2 etoiles CE1</t>
  </si>
  <si>
    <t>hotels 2 etoiles CE2</t>
  </si>
  <si>
    <t>hotels 3 etoiles CE1</t>
  </si>
  <si>
    <t>hotels 3 etoiles CE2</t>
  </si>
  <si>
    <t>hotels 4-5 etoiles CE1</t>
  </si>
  <si>
    <t>hotels 4-5 etoiles CE2</t>
  </si>
  <si>
    <t>Commerces CE1</t>
  </si>
  <si>
    <t>Commerces CE2</t>
  </si>
  <si>
    <t>Etab sportif CE1</t>
  </si>
  <si>
    <t>Etab sportif CE2</t>
  </si>
  <si>
    <t>Etab sportif munic CE1</t>
  </si>
  <si>
    <t>Etab sportif munic CE2</t>
  </si>
  <si>
    <t>santé nuit CE1</t>
  </si>
  <si>
    <t>Santé nuit CE2</t>
  </si>
  <si>
    <t>CVC</t>
  </si>
  <si>
    <t>N/A</t>
  </si>
  <si>
    <t>800-1200</t>
  </si>
  <si>
    <t>1200-1600</t>
  </si>
  <si>
    <t>&gt;1600</t>
  </si>
  <si>
    <t>Tableau 3</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</si>
  <si>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</si>
  <si>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</si>
  <si>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</si>
  <si>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</si>
  <si>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</si>
  <si>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</si>
  <si>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</si>
  <si>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</si>
  <si>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</si>
  <si>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</si>
  <si>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</si>
  <si>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</si>
  <si>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</si>
  <si>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</si>
  <si>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</si>
  <si>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</si>
  <si>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</si>
  <si>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</si>
  <si>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</si>
  <si>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</si>
  <si>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</si>
  <si>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</si>
  <si>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</si>
  <si>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</si>
  <si>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</si>
  <si>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4.1 : Impact de l'aide sur le prix de vente de la chaleur</t>
  </si>
  <si>
    <t>Ces tarifs doivent tenir compte des recommandations de l'ADEME concernant le prix de référence du gaz (en particulier le prix "fourniture gaz") : voir ci-contre pour 2025</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</si>
  <si>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</si>
  <si>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</si>
  <si>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</si>
  <si>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</si>
  <si>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</si>
  <si>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</si>
  <si>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</si>
  <si>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</si>
  <si>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</si>
  <si>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</si>
  <si>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</si>
  <si>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</si>
  <si>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</si>
  <si>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</si>
  <si>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</si>
  <si>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</si>
  <si>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3.2.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</si>
  <si>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</si>
  <si>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</si>
  <si>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</si>
  <si>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</si>
  <si>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</si>
  <si>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</si>
  <si>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</si>
  <si>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</si>
  <si>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</si>
  <si>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</si>
  <si>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 : élec, gaz ou autre</t>
  </si>
  <si>
    <t>kW souscrit</t>
  </si>
  <si>
    <t>MWh/an</t>
  </si>
  <si>
    <t>Prix vente de la chaleur en €TTC/MWh</t>
  </si>
  <si>
    <t>Situation actuelle (équivalent P1 + P’1 + P2 + P3)</t>
  </si>
  <si>
    <t>Prix vente après opération sans subvention, sans CEE</t>
  </si>
  <si>
    <r>
      <rPr>
        <sz val="11"/>
        <color rgb="FF000000"/>
        <rFont val="Arial"/>
      </rPr>
      <t xml:space="preserve">Prix vente après opération avec subvention, </t>
    </r>
    <r>
      <rPr>
        <b/>
        <sz val="11"/>
        <color rgb="FF000000"/>
        <rFont val="Arial"/>
      </rPr>
      <t xml:space="preserve">sans </t>
    </r>
    <r>
      <rPr>
        <sz val="11"/>
        <color rgb="FF000000"/>
        <rFont val="Arial"/>
      </rPr>
      <t>CEE</t>
    </r>
  </si>
  <si>
    <r>
      <rPr>
        <sz val="11"/>
        <color rgb="FF000000"/>
        <rFont val="Arial"/>
      </rPr>
      <t xml:space="preserve">Prix vente après opération avec subvention, </t>
    </r>
    <r>
      <rPr>
        <b/>
        <sz val="11"/>
        <color rgb="FF000000"/>
        <rFont val="Arial"/>
      </rPr>
      <t xml:space="preserve">avec </t>
    </r>
    <r>
      <rPr>
        <sz val="11"/>
        <color rgb="FF000000"/>
        <rFont val="Arial"/>
      </rPr>
      <t>CEE</t>
    </r>
  </si>
  <si>
    <t>Onglet à compléter pour tout dossier</t>
  </si>
  <si>
    <t>Calcul du déficit de financement</t>
  </si>
  <si>
    <t>Remplir</t>
  </si>
  <si>
    <t>Investissements liés au projet dont production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</si>
  <si>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</si>
  <si>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</si>
  <si>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</si>
  <si>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</si>
  <si>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</si>
  <si>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</si>
  <si>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</si>
  <si>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</si>
  <si>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</si>
  <si>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</si>
  <si>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</si>
  <si>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</si>
  <si>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</si>
  <si>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</si>
  <si>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La valeur résiduelle est ajoutée par défaut au cash flow de 2044 (à corriger le cas échéant)</t>
  </si>
  <si>
    <t>Valeur résiduelle des nouveaux investissements (soulte)</t>
  </si>
  <si>
    <t>Années</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</si>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</sst>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43" formatCode="_-* #,##0.00_-;\-* #,##0.00_-;_-* &quot;-&quot;??_-;_-@_-"/>
    <numFmt numFmtId="164" formatCode="0&quot; ml d'extension RC&quot;"/>
    <numFmt numFmtId="165" formatCode="0.0%"/>
    <numFmt numFmtId="166" formatCode="0.0"/>
    <numFmt numFmtId="167" formatCode="0&quot; MWh EnR&amp;R sup. produits&quot;"/>
    <numFmt numFmtId="168" formatCode="0.00&quot; points&quot;"/>
    <numFmt numFmtId="169" formatCode="_-* #,##0\ &quot;€&quot;_-;\-* #,##0\ &quot;€&quot;_-;_-* &quot;-&quot;??\ &quot;€&quot;_-;_-@_-"/>
    <numFmt numFmtId="170" formatCode="_-* #,##0_-;\-* #,##0_-;_-* &quot;-&quot;??_-;_-@_-"/>
  </numFmts>
  <fonts count="6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i/>
      <sz val="10"/>
      <color rgb="FF000000"/>
      <name val="Arial"/>
      <family val="2"/>
    </font>
    <font>
      <b/>
      <sz val="8"/>
      <color rgb="FF000000"/>
      <name val="Arial"/>
      <family val="2"/>
    </font>
    <font>
      <b/>
      <sz val="8"/>
      <color theme="1"/>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sz val="8"/>
      <color rgb="FF000000"/>
      <name val="Arial"/>
      <family val="2"/>
    </font>
    <font>
      <i/>
      <sz val="8"/>
      <color rgb="FF000000"/>
      <name val="Arial"/>
      <family val="2"/>
    </font>
    <font>
      <sz val="10"/>
      <color theme="1"/>
      <name val="Arial"/>
      <family val="2"/>
    </font>
    <font>
      <b/>
      <sz val="11"/>
      <color theme="1"/>
      <name val="Calibri"/>
      <family val="2"/>
      <scheme val="minor"/>
    </font>
    <font>
      <i/>
      <sz val="8"/>
      <color theme="1"/>
      <name val="Calibri"/>
      <family val="2"/>
      <scheme val="minor"/>
    </font>
    <font>
      <b/>
      <sz val="8"/>
      <color theme="1"/>
      <name val="Calibri"/>
      <family val="2"/>
      <scheme val="minor"/>
    </font>
    <font>
      <sz val="8"/>
      <color theme="1"/>
      <name val="Calibri"/>
      <family val="2"/>
      <scheme val="minor"/>
    </font>
    <font>
      <b/>
      <i/>
      <sz val="8"/>
      <color theme="1"/>
      <name val="Calibri"/>
      <family val="2"/>
      <scheme val="minor"/>
    </font>
    <font>
      <i/>
      <sz val="7"/>
      <color theme="1"/>
      <name val="Calibri"/>
      <family val="2"/>
      <scheme val="minor"/>
    </font>
    <font>
      <b/>
      <i/>
      <sz val="7"/>
      <color rgb="FFFF0000"/>
      <name val="Calibri"/>
      <family val="2"/>
      <scheme val="minor"/>
    </font>
    <font>
      <b/>
      <sz val="7"/>
      <color rgb="FFFF0000"/>
      <name val="Calibri"/>
      <family val="2"/>
    </font>
    <font>
      <b/>
      <i/>
      <sz val="9.1"/>
      <color rgb="FFFF0000"/>
      <name val="Calibri"/>
      <family val="2"/>
    </font>
    <font>
      <b/>
      <i/>
      <sz val="8"/>
      <color rgb="FFFF0000"/>
      <name val="Calibri"/>
      <family val="2"/>
      <scheme val="minor"/>
    </font>
    <font>
      <b/>
      <u/>
      <sz val="12"/>
      <color theme="1"/>
      <name val="Calibri"/>
      <family val="2"/>
      <scheme val="minor"/>
    </font>
    <font>
      <b/>
      <sz val="8"/>
      <color rgb="FFC00000"/>
      <name val="Arial"/>
      <family val="2"/>
    </font>
    <font>
      <i/>
      <sz val="8"/>
      <color theme="4" tint="-0.249977111117893"/>
      <name val="Arial"/>
      <family val="2"/>
    </font>
    <font>
      <b/>
      <i/>
      <sz val="10"/>
      <color theme="1"/>
      <name val="Arial"/>
      <family val="2"/>
    </font>
    <font>
      <b/>
      <sz val="14"/>
      <color rgb="FFFF0000"/>
      <name val="Arial"/>
      <family val="2"/>
    </font>
    <font>
      <u/>
      <sz val="9"/>
      <color theme="1"/>
      <name val="Calibri"/>
      <family val="2"/>
    </font>
    <font>
      <i/>
      <u/>
      <sz val="10"/>
      <color theme="1"/>
      <name val="Arial"/>
      <family val="2"/>
    </font>
    <font>
      <i/>
      <sz val="9"/>
      <color theme="1"/>
      <name val="Calibri"/>
      <family val="2"/>
      <scheme val="minor"/>
    </font>
    <font>
      <b/>
      <sz val="12"/>
      <color theme="1"/>
      <name val="Arial"/>
      <family val="2"/>
    </font>
    <font>
      <b/>
      <i/>
      <sz val="11"/>
      <color theme="1"/>
      <name val="Arial"/>
      <family val="2"/>
    </font>
    <font>
      <b/>
      <sz val="12"/>
      <color rgb="FF000000"/>
      <name val="Arial"/>
      <family val="2"/>
    </font>
    <font>
      <sz val="12"/>
      <color rgb="FF000000"/>
      <name val="Arial"/>
      <family val="2"/>
    </font>
    <font>
      <b/>
      <u/>
      <sz val="12"/>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i/>
      <sz val="8"/>
      <color theme="1"/>
      <name val="Calibri"/>
      <family val="2"/>
    </font>
    <font>
      <i/>
      <sz val="8"/>
      <color theme="1"/>
      <name val="Calibri"/>
      <family val="2"/>
    </font>
    <font>
      <b/>
      <sz val="8"/>
      <color theme="1"/>
      <name val="Calibri"/>
      <family val="2"/>
    </font>
    <font>
      <b/>
      <i/>
      <sz val="12"/>
      <color rgb="FFFF0000"/>
      <name val="Calibri"/>
      <family val="2"/>
      <scheme val="minor"/>
    </font>
    <font>
      <b/>
      <sz val="13"/>
      <color rgb="FFFF0000"/>
      <name val="Calibri"/>
      <family val="2"/>
      <scheme val="minor"/>
    </font>
    <font>
      <sz val="11"/>
      <color rgb="FFFF0000"/>
      <name val="Calibri"/>
      <family val="2"/>
      <scheme val="minor"/>
    </font>
    <font>
      <sz val="9"/>
      <color rgb="FFFF0000"/>
      <name val="Calibri"/>
      <family val="2"/>
      <scheme val="minor"/>
    </font>
    <font>
      <sz val="11"/>
      <color rgb="FF000000"/>
      <name val="Calibri"/>
      <family val="2"/>
    </font>
    <font>
      <sz val="8"/>
      <color rgb="FF000000"/>
      <name val="Calibri"/>
      <family val="2"/>
    </font>
    <font>
      <sz val="11"/>
      <color rgb="FF000000"/>
      <name val="Aptos Narrow"/>
      <family val="2"/>
    </font>
    <font>
      <sz val="11"/>
      <color rgb="FF242424"/>
      <name val="Aptos Narrow"/>
      <family val="2"/>
    </font>
    <font>
      <sz val="11"/>
      <color rgb="FF000000"/>
      <name val="Arial"/>
    </font>
    <font>
      <b/>
      <sz val="11"/>
      <color rgb="FF000000"/>
      <name val="Arial"/>
    </font>
    <font>
      <sz val="11"/>
      <color rgb="FF000000"/>
      <name val="Calibri"/>
      <family val="2"/>
      <charset val="1"/>
    </font>
  </fonts>
  <fills count="31">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rgb="FFD9D9D9"/>
        <bgColor indexed="64"/>
      </patternFill>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8" tint="0.39997558519241921"/>
        <bgColor indexed="64"/>
      </patternFill>
    </fill>
    <fill>
      <patternFill patternType="solid">
        <fgColor rgb="FFC6E0B4"/>
        <bgColor indexed="64"/>
      </patternFill>
    </fill>
    <fill>
      <patternFill patternType="solid">
        <fgColor rgb="FFFF000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D8D8D8"/>
      </left>
      <right style="thin">
        <color rgb="FF000000"/>
      </right>
      <top/>
      <bottom style="thin">
        <color rgb="FF000000"/>
      </bottom>
      <diagonal/>
    </border>
    <border>
      <left style="medium">
        <color rgb="FFD8D8D8"/>
      </left>
      <right style="medium">
        <color rgb="FFD8D8D8"/>
      </right>
      <top/>
      <bottom style="thin">
        <color rgb="FF000000"/>
      </bottom>
      <diagonal/>
    </border>
    <border>
      <left style="thin">
        <color rgb="FF000000"/>
      </left>
      <right style="medium">
        <color rgb="FFD8D8D8"/>
      </right>
      <top/>
      <bottom style="thin">
        <color rgb="FF000000"/>
      </bottom>
      <diagonal/>
    </border>
    <border>
      <left style="medium">
        <color rgb="FFD8D8D8"/>
      </left>
      <right style="thin">
        <color rgb="FF000000"/>
      </right>
      <top style="thin">
        <color rgb="FF000000"/>
      </top>
      <bottom/>
      <diagonal/>
    </border>
    <border>
      <left style="medium">
        <color rgb="FFD8D8D8"/>
      </left>
      <right style="medium">
        <color rgb="FFD8D8D8"/>
      </right>
      <top style="thin">
        <color rgb="FF000000"/>
      </top>
      <bottom/>
      <diagonal/>
    </border>
    <border>
      <left style="thin">
        <color rgb="FF000000"/>
      </left>
      <right style="medium">
        <color rgb="FFD8D8D8"/>
      </right>
      <top style="thin">
        <color rgb="FF000000"/>
      </top>
      <bottom/>
      <diagonal/>
    </border>
    <border>
      <left style="medium">
        <color rgb="FFD8D8D8"/>
      </left>
      <right style="thin">
        <color rgb="FF000000"/>
      </right>
      <top/>
      <bottom/>
      <diagonal/>
    </border>
    <border>
      <left style="medium">
        <color rgb="FFD8D8D8"/>
      </left>
      <right style="medium">
        <color rgb="FFD8D8D8"/>
      </right>
      <top/>
      <bottom/>
      <diagonal/>
    </border>
    <border>
      <left style="thin">
        <color rgb="FF000000"/>
      </left>
      <right style="medium">
        <color rgb="FFD8D8D8"/>
      </right>
      <top/>
      <bottom/>
      <diagonal/>
    </border>
    <border>
      <left/>
      <right style="thin">
        <color rgb="FF000000"/>
      </right>
      <top style="thin">
        <color rgb="FF000000"/>
      </top>
      <bottom style="thin">
        <color rgb="FF000000"/>
      </bottom>
      <diagonal/>
    </border>
    <border>
      <left style="medium">
        <color rgb="FFD8D8D8"/>
      </left>
      <right/>
      <top style="thin">
        <color rgb="FF000000"/>
      </top>
      <bottom style="thin">
        <color rgb="FF000000"/>
      </bottom>
      <diagonal/>
    </border>
    <border>
      <left style="thin">
        <color rgb="FF000000"/>
      </left>
      <right style="medium">
        <color rgb="FFD8D8D8"/>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0" fillId="0" borderId="0"/>
    <xf numFmtId="0" fontId="12" fillId="0" borderId="0"/>
  </cellStyleXfs>
  <cellXfs count="341">
    <xf numFmtId="0" fontId="0" fillId="0" borderId="0" xfId="0"/>
    <xf numFmtId="0" fontId="2" fillId="2" borderId="0" xfId="0" applyFont="1" applyFill="1"/>
    <xf numFmtId="0" fontId="0" fillId="4" borderId="0" xfId="0" applyFill="1"/>
    <xf numFmtId="0" fontId="7" fillId="14" borderId="2"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0" xfId="2" applyFont="1"/>
    <xf numFmtId="0" fontId="12" fillId="0" borderId="0" xfId="2" applyFont="1"/>
    <xf numFmtId="0" fontId="3" fillId="0" borderId="0" xfId="2"/>
    <xf numFmtId="0" fontId="14" fillId="17" borderId="0" xfId="2" applyFont="1" applyFill="1" applyAlignment="1">
      <alignment horizontal="center" vertical="center" wrapText="1"/>
    </xf>
    <xf numFmtId="0" fontId="16" fillId="0" borderId="0" xfId="2" applyFont="1"/>
    <xf numFmtId="0" fontId="6" fillId="0" borderId="0" xfId="0" applyFont="1"/>
    <xf numFmtId="0" fontId="5" fillId="0" borderId="0" xfId="0" applyFont="1"/>
    <xf numFmtId="0" fontId="17" fillId="0" borderId="10" xfId="0" applyFont="1" applyBorder="1" applyAlignment="1">
      <alignment horizontal="center" vertical="center" wrapText="1"/>
    </xf>
    <xf numFmtId="0" fontId="5" fillId="4" borderId="0" xfId="0" applyFont="1" applyFill="1"/>
    <xf numFmtId="0" fontId="5" fillId="5" borderId="15" xfId="0" applyFont="1" applyFill="1" applyBorder="1" applyAlignment="1">
      <alignment horizontal="left"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19" xfId="0" applyFont="1" applyFill="1" applyBorder="1" applyAlignment="1">
      <alignment horizontal="center" vertical="center"/>
    </xf>
    <xf numFmtId="0" fontId="19" fillId="7" borderId="2" xfId="0" applyFont="1" applyFill="1" applyBorder="1" applyAlignment="1">
      <alignment horizontal="center"/>
    </xf>
    <xf numFmtId="0" fontId="5" fillId="7" borderId="4"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4" xfId="0" applyFont="1" applyFill="1" applyBorder="1" applyAlignment="1">
      <alignment horizontal="center"/>
    </xf>
    <xf numFmtId="0" fontId="19" fillId="4" borderId="10" xfId="0" applyFont="1" applyFill="1" applyBorder="1" applyAlignment="1">
      <alignment horizontal="center"/>
    </xf>
    <xf numFmtId="0" fontId="5" fillId="8" borderId="3" xfId="0" applyFont="1" applyFill="1" applyBorder="1" applyAlignment="1">
      <alignment horizontal="left" vertical="center"/>
    </xf>
    <xf numFmtId="0" fontId="5" fillId="8" borderId="19" xfId="0" applyFont="1" applyFill="1" applyBorder="1" applyAlignment="1">
      <alignment horizontal="center" vertical="center"/>
    </xf>
    <xf numFmtId="0" fontId="19" fillId="8" borderId="2" xfId="0" applyFont="1" applyFill="1" applyBorder="1" applyAlignment="1">
      <alignment horizontal="center"/>
    </xf>
    <xf numFmtId="0" fontId="5" fillId="8" borderId="4" xfId="0" applyFont="1" applyFill="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left" vertical="center"/>
    </xf>
    <xf numFmtId="0" fontId="5" fillId="8" borderId="18" xfId="0" applyFont="1" applyFill="1" applyBorder="1" applyAlignment="1">
      <alignment horizontal="center" vertical="center"/>
    </xf>
    <xf numFmtId="0" fontId="5" fillId="3" borderId="3" xfId="0" applyFont="1" applyFill="1" applyBorder="1" applyAlignment="1">
      <alignment horizontal="left" vertical="center"/>
    </xf>
    <xf numFmtId="0" fontId="5" fillId="3" borderId="19" xfId="0" applyFont="1" applyFill="1" applyBorder="1" applyAlignment="1">
      <alignment horizontal="center" vertical="center"/>
    </xf>
    <xf numFmtId="0" fontId="19" fillId="3" borderId="2" xfId="0" applyFont="1" applyFill="1" applyBorder="1" applyAlignment="1">
      <alignment horizontal="center"/>
    </xf>
    <xf numFmtId="0" fontId="5" fillId="3" borderId="4" xfId="0" applyFont="1" applyFill="1" applyBorder="1" applyAlignment="1">
      <alignment horizontal="left" vertical="center"/>
    </xf>
    <xf numFmtId="0" fontId="5" fillId="3" borderId="1" xfId="0" applyFont="1" applyFill="1" applyBorder="1" applyAlignment="1">
      <alignment horizontal="center" vertical="center"/>
    </xf>
    <xf numFmtId="0" fontId="5" fillId="3" borderId="6" xfId="0" applyFont="1" applyFill="1" applyBorder="1" applyAlignment="1">
      <alignment horizontal="left" vertical="center"/>
    </xf>
    <xf numFmtId="0" fontId="5" fillId="3" borderId="18" xfId="0" applyFont="1" applyFill="1" applyBorder="1" applyAlignment="1">
      <alignment horizontal="center" vertical="center"/>
    </xf>
    <xf numFmtId="0" fontId="5" fillId="9" borderId="3" xfId="0" applyFont="1" applyFill="1" applyBorder="1" applyAlignment="1">
      <alignment horizontal="left" vertical="center"/>
    </xf>
    <xf numFmtId="0" fontId="5" fillId="9" borderId="19" xfId="0" applyFont="1" applyFill="1" applyBorder="1" applyAlignment="1">
      <alignment horizontal="center" vertical="center"/>
    </xf>
    <xf numFmtId="0" fontId="19" fillId="9" borderId="2" xfId="0" applyFont="1" applyFill="1" applyBorder="1" applyAlignment="1">
      <alignment horizontal="center"/>
    </xf>
    <xf numFmtId="0" fontId="5" fillId="9" borderId="4"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4" xfId="0" applyFont="1" applyFill="1" applyBorder="1" applyAlignment="1">
      <alignment horizontal="center"/>
    </xf>
    <xf numFmtId="0" fontId="5" fillId="9" borderId="6" xfId="0" applyFont="1" applyFill="1" applyBorder="1" applyAlignment="1">
      <alignment horizontal="left" vertical="center"/>
    </xf>
    <xf numFmtId="0" fontId="5" fillId="9" borderId="20"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7" xfId="0" applyFont="1" applyFill="1" applyBorder="1" applyAlignment="1">
      <alignment horizontal="center" vertical="center"/>
    </xf>
    <xf numFmtId="0" fontId="13" fillId="0" borderId="0" xfId="2" applyFont="1" applyAlignment="1">
      <alignment horizontal="right" wrapText="1"/>
    </xf>
    <xf numFmtId="0" fontId="20" fillId="0" borderId="0" xfId="0" applyFont="1"/>
    <xf numFmtId="0" fontId="0" fillId="0" borderId="0" xfId="0" applyAlignment="1">
      <alignment horizontal="center"/>
    </xf>
    <xf numFmtId="0" fontId="0" fillId="4" borderId="0" xfId="0" applyFill="1" applyAlignment="1">
      <alignment horizontal="center"/>
    </xf>
    <xf numFmtId="0" fontId="21" fillId="4" borderId="6" xfId="0" applyFont="1" applyFill="1" applyBorder="1" applyAlignment="1">
      <alignment vertical="center" wrapText="1"/>
    </xf>
    <xf numFmtId="0" fontId="22" fillId="4" borderId="25" xfId="0" applyFont="1" applyFill="1" applyBorder="1" applyAlignment="1">
      <alignment horizontal="left" vertical="center"/>
    </xf>
    <xf numFmtId="1" fontId="21" fillId="4" borderId="5" xfId="0" applyNumberFormat="1" applyFont="1" applyFill="1" applyBorder="1" applyAlignment="1">
      <alignment horizontal="center" vertical="center"/>
    </xf>
    <xf numFmtId="9" fontId="22" fillId="4" borderId="1" xfId="1" applyFont="1" applyFill="1" applyBorder="1" applyAlignment="1">
      <alignment horizontal="center"/>
    </xf>
    <xf numFmtId="0" fontId="22" fillId="4" borderId="4" xfId="0" applyFont="1" applyFill="1" applyBorder="1" applyAlignment="1">
      <alignment horizontal="left" vertical="center"/>
    </xf>
    <xf numFmtId="2" fontId="21" fillId="4" borderId="5" xfId="0" applyNumberFormat="1" applyFont="1" applyFill="1" applyBorder="1" applyAlignment="1">
      <alignment horizontal="center" vertical="center"/>
    </xf>
    <xf numFmtId="2" fontId="22" fillId="4" borderId="1" xfId="0" applyNumberFormat="1" applyFont="1" applyFill="1" applyBorder="1" applyAlignment="1">
      <alignment horizontal="center" vertical="center"/>
    </xf>
    <xf numFmtId="0" fontId="22" fillId="4" borderId="4" xfId="0" applyFont="1" applyFill="1" applyBorder="1" applyAlignment="1">
      <alignment horizontal="left" vertical="center" wrapText="1"/>
    </xf>
    <xf numFmtId="1" fontId="21" fillId="4" borderId="1" xfId="0" applyNumberFormat="1" applyFont="1" applyFill="1" applyBorder="1" applyAlignment="1">
      <alignment horizontal="center" vertical="center"/>
    </xf>
    <xf numFmtId="1" fontId="21" fillId="4" borderId="5" xfId="0" applyNumberFormat="1" applyFont="1" applyFill="1" applyBorder="1" applyAlignment="1">
      <alignment horizontal="center" vertical="center" wrapText="1"/>
    </xf>
    <xf numFmtId="1" fontId="22" fillId="4" borderId="1" xfId="0" applyNumberFormat="1" applyFont="1" applyFill="1" applyBorder="1" applyAlignment="1">
      <alignment horizontal="center" vertical="center"/>
    </xf>
    <xf numFmtId="1" fontId="22" fillId="4" borderId="1" xfId="0" applyNumberFormat="1" applyFont="1" applyFill="1" applyBorder="1" applyAlignment="1">
      <alignment horizontal="center"/>
    </xf>
    <xf numFmtId="1" fontId="4" fillId="10" borderId="5"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 xfId="0" applyNumberFormat="1" applyFont="1" applyFill="1" applyBorder="1" applyAlignment="1">
      <alignment horizontal="right" vertical="center"/>
    </xf>
    <xf numFmtId="0" fontId="21" fillId="4" borderId="4" xfId="0" applyFont="1" applyFill="1" applyBorder="1" applyAlignment="1">
      <alignment horizontal="left" vertical="center" indent="1"/>
    </xf>
    <xf numFmtId="164" fontId="21" fillId="4" borderId="5" xfId="0" applyNumberFormat="1" applyFont="1" applyFill="1" applyBorder="1" applyAlignment="1">
      <alignment horizontal="center" vertical="center"/>
    </xf>
    <xf numFmtId="2" fontId="21" fillId="4" borderId="26" xfId="0" applyNumberFormat="1" applyFont="1" applyFill="1" applyBorder="1" applyAlignment="1">
      <alignment horizontal="center" vertical="center"/>
    </xf>
    <xf numFmtId="2" fontId="22" fillId="4" borderId="20" xfId="0" applyNumberFormat="1" applyFont="1" applyFill="1" applyBorder="1" applyAlignment="1">
      <alignment horizontal="center" vertical="center"/>
    </xf>
    <xf numFmtId="0" fontId="22" fillId="4" borderId="25" xfId="0" applyFont="1" applyFill="1" applyBorder="1" applyAlignment="1">
      <alignment horizontal="left" vertical="center" wrapText="1"/>
    </xf>
    <xf numFmtId="0" fontId="24" fillId="16" borderId="23" xfId="0" applyFont="1" applyFill="1" applyBorder="1" applyAlignment="1">
      <alignment horizontal="center" vertical="center" wrapText="1"/>
    </xf>
    <xf numFmtId="0" fontId="24" fillId="16" borderId="22" xfId="0" applyFont="1" applyFill="1" applyBorder="1" applyAlignment="1">
      <alignment horizontal="center" vertical="center" wrapText="1"/>
    </xf>
    <xf numFmtId="0" fontId="21" fillId="4" borderId="3" xfId="0" applyFont="1" applyFill="1" applyBorder="1" applyAlignment="1">
      <alignment horizontal="left" wrapText="1"/>
    </xf>
    <xf numFmtId="1" fontId="21" fillId="4" borderId="35" xfId="0" applyNumberFormat="1" applyFont="1" applyFill="1" applyBorder="1" applyAlignment="1">
      <alignment horizontal="center" vertical="center"/>
    </xf>
    <xf numFmtId="1" fontId="25" fillId="4" borderId="18" xfId="0" applyNumberFormat="1" applyFont="1" applyFill="1" applyBorder="1" applyAlignment="1">
      <alignment horizontal="center" vertical="center" wrapText="1"/>
    </xf>
    <xf numFmtId="1" fontId="21" fillId="4" borderId="18" xfId="0" applyNumberFormat="1" applyFont="1" applyFill="1" applyBorder="1" applyAlignment="1">
      <alignment horizontal="center" vertical="center"/>
    </xf>
    <xf numFmtId="0" fontId="21" fillId="4" borderId="36" xfId="0" applyFont="1" applyFill="1" applyBorder="1" applyAlignment="1">
      <alignment vertical="center" wrapText="1"/>
    </xf>
    <xf numFmtId="9" fontId="23" fillId="10" borderId="1" xfId="1"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3" fillId="10" borderId="0" xfId="0" applyFont="1" applyFill="1" applyAlignment="1">
      <alignment vertical="center" wrapText="1"/>
    </xf>
    <xf numFmtId="0" fontId="22" fillId="10" borderId="1" xfId="0" applyFont="1" applyFill="1" applyBorder="1" applyAlignment="1">
      <alignment horizontal="center" vertical="center" wrapText="1"/>
    </xf>
    <xf numFmtId="0" fontId="0" fillId="10" borderId="0" xfId="0" quotePrefix="1" applyFill="1" applyAlignment="1">
      <alignment vertical="center"/>
    </xf>
    <xf numFmtId="165" fontId="22" fillId="4" borderId="40" xfId="1" applyNumberFormat="1" applyFont="1" applyFill="1" applyBorder="1" applyAlignment="1">
      <alignment horizontal="center" vertical="center"/>
    </xf>
    <xf numFmtId="0" fontId="22" fillId="4" borderId="34" xfId="0" applyFont="1" applyFill="1" applyBorder="1" applyAlignment="1">
      <alignment horizontal="left" vertical="center" wrapText="1"/>
    </xf>
    <xf numFmtId="166" fontId="22" fillId="4" borderId="40" xfId="0" applyNumberFormat="1" applyFont="1" applyFill="1" applyBorder="1" applyAlignment="1">
      <alignment horizontal="center" vertical="center"/>
    </xf>
    <xf numFmtId="0" fontId="22" fillId="4" borderId="34" xfId="0" applyFont="1" applyFill="1" applyBorder="1" applyAlignment="1">
      <alignment horizontal="left" wrapText="1"/>
    </xf>
    <xf numFmtId="1" fontId="21" fillId="4" borderId="41" xfId="0" applyNumberFormat="1" applyFont="1" applyFill="1" applyBorder="1" applyAlignment="1">
      <alignment horizontal="center" vertical="center"/>
    </xf>
    <xf numFmtId="1" fontId="22" fillId="4" borderId="19" xfId="0" applyNumberFormat="1" applyFont="1" applyFill="1" applyBorder="1" applyAlignment="1">
      <alignment horizontal="center" vertical="center"/>
    </xf>
    <xf numFmtId="1" fontId="22" fillId="4" borderId="42" xfId="0" applyNumberFormat="1" applyFont="1" applyFill="1" applyBorder="1" applyAlignment="1">
      <alignment horizontal="center" vertical="center"/>
    </xf>
    <xf numFmtId="0" fontId="22" fillId="4" borderId="43" xfId="0" applyFont="1" applyFill="1" applyBorder="1" applyAlignment="1">
      <alignment horizontal="left" vertical="center" wrapText="1"/>
    </xf>
    <xf numFmtId="166" fontId="23" fillId="10" borderId="5" xfId="0" applyNumberFormat="1" applyFont="1" applyFill="1" applyBorder="1" applyAlignment="1">
      <alignment horizontal="center"/>
    </xf>
    <xf numFmtId="166" fontId="23" fillId="10" borderId="1" xfId="0" applyNumberFormat="1" applyFont="1" applyFill="1" applyBorder="1" applyAlignment="1">
      <alignment horizontal="center"/>
    </xf>
    <xf numFmtId="0" fontId="23" fillId="10" borderId="34" xfId="0" applyFont="1" applyFill="1" applyBorder="1" applyAlignment="1">
      <alignment horizontal="left"/>
    </xf>
    <xf numFmtId="1" fontId="23" fillId="10" borderId="5" xfId="0" applyNumberFormat="1" applyFont="1" applyFill="1" applyBorder="1" applyAlignment="1">
      <alignment horizontal="center"/>
    </xf>
    <xf numFmtId="9" fontId="23" fillId="10" borderId="1" xfId="1" applyFont="1" applyFill="1" applyBorder="1" applyAlignment="1">
      <alignment horizontal="center"/>
    </xf>
    <xf numFmtId="1" fontId="23" fillId="10" borderId="1" xfId="0" applyNumberFormat="1" applyFont="1" applyFill="1" applyBorder="1" applyAlignment="1">
      <alignment horizontal="center"/>
    </xf>
    <xf numFmtId="1" fontId="23" fillId="10" borderId="41" xfId="0" applyNumberFormat="1" applyFont="1" applyFill="1" applyBorder="1" applyAlignment="1">
      <alignment horizontal="center"/>
    </xf>
    <xf numFmtId="1" fontId="23" fillId="10" borderId="42" xfId="0" applyNumberFormat="1" applyFont="1" applyFill="1" applyBorder="1" applyAlignment="1">
      <alignment horizontal="center"/>
    </xf>
    <xf numFmtId="0" fontId="22" fillId="10" borderId="43" xfId="0" applyFont="1" applyFill="1" applyBorder="1" applyAlignment="1">
      <alignment horizontal="left"/>
    </xf>
    <xf numFmtId="0" fontId="25" fillId="4" borderId="22" xfId="0" applyFont="1" applyFill="1" applyBorder="1" applyAlignment="1">
      <alignment wrapText="1"/>
    </xf>
    <xf numFmtId="0" fontId="23" fillId="4" borderId="46" xfId="0" applyFont="1" applyFill="1" applyBorder="1"/>
    <xf numFmtId="0" fontId="23" fillId="4" borderId="21" xfId="0" applyFont="1" applyFill="1" applyBorder="1"/>
    <xf numFmtId="0" fontId="30" fillId="4" borderId="0" xfId="0" applyFont="1" applyFill="1"/>
    <xf numFmtId="0" fontId="9" fillId="10" borderId="10" xfId="0" applyFont="1" applyFill="1" applyBorder="1" applyAlignment="1">
      <alignment horizontal="center" vertical="center" wrapText="1"/>
    </xf>
    <xf numFmtId="0" fontId="31" fillId="10" borderId="13" xfId="0" applyFont="1" applyFill="1" applyBorder="1" applyAlignment="1">
      <alignment horizontal="center" vertical="center" wrapText="1"/>
    </xf>
    <xf numFmtId="0" fontId="5" fillId="18" borderId="4" xfId="0" applyFont="1" applyFill="1" applyBorder="1" applyAlignment="1">
      <alignment horizontal="left" vertical="center"/>
    </xf>
    <xf numFmtId="0" fontId="5" fillId="18" borderId="1" xfId="0" applyFont="1" applyFill="1" applyBorder="1" applyAlignment="1">
      <alignment horizontal="center" vertical="center"/>
    </xf>
    <xf numFmtId="0" fontId="5" fillId="18" borderId="6" xfId="0" applyFont="1" applyFill="1" applyBorder="1" applyAlignment="1">
      <alignment horizontal="left" vertical="center"/>
    </xf>
    <xf numFmtId="0" fontId="5" fillId="18" borderId="18" xfId="0" applyFont="1" applyFill="1" applyBorder="1" applyAlignment="1">
      <alignment horizontal="center" vertical="center"/>
    </xf>
    <xf numFmtId="0" fontId="19" fillId="18" borderId="2" xfId="0" applyFont="1" applyFill="1" applyBorder="1" applyAlignment="1">
      <alignment horizontal="center"/>
    </xf>
    <xf numFmtId="0" fontId="15" fillId="0" borderId="1" xfId="3" applyBorder="1" applyAlignment="1">
      <alignment horizontal="left"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0" fillId="10" borderId="47" xfId="0" applyFont="1" applyFill="1" applyBorder="1" applyAlignment="1">
      <alignment vertical="center"/>
    </xf>
    <xf numFmtId="0" fontId="20" fillId="10" borderId="48" xfId="0" applyFont="1" applyFill="1" applyBorder="1" applyAlignment="1">
      <alignment vertical="center"/>
    </xf>
    <xf numFmtId="0" fontId="20" fillId="10" borderId="49" xfId="0" applyFont="1" applyFill="1" applyBorder="1" applyAlignment="1">
      <alignment vertical="center"/>
    </xf>
    <xf numFmtId="0" fontId="0" fillId="10" borderId="0" xfId="0" applyFill="1"/>
    <xf numFmtId="0" fontId="6" fillId="10" borderId="0" xfId="0" applyFont="1" applyFill="1"/>
    <xf numFmtId="0" fontId="4" fillId="0" borderId="10" xfId="0" applyFont="1" applyBorder="1" applyAlignment="1">
      <alignment horizontal="center" vertical="center"/>
    </xf>
    <xf numFmtId="0" fontId="19" fillId="19" borderId="8" xfId="0" applyFont="1" applyFill="1" applyBorder="1" applyAlignment="1">
      <alignment vertical="center" wrapText="1"/>
    </xf>
    <xf numFmtId="0" fontId="19" fillId="19" borderId="51" xfId="0" applyFont="1" applyFill="1" applyBorder="1" applyAlignment="1">
      <alignment vertical="center" wrapText="1"/>
    </xf>
    <xf numFmtId="0" fontId="19" fillId="19" borderId="50" xfId="0" applyFont="1" applyFill="1" applyBorder="1" applyAlignment="1">
      <alignment vertical="center" wrapText="1"/>
    </xf>
    <xf numFmtId="0" fontId="3" fillId="0" borderId="10" xfId="0" applyFont="1" applyBorder="1" applyAlignment="1">
      <alignment horizontal="center" vertical="center"/>
    </xf>
    <xf numFmtId="169" fontId="3" fillId="0" borderId="10" xfId="4"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19" borderId="10" xfId="0" applyFont="1" applyFill="1" applyBorder="1" applyAlignment="1">
      <alignment horizontal="center" vertical="center" wrapText="1"/>
    </xf>
    <xf numFmtId="0" fontId="3" fillId="19" borderId="13" xfId="0" applyFont="1" applyFill="1" applyBorder="1" applyAlignment="1">
      <alignment horizontal="center" vertical="center" wrapText="1"/>
    </xf>
    <xf numFmtId="9" fontId="32" fillId="0" borderId="9" xfId="0" applyNumberFormat="1" applyFont="1" applyBorder="1" applyAlignment="1">
      <alignment horizontal="center" vertical="center" wrapText="1"/>
    </xf>
    <xf numFmtId="0" fontId="23" fillId="10" borderId="36" xfId="0" applyFont="1" applyFill="1" applyBorder="1" applyAlignment="1">
      <alignment horizontal="left"/>
    </xf>
    <xf numFmtId="165" fontId="21" fillId="10" borderId="18" xfId="1" applyNumberFormat="1" applyFont="1" applyFill="1" applyBorder="1" applyAlignment="1">
      <alignment horizontal="center"/>
    </xf>
    <xf numFmtId="168" fontId="21" fillId="10" borderId="35" xfId="0" applyNumberFormat="1" applyFont="1" applyFill="1" applyBorder="1" applyAlignment="1">
      <alignment horizontal="center"/>
    </xf>
    <xf numFmtId="0" fontId="22" fillId="21" borderId="43" xfId="0" applyFont="1" applyFill="1" applyBorder="1" applyAlignment="1">
      <alignment horizontal="left"/>
    </xf>
    <xf numFmtId="1" fontId="23" fillId="21" borderId="42" xfId="0" applyNumberFormat="1" applyFont="1" applyFill="1" applyBorder="1" applyAlignment="1">
      <alignment horizontal="center"/>
    </xf>
    <xf numFmtId="1" fontId="23" fillId="21" borderId="41" xfId="0" applyNumberFormat="1" applyFont="1" applyFill="1" applyBorder="1" applyAlignment="1">
      <alignment horizontal="center"/>
    </xf>
    <xf numFmtId="0" fontId="23" fillId="21" borderId="34" xfId="0" applyFont="1" applyFill="1" applyBorder="1" applyAlignment="1">
      <alignment horizontal="left"/>
    </xf>
    <xf numFmtId="1" fontId="23" fillId="21" borderId="1" xfId="0" applyNumberFormat="1" applyFont="1" applyFill="1" applyBorder="1" applyAlignment="1">
      <alignment horizontal="center"/>
    </xf>
    <xf numFmtId="1" fontId="23" fillId="21" borderId="5" xfId="0" applyNumberFormat="1" applyFont="1" applyFill="1" applyBorder="1" applyAlignment="1">
      <alignment horizontal="center"/>
    </xf>
    <xf numFmtId="9" fontId="23" fillId="21" borderId="1" xfId="1" applyFont="1" applyFill="1" applyBorder="1" applyAlignment="1">
      <alignment horizontal="center"/>
    </xf>
    <xf numFmtId="166" fontId="23" fillId="21" borderId="1" xfId="0" applyNumberFormat="1" applyFont="1" applyFill="1" applyBorder="1" applyAlignment="1">
      <alignment horizontal="center"/>
    </xf>
    <xf numFmtId="166" fontId="23" fillId="21" borderId="5" xfId="0" applyNumberFormat="1" applyFont="1" applyFill="1" applyBorder="1" applyAlignment="1">
      <alignment horizontal="center"/>
    </xf>
    <xf numFmtId="0" fontId="0" fillId="0" borderId="0" xfId="0" applyAlignment="1">
      <alignment wrapText="1"/>
    </xf>
    <xf numFmtId="0" fontId="5" fillId="0" borderId="0" xfId="0" applyFont="1" applyAlignment="1">
      <alignment wrapText="1"/>
    </xf>
    <xf numFmtId="9" fontId="6" fillId="22" borderId="0" xfId="0" applyNumberFormat="1" applyFont="1" applyFill="1" applyAlignment="1">
      <alignment horizontal="center" wrapText="1"/>
    </xf>
    <xf numFmtId="0" fontId="6" fillId="0" borderId="0" xfId="0" applyFont="1" applyAlignment="1">
      <alignment horizontal="center" wrapText="1"/>
    </xf>
    <xf numFmtId="0" fontId="5" fillId="23" borderId="0" xfId="0" applyFont="1" applyFill="1" applyAlignment="1">
      <alignment horizontal="center"/>
    </xf>
    <xf numFmtId="0" fontId="5" fillId="22" borderId="1" xfId="0" applyFont="1" applyFill="1" applyBorder="1" applyAlignment="1">
      <alignment wrapText="1"/>
    </xf>
    <xf numFmtId="0" fontId="5" fillId="5" borderId="1" xfId="0" applyFont="1" applyFill="1" applyBorder="1" applyAlignment="1">
      <alignment horizontal="left" vertical="center" wrapText="1"/>
    </xf>
    <xf numFmtId="0" fontId="5" fillId="5" borderId="1" xfId="0" applyFont="1" applyFill="1" applyBorder="1" applyAlignment="1">
      <alignment wrapText="1"/>
    </xf>
    <xf numFmtId="0" fontId="5" fillId="22" borderId="1" xfId="0" applyFont="1" applyFill="1" applyBorder="1"/>
    <xf numFmtId="0" fontId="5" fillId="22" borderId="34" xfId="0" applyFont="1" applyFill="1" applyBorder="1"/>
    <xf numFmtId="0" fontId="6" fillId="0" borderId="0" xfId="0" applyFont="1" applyAlignment="1">
      <alignment horizontal="center"/>
    </xf>
    <xf numFmtId="0" fontId="5" fillId="4" borderId="0" xfId="0" applyFont="1" applyFill="1" applyAlignment="1">
      <alignment horizontal="right" wrapText="1"/>
    </xf>
    <xf numFmtId="0" fontId="6" fillId="0" borderId="0" xfId="0" applyFont="1" applyAlignment="1">
      <alignment wrapText="1"/>
    </xf>
    <xf numFmtId="0" fontId="6" fillId="4" borderId="15" xfId="0" applyFont="1" applyFill="1" applyBorder="1" applyAlignment="1">
      <alignment horizontal="left" vertical="center" wrapText="1"/>
    </xf>
    <xf numFmtId="0" fontId="33" fillId="0" borderId="34" xfId="0" applyFont="1" applyBorder="1" applyAlignment="1">
      <alignment horizontal="left" wrapText="1"/>
    </xf>
    <xf numFmtId="0" fontId="0" fillId="0" borderId="0" xfId="0" applyAlignment="1">
      <alignment horizontal="right"/>
    </xf>
    <xf numFmtId="0" fontId="36" fillId="0" borderId="0" xfId="0" applyFont="1" applyAlignment="1">
      <alignment horizontal="right" vertical="center"/>
    </xf>
    <xf numFmtId="0" fontId="5" fillId="24" borderId="38" xfId="0" applyFont="1" applyFill="1" applyBorder="1" applyAlignment="1">
      <alignment wrapText="1"/>
    </xf>
    <xf numFmtId="0" fontId="5" fillId="24" borderId="34" xfId="0" applyFont="1" applyFill="1" applyBorder="1"/>
    <xf numFmtId="0" fontId="5" fillId="24" borderId="1" xfId="0" applyFont="1" applyFill="1" applyBorder="1" applyAlignment="1">
      <alignment horizontal="right" wrapText="1"/>
    </xf>
    <xf numFmtId="0" fontId="35" fillId="24" borderId="53" xfId="0" applyFont="1" applyFill="1" applyBorder="1" applyAlignment="1">
      <alignment horizontal="right" vertical="center" wrapText="1"/>
    </xf>
    <xf numFmtId="0" fontId="6" fillId="23" borderId="52" xfId="0" applyFont="1" applyFill="1" applyBorder="1" applyAlignment="1">
      <alignment horizontal="center" vertical="center"/>
    </xf>
    <xf numFmtId="0" fontId="5" fillId="23" borderId="34" xfId="0" applyFont="1" applyFill="1" applyBorder="1"/>
    <xf numFmtId="0" fontId="6" fillId="5" borderId="15" xfId="0" applyFont="1" applyFill="1" applyBorder="1" applyAlignment="1">
      <alignment horizontal="center" vertical="center" wrapText="1"/>
    </xf>
    <xf numFmtId="0" fontId="5" fillId="25" borderId="1" xfId="0" applyFont="1" applyFill="1" applyBorder="1"/>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20" fillId="0" borderId="1" xfId="0" applyFont="1" applyBorder="1"/>
    <xf numFmtId="0" fontId="43" fillId="4" borderId="1" xfId="0" applyFont="1" applyFill="1" applyBorder="1" applyAlignment="1">
      <alignment wrapText="1"/>
    </xf>
    <xf numFmtId="0" fontId="0" fillId="0" borderId="1" xfId="0" applyBorder="1"/>
    <xf numFmtId="0" fontId="0" fillId="0" borderId="7" xfId="0" applyBorder="1"/>
    <xf numFmtId="166" fontId="0" fillId="0" borderId="0" xfId="0" applyNumberFormat="1"/>
    <xf numFmtId="1" fontId="0" fillId="0" borderId="1" xfId="0" applyNumberFormat="1" applyBorder="1"/>
    <xf numFmtId="1" fontId="0" fillId="0" borderId="0" xfId="0" applyNumberFormat="1"/>
    <xf numFmtId="9" fontId="0" fillId="0" borderId="1" xfId="1" applyFont="1" applyBorder="1"/>
    <xf numFmtId="0" fontId="0" fillId="0" borderId="34" xfId="0" applyBorder="1"/>
    <xf numFmtId="0" fontId="43" fillId="4" borderId="34" xfId="0" applyFont="1" applyFill="1" applyBorder="1" applyAlignment="1">
      <alignment wrapText="1"/>
    </xf>
    <xf numFmtId="0" fontId="43" fillId="4" borderId="28" xfId="0" applyFont="1" applyFill="1" applyBorder="1" applyAlignment="1">
      <alignment wrapText="1"/>
    </xf>
    <xf numFmtId="0" fontId="43" fillId="4" borderId="7" xfId="0" applyFont="1" applyFill="1" applyBorder="1"/>
    <xf numFmtId="0" fontId="43" fillId="4" borderId="0" xfId="0" applyFont="1" applyFill="1" applyAlignment="1">
      <alignment wrapText="1"/>
    </xf>
    <xf numFmtId="0" fontId="0" fillId="0" borderId="1" xfId="0" applyBorder="1" applyAlignment="1">
      <alignment wrapText="1"/>
    </xf>
    <xf numFmtId="0" fontId="45" fillId="0" borderId="1" xfId="0" applyFont="1" applyBorder="1" applyAlignment="1">
      <alignment horizontal="center" vertical="center" wrapText="1"/>
    </xf>
    <xf numFmtId="0" fontId="17" fillId="0" borderId="0" xfId="0" applyFont="1" applyAlignment="1">
      <alignment wrapText="1"/>
    </xf>
    <xf numFmtId="0" fontId="44" fillId="27" borderId="65" xfId="0" applyFont="1" applyFill="1" applyBorder="1" applyAlignment="1">
      <alignment vertical="center" wrapText="1"/>
    </xf>
    <xf numFmtId="0" fontId="44" fillId="0" borderId="0" xfId="0" applyFont="1"/>
    <xf numFmtId="0" fontId="17" fillId="0" borderId="38" xfId="0" applyFont="1" applyBorder="1" applyAlignment="1">
      <alignment horizontal="center" vertical="center" wrapText="1"/>
    </xf>
    <xf numFmtId="0" fontId="44" fillId="26" borderId="1" xfId="0" applyFont="1" applyFill="1" applyBorder="1" applyAlignment="1">
      <alignment horizontal="center" vertical="center" wrapText="1"/>
    </xf>
    <xf numFmtId="0" fontId="46" fillId="4" borderId="0" xfId="0" applyFont="1" applyFill="1"/>
    <xf numFmtId="0" fontId="4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18"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49" fillId="6" borderId="1" xfId="0" applyFont="1" applyFill="1" applyBorder="1" applyAlignment="1">
      <alignment horizontal="center" vertical="center" wrapText="1"/>
    </xf>
    <xf numFmtId="0" fontId="49" fillId="28" borderId="1" xfId="0" applyFont="1" applyFill="1" applyBorder="1" applyAlignment="1">
      <alignment horizontal="center" vertical="center" wrapText="1"/>
    </xf>
    <xf numFmtId="0" fontId="49" fillId="29" borderId="1" xfId="0" applyFont="1" applyFill="1" applyBorder="1" applyAlignment="1">
      <alignment horizontal="center" vertical="center" wrapText="1"/>
    </xf>
    <xf numFmtId="0" fontId="50" fillId="4" borderId="0" xfId="0" applyFont="1" applyFill="1"/>
    <xf numFmtId="0" fontId="0" fillId="30" borderId="1" xfId="0" applyFill="1" applyBorder="1"/>
    <xf numFmtId="0" fontId="5" fillId="0" borderId="67" xfId="0" applyFont="1" applyBorder="1"/>
    <xf numFmtId="0" fontId="5" fillId="0" borderId="67" xfId="0" applyFont="1" applyBorder="1" applyAlignment="1">
      <alignment horizontal="right"/>
    </xf>
    <xf numFmtId="0" fontId="5" fillId="0" borderId="70" xfId="0" applyFont="1" applyBorder="1"/>
    <xf numFmtId="0" fontId="5" fillId="0" borderId="70" xfId="0" applyFont="1" applyBorder="1" applyAlignment="1">
      <alignment horizontal="right"/>
    </xf>
    <xf numFmtId="0" fontId="5" fillId="10" borderId="68" xfId="0" applyFont="1" applyFill="1" applyBorder="1"/>
    <xf numFmtId="0" fontId="5" fillId="10" borderId="71" xfId="0" applyFont="1" applyFill="1" applyBorder="1"/>
    <xf numFmtId="0" fontId="6" fillId="0" borderId="66" xfId="0" applyFont="1" applyBorder="1"/>
    <xf numFmtId="0" fontId="0" fillId="0" borderId="67" xfId="0" applyBorder="1"/>
    <xf numFmtId="0" fontId="6" fillId="0" borderId="69" xfId="0" applyFont="1" applyBorder="1"/>
    <xf numFmtId="0" fontId="0" fillId="0" borderId="70" xfId="0" applyBorder="1"/>
    <xf numFmtId="170" fontId="5" fillId="24" borderId="34" xfId="6" applyNumberFormat="1" applyFont="1" applyFill="1" applyBorder="1"/>
    <xf numFmtId="9" fontId="5" fillId="0" borderId="0" xfId="1" applyFont="1"/>
    <xf numFmtId="0" fontId="22" fillId="21" borderId="25" xfId="0" applyFont="1" applyFill="1" applyBorder="1" applyAlignment="1">
      <alignment horizontal="left" vertical="center" wrapText="1"/>
    </xf>
    <xf numFmtId="2" fontId="22" fillId="21" borderId="20" xfId="0" applyNumberFormat="1" applyFont="1" applyFill="1" applyBorder="1" applyAlignment="1">
      <alignment horizontal="center" vertical="center"/>
    </xf>
    <xf numFmtId="2" fontId="21" fillId="21" borderId="26" xfId="0" applyNumberFormat="1" applyFont="1" applyFill="1" applyBorder="1" applyAlignment="1">
      <alignment horizontal="center" vertical="center"/>
    </xf>
    <xf numFmtId="0" fontId="51" fillId="10" borderId="0" xfId="0" applyFont="1" applyFill="1" applyAlignment="1">
      <alignment horizontal="left"/>
    </xf>
    <xf numFmtId="0" fontId="51" fillId="0" borderId="0" xfId="0" applyFont="1" applyAlignment="1">
      <alignment horizontal="left"/>
    </xf>
    <xf numFmtId="0" fontId="53" fillId="4" borderId="0" xfId="0" applyFont="1" applyFill="1" applyAlignment="1">
      <alignment horizontal="center"/>
    </xf>
    <xf numFmtId="0" fontId="52" fillId="4" borderId="0" xfId="0" applyFont="1" applyFill="1" applyAlignment="1">
      <alignment horizontal="left"/>
    </xf>
    <xf numFmtId="0" fontId="52" fillId="4" borderId="0" xfId="0" applyFont="1" applyFill="1" applyAlignment="1">
      <alignment horizontal="center" vertical="top"/>
    </xf>
    <xf numFmtId="9" fontId="52" fillId="4" borderId="0" xfId="1" applyFont="1" applyFill="1" applyAlignment="1">
      <alignment horizontal="center" vertical="top"/>
    </xf>
    <xf numFmtId="0" fontId="17" fillId="0" borderId="38" xfId="0" applyFont="1" applyBorder="1" applyAlignment="1">
      <alignment wrapText="1"/>
    </xf>
    <xf numFmtId="0" fontId="54" fillId="0" borderId="34" xfId="0" applyFont="1" applyBorder="1"/>
    <xf numFmtId="0" fontId="54" fillId="0" borderId="72" xfId="0" applyFont="1" applyBorder="1"/>
    <xf numFmtId="0" fontId="55" fillId="0" borderId="38" xfId="0" applyFont="1" applyBorder="1" applyAlignment="1">
      <alignment wrapText="1"/>
    </xf>
    <xf numFmtId="0" fontId="17" fillId="0" borderId="0" xfId="0" applyFont="1" applyAlignment="1">
      <alignment vertical="center" wrapText="1"/>
    </xf>
    <xf numFmtId="0" fontId="56" fillId="0" borderId="2"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0" xfId="0" applyFont="1" applyBorder="1" applyAlignment="1">
      <alignment horizontal="center" vertical="center"/>
    </xf>
    <xf numFmtId="0" fontId="57" fillId="0" borderId="9" xfId="0" applyFont="1" applyBorder="1" applyAlignment="1">
      <alignment vertical="center"/>
    </xf>
    <xf numFmtId="0" fontId="56" fillId="0" borderId="9" xfId="0" applyFont="1" applyBorder="1" applyAlignment="1">
      <alignment vertical="center"/>
    </xf>
    <xf numFmtId="0" fontId="5" fillId="0" borderId="0" xfId="0" applyFont="1" applyAlignment="1">
      <alignment horizontal="right"/>
    </xf>
    <xf numFmtId="0" fontId="5" fillId="5" borderId="50" xfId="0" applyFont="1" applyFill="1" applyBorder="1"/>
    <xf numFmtId="0" fontId="5" fillId="5" borderId="51" xfId="0" applyFont="1" applyFill="1" applyBorder="1"/>
    <xf numFmtId="0" fontId="5" fillId="5" borderId="8" xfId="0" applyFont="1" applyFill="1" applyBorder="1" applyAlignment="1">
      <alignment horizontal="right"/>
    </xf>
    <xf numFmtId="0" fontId="5" fillId="24" borderId="2" xfId="0" applyFont="1" applyFill="1" applyBorder="1"/>
    <xf numFmtId="0" fontId="0" fillId="16" borderId="1" xfId="0" applyFill="1" applyBorder="1"/>
    <xf numFmtId="0" fontId="58" fillId="0" borderId="7" xfId="0" applyFont="1" applyBorder="1" applyAlignment="1">
      <alignment horizontal="center" vertical="center" wrapText="1"/>
    </xf>
    <xf numFmtId="8" fontId="6" fillId="22" borderId="0" xfId="6" applyNumberFormat="1" applyFont="1" applyFill="1" applyAlignment="1">
      <alignment horizontal="center" wrapText="1"/>
    </xf>
    <xf numFmtId="2" fontId="21" fillId="4" borderId="7" xfId="0" applyNumberFormat="1" applyFont="1" applyFill="1" applyBorder="1" applyAlignment="1">
      <alignment horizontal="center" vertical="center"/>
    </xf>
    <xf numFmtId="2" fontId="21" fillId="4" borderId="28" xfId="0" applyNumberFormat="1" applyFont="1" applyFill="1" applyBorder="1" applyAlignment="1">
      <alignment horizontal="center" vertical="center"/>
    </xf>
    <xf numFmtId="2" fontId="21" fillId="4" borderId="29" xfId="0" applyNumberFormat="1" applyFont="1" applyFill="1" applyBorder="1" applyAlignment="1">
      <alignment horizontal="center" vertical="center"/>
    </xf>
    <xf numFmtId="1" fontId="23" fillId="4" borderId="7" xfId="0" applyNumberFormat="1" applyFont="1" applyFill="1" applyBorder="1" applyAlignment="1">
      <alignment horizontal="center" vertical="center"/>
    </xf>
    <xf numFmtId="1" fontId="23" fillId="4" borderId="28" xfId="0" applyNumberFormat="1" applyFont="1" applyFill="1" applyBorder="1" applyAlignment="1">
      <alignment horizontal="center" vertical="center"/>
    </xf>
    <xf numFmtId="1" fontId="23" fillId="4" borderId="29" xfId="0" applyNumberFormat="1" applyFont="1" applyFill="1" applyBorder="1" applyAlignment="1">
      <alignment horizontal="center" vertical="center"/>
    </xf>
    <xf numFmtId="2" fontId="21" fillId="4" borderId="31" xfId="0" applyNumberFormat="1" applyFont="1" applyFill="1" applyBorder="1" applyAlignment="1">
      <alignment horizontal="center" vertical="center"/>
    </xf>
    <xf numFmtId="2" fontId="21" fillId="4" borderId="32" xfId="0" applyNumberFormat="1" applyFont="1" applyFill="1" applyBorder="1" applyAlignment="1">
      <alignment horizontal="center" vertical="center"/>
    </xf>
    <xf numFmtId="2" fontId="21" fillId="4" borderId="33" xfId="0" applyNumberFormat="1" applyFont="1" applyFill="1" applyBorder="1" applyAlignment="1">
      <alignment horizontal="center" vertical="center"/>
    </xf>
    <xf numFmtId="1" fontId="22" fillId="4" borderId="20" xfId="0" applyNumberFormat="1" applyFont="1" applyFill="1" applyBorder="1" applyAlignment="1">
      <alignment horizontal="center" vertical="center"/>
    </xf>
    <xf numFmtId="1" fontId="22" fillId="4" borderId="38" xfId="0" applyNumberFormat="1" applyFont="1" applyFill="1" applyBorder="1" applyAlignment="1">
      <alignment horizontal="center" vertical="center"/>
    </xf>
    <xf numFmtId="0" fontId="22" fillId="10" borderId="20" xfId="0" applyFont="1" applyFill="1" applyBorder="1" applyAlignment="1">
      <alignment horizontal="left" vertical="center" wrapText="1"/>
    </xf>
    <xf numFmtId="0" fontId="22" fillId="10" borderId="38" xfId="0" applyFont="1" applyFill="1" applyBorder="1" applyAlignment="1">
      <alignment horizontal="left" vertical="center" wrapText="1"/>
    </xf>
    <xf numFmtId="1" fontId="22" fillId="10" borderId="20" xfId="0" applyNumberFormat="1" applyFont="1" applyFill="1" applyBorder="1" applyAlignment="1">
      <alignment horizontal="center" vertical="center"/>
    </xf>
    <xf numFmtId="1" fontId="22" fillId="10" borderId="38" xfId="0" applyNumberFormat="1" applyFont="1" applyFill="1" applyBorder="1" applyAlignment="1">
      <alignment horizontal="center" vertical="center"/>
    </xf>
    <xf numFmtId="1" fontId="21" fillId="10" borderId="26" xfId="0" applyNumberFormat="1" applyFont="1" applyFill="1" applyBorder="1" applyAlignment="1">
      <alignment horizontal="center" vertical="center"/>
    </xf>
    <xf numFmtId="1" fontId="21" fillId="10" borderId="37" xfId="0" applyNumberFormat="1" applyFont="1" applyFill="1" applyBorder="1" applyAlignment="1">
      <alignment horizontal="center" vertical="center"/>
    </xf>
    <xf numFmtId="0" fontId="22" fillId="4" borderId="20" xfId="0" applyFont="1" applyFill="1" applyBorder="1" applyAlignment="1">
      <alignment horizontal="left" vertical="center" wrapText="1"/>
    </xf>
    <xf numFmtId="0" fontId="22" fillId="4" borderId="38" xfId="0" applyFont="1" applyFill="1" applyBorder="1" applyAlignment="1">
      <alignment horizontal="left" vertical="center" wrapText="1"/>
    </xf>
    <xf numFmtId="167" fontId="37" fillId="20" borderId="26" xfId="0" applyNumberFormat="1" applyFont="1" applyFill="1" applyBorder="1" applyAlignment="1">
      <alignment horizontal="center" vertical="center"/>
    </xf>
    <xf numFmtId="167" fontId="37" fillId="20" borderId="37" xfId="0" applyNumberFormat="1" applyFont="1" applyFill="1" applyBorder="1" applyAlignment="1">
      <alignment horizontal="center" vertical="center"/>
    </xf>
    <xf numFmtId="0" fontId="22" fillId="17" borderId="12" xfId="0" applyFont="1" applyFill="1" applyBorder="1" applyAlignment="1">
      <alignment horizontal="center" vertical="center" textRotation="90" wrapText="1"/>
    </xf>
    <xf numFmtId="0" fontId="22" fillId="17" borderId="11" xfId="0" applyFont="1" applyFill="1" applyBorder="1" applyAlignment="1">
      <alignment horizontal="center" vertical="center" textRotation="90" wrapText="1"/>
    </xf>
    <xf numFmtId="0" fontId="22" fillId="17" borderId="9" xfId="0" applyFont="1" applyFill="1" applyBorder="1" applyAlignment="1">
      <alignment horizontal="center" vertical="center" textRotation="90" wrapText="1"/>
    </xf>
    <xf numFmtId="0" fontId="23" fillId="10" borderId="43" xfId="0" applyFont="1" applyFill="1" applyBorder="1" applyAlignment="1">
      <alignment horizontal="center" vertical="center" textRotation="90" wrapText="1"/>
    </xf>
    <xf numFmtId="0" fontId="23" fillId="10" borderId="34" xfId="0" applyFont="1" applyFill="1" applyBorder="1" applyAlignment="1">
      <alignment horizontal="center" vertical="center" textRotation="90" wrapText="1"/>
    </xf>
    <xf numFmtId="0" fontId="23" fillId="21" borderId="3" xfId="0" applyFont="1" applyFill="1" applyBorder="1" applyAlignment="1">
      <alignment horizontal="center" vertical="center" textRotation="90" wrapText="1"/>
    </xf>
    <xf numFmtId="0" fontId="23" fillId="21" borderId="4" xfId="0" applyFont="1" applyFill="1" applyBorder="1" applyAlignment="1">
      <alignment horizontal="center" vertical="center" textRotation="90" wrapText="1"/>
    </xf>
    <xf numFmtId="0" fontId="22" fillId="15" borderId="21" xfId="0" applyFont="1" applyFill="1" applyBorder="1" applyAlignment="1">
      <alignment horizontal="center" vertical="center" textRotation="90" wrapText="1"/>
    </xf>
    <xf numFmtId="0" fontId="22" fillId="15" borderId="13" xfId="0" applyFont="1" applyFill="1" applyBorder="1" applyAlignment="1">
      <alignment horizontal="center" vertical="center" textRotation="90" wrapText="1"/>
    </xf>
    <xf numFmtId="0" fontId="22" fillId="15" borderId="24" xfId="0" applyFont="1" applyFill="1" applyBorder="1" applyAlignment="1">
      <alignment horizontal="center" vertical="center" textRotation="90" wrapText="1"/>
    </xf>
    <xf numFmtId="0" fontId="22" fillId="15" borderId="14" xfId="0" applyFont="1" applyFill="1" applyBorder="1" applyAlignment="1">
      <alignment horizontal="center" vertical="center" textRotation="90" wrapText="1"/>
    </xf>
    <xf numFmtId="0" fontId="22" fillId="15" borderId="30" xfId="0" applyFont="1" applyFill="1" applyBorder="1" applyAlignment="1">
      <alignment horizontal="center" vertical="center" textRotation="90" wrapText="1"/>
    </xf>
    <xf numFmtId="0" fontId="22" fillId="15" borderId="10" xfId="0" applyFont="1" applyFill="1" applyBorder="1" applyAlignment="1">
      <alignment horizontal="center" vertical="center" textRotation="90" wrapText="1"/>
    </xf>
    <xf numFmtId="1" fontId="4" fillId="10" borderId="25" xfId="0" applyNumberFormat="1" applyFont="1" applyFill="1" applyBorder="1" applyAlignment="1">
      <alignment horizontal="right" vertical="center"/>
    </xf>
    <xf numFmtId="1" fontId="4" fillId="10" borderId="27" xfId="0" applyNumberFormat="1" applyFont="1" applyFill="1" applyBorder="1" applyAlignment="1">
      <alignment horizontal="right" vertical="center"/>
    </xf>
    <xf numFmtId="0" fontId="22" fillId="4" borderId="25"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3" fillId="10" borderId="45" xfId="0" applyFont="1" applyFill="1" applyBorder="1" applyAlignment="1">
      <alignment horizontal="center" vertical="center" textRotation="90" wrapText="1"/>
    </xf>
    <xf numFmtId="0" fontId="23" fillId="10" borderId="44" xfId="0" applyFont="1" applyFill="1" applyBorder="1" applyAlignment="1">
      <alignment horizontal="center" vertical="center" textRotation="90" wrapText="1"/>
    </xf>
    <xf numFmtId="0" fontId="23" fillId="4" borderId="43" xfId="0" applyFont="1" applyFill="1" applyBorder="1" applyAlignment="1">
      <alignment horizontal="center" vertical="center" textRotation="90" wrapText="1"/>
    </xf>
    <xf numFmtId="0" fontId="23" fillId="4" borderId="34" xfId="0" applyFont="1" applyFill="1" applyBorder="1" applyAlignment="1">
      <alignment horizontal="center" vertical="center" textRotation="90" wrapText="1"/>
    </xf>
    <xf numFmtId="0" fontId="23" fillId="4" borderId="39" xfId="0" applyFont="1" applyFill="1" applyBorder="1" applyAlignment="1">
      <alignment horizontal="center" vertical="center" textRotation="90" wrapText="1"/>
    </xf>
    <xf numFmtId="0" fontId="23" fillId="4" borderId="36" xfId="0" applyFont="1" applyFill="1" applyBorder="1" applyAlignment="1">
      <alignment horizontal="center" vertical="center" textRotation="90" wrapText="1"/>
    </xf>
    <xf numFmtId="0" fontId="44" fillId="27" borderId="59" xfId="0" applyFont="1" applyFill="1" applyBorder="1" applyAlignment="1">
      <alignment vertical="center" wrapText="1"/>
    </xf>
    <xf numFmtId="0" fontId="44" fillId="27" borderId="56" xfId="0" applyFont="1" applyFill="1" applyBorder="1" applyAlignment="1">
      <alignment vertical="center" wrapText="1"/>
    </xf>
    <xf numFmtId="0" fontId="44" fillId="27" borderId="58" xfId="0" applyFont="1" applyFill="1" applyBorder="1" applyAlignment="1">
      <alignment vertical="center" wrapText="1"/>
    </xf>
    <xf numFmtId="0" fontId="44" fillId="27" borderId="55" xfId="0" applyFont="1" applyFill="1" applyBorder="1" applyAlignment="1">
      <alignment vertical="center" wrapText="1"/>
    </xf>
    <xf numFmtId="0" fontId="44" fillId="27" borderId="57" xfId="0" applyFont="1" applyFill="1" applyBorder="1" applyAlignment="1">
      <alignment vertical="center" wrapText="1"/>
    </xf>
    <xf numFmtId="0" fontId="44" fillId="27" borderId="54" xfId="0" applyFont="1" applyFill="1" applyBorder="1" applyAlignment="1">
      <alignment vertical="center" wrapText="1"/>
    </xf>
    <xf numFmtId="0" fontId="44" fillId="27" borderId="64" xfId="0" applyFont="1" applyFill="1" applyBorder="1" applyAlignment="1">
      <alignment vertical="center" wrapText="1"/>
    </xf>
    <xf numFmtId="0" fontId="44" fillId="27" borderId="63" xfId="0" applyFont="1" applyFill="1" applyBorder="1" applyAlignment="1">
      <alignment vertical="center" wrapText="1"/>
    </xf>
    <xf numFmtId="0" fontId="44" fillId="26" borderId="58" xfId="0" applyFont="1" applyFill="1" applyBorder="1" applyAlignment="1">
      <alignment horizontal="center" vertical="center" wrapText="1"/>
    </xf>
    <xf numFmtId="0" fontId="44" fillId="26" borderId="55" xfId="0" applyFont="1" applyFill="1" applyBorder="1" applyAlignment="1">
      <alignment horizontal="center" vertical="center" wrapText="1"/>
    </xf>
    <xf numFmtId="0" fontId="44" fillId="26" borderId="57" xfId="0" applyFont="1" applyFill="1" applyBorder="1" applyAlignment="1">
      <alignment horizontal="center" vertical="center" wrapText="1"/>
    </xf>
    <xf numFmtId="0" fontId="44" fillId="26" borderId="54" xfId="0" applyFont="1" applyFill="1" applyBorder="1" applyAlignment="1">
      <alignment horizontal="center" vertical="center" wrapText="1"/>
    </xf>
    <xf numFmtId="0" fontId="44" fillId="26" borderId="59" xfId="0" applyFont="1" applyFill="1" applyBorder="1" applyAlignment="1">
      <alignment horizontal="center" vertical="center" wrapText="1"/>
    </xf>
    <xf numFmtId="0" fontId="44" fillId="26" borderId="56" xfId="0" applyFont="1" applyFill="1" applyBorder="1" applyAlignment="1">
      <alignment horizontal="center" vertical="center" wrapText="1"/>
    </xf>
    <xf numFmtId="0" fontId="44" fillId="26" borderId="62" xfId="0" applyFont="1" applyFill="1" applyBorder="1" applyAlignment="1">
      <alignment horizontal="center" vertical="center" wrapText="1"/>
    </xf>
    <xf numFmtId="0" fontId="44" fillId="26" borderId="61" xfId="0" applyFont="1" applyFill="1" applyBorder="1" applyAlignment="1">
      <alignment horizontal="center" vertical="center" wrapText="1"/>
    </xf>
    <xf numFmtId="0" fontId="44" fillId="26" borderId="60" xfId="0" applyFont="1" applyFill="1" applyBorder="1" applyAlignment="1">
      <alignment horizontal="center" vertical="center" wrapText="1"/>
    </xf>
    <xf numFmtId="0" fontId="0" fillId="0" borderId="0" xfId="0" applyAlignment="1">
      <alignment horizontal="center"/>
    </xf>
    <xf numFmtId="0" fontId="20" fillId="0" borderId="1" xfId="0" applyFont="1" applyBorder="1" applyAlignment="1">
      <alignment horizontal="center"/>
    </xf>
    <xf numFmtId="0" fontId="5" fillId="4" borderId="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3" fillId="19" borderId="12"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0" borderId="29" xfId="0" applyFont="1" applyBorder="1" applyAlignment="1">
      <alignment horizontal="center" vertical="center" wrapText="1"/>
    </xf>
    <xf numFmtId="0" fontId="34" fillId="21" borderId="50" xfId="0" applyFont="1" applyFill="1" applyBorder="1" applyAlignment="1">
      <alignment horizontal="left" vertical="top" wrapText="1"/>
    </xf>
    <xf numFmtId="0" fontId="34" fillId="21" borderId="51" xfId="0" applyFont="1" applyFill="1" applyBorder="1" applyAlignment="1">
      <alignment horizontal="left" vertical="top" wrapText="1"/>
    </xf>
    <xf numFmtId="0" fontId="34" fillId="21" borderId="8" xfId="0" applyFont="1" applyFill="1" applyBorder="1" applyAlignment="1">
      <alignment horizontal="left" vertical="top" wrapText="1"/>
    </xf>
    <xf numFmtId="0" fontId="40" fillId="8" borderId="50" xfId="0" applyFont="1" applyFill="1" applyBorder="1" applyAlignment="1">
      <alignment horizontal="right" vertical="top" wrapText="1"/>
    </xf>
    <xf numFmtId="0" fontId="40" fillId="8" borderId="8" xfId="0" applyFont="1" applyFill="1" applyBorder="1" applyAlignment="1">
      <alignment horizontal="right" vertical="top" wrapText="1"/>
    </xf>
    <xf numFmtId="0" fontId="38" fillId="8" borderId="50" xfId="0" applyFont="1" applyFill="1" applyBorder="1" applyAlignment="1">
      <alignment horizontal="left" vertical="top" wrapText="1"/>
    </xf>
    <xf numFmtId="0" fontId="38" fillId="8" borderId="51" xfId="0" applyFont="1" applyFill="1" applyBorder="1" applyAlignment="1">
      <alignment horizontal="left" vertical="top" wrapText="1"/>
    </xf>
    <xf numFmtId="0" fontId="38" fillId="8" borderId="8" xfId="0" applyFont="1" applyFill="1" applyBorder="1" applyAlignment="1">
      <alignment horizontal="left" vertical="top" wrapText="1"/>
    </xf>
  </cellXfs>
  <cellStyles count="9">
    <cellStyle name="Lien hypertexte" xfId="3" builtinId="8"/>
    <cellStyle name="Milliers" xfId="6" builtinId="3"/>
    <cellStyle name="Milliers 2" xfId="5" xr:uid="{6AA52063-0EF7-4A5B-B6BE-D0B00AC4B3BE}"/>
    <cellStyle name="Monétaire" xfId="4" builtinId="4"/>
    <cellStyle name="Normal" xfId="0" builtinId="0"/>
    <cellStyle name="Normal 2" xfId="7" xr:uid="{BA442073-CCF9-4916-AF1C-40139632A4FA}"/>
    <cellStyle name="Normal 2 2" xfId="8" xr:uid="{BE0B60EE-CA26-46A3-B27D-20B51CB46644}"/>
    <cellStyle name="Normal 5" xfId="2" xr:uid="{00000000-0005-0000-0000-000003000000}"/>
    <cellStyle name="Pourcentage" xfId="1" builtin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660400</xdr:colOff>
      <xdr:row>0</xdr:row>
      <xdr:rowOff>0</xdr:rowOff>
    </xdr:from>
    <xdr:to>
      <xdr:col>3</xdr:col>
      <xdr:colOff>247650</xdr:colOff>
      <xdr:row>5</xdr:row>
      <xdr:rowOff>260350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60400" y="0"/>
          <a:ext cx="6591300" cy="1054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33867</xdr:colOff>
      <xdr:row>2</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B6C2A827-D690-4B0F-95F7-D818C265BC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35867" y="0"/>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15694B3C-A5E4-467A-94B9-4FBED9E88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1521" y="3098800"/>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23</xdr:col>
      <xdr:colOff>419100</xdr:colOff>
      <xdr:row>12</xdr:row>
      <xdr:rowOff>114300</xdr:rowOff>
    </xdr:to>
    <xdr:pic>
      <xdr:nvPicPr>
        <xdr:cNvPr id="11" name="Image 10">
          <a:extLst>
            <a:ext uri="{FF2B5EF4-FFF2-40B4-BE49-F238E27FC236}">
              <a16:creationId xmlns:a16="http://schemas.microsoft.com/office/drawing/2014/main" id="{96292A8F-1C94-4D2F-E62A-10DED30A8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419100"/>
          <a:ext cx="8763000" cy="2562225"/>
        </a:xfrm>
        <a:prstGeom prst="rect">
          <a:avLst/>
        </a:prstGeom>
        <a:noFill/>
        <a:ln w="254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571500</xdr:colOff>
      <xdr:row>19</xdr:row>
      <xdr:rowOff>28575</xdr:rowOff>
    </xdr:from>
    <xdr:to>
      <xdr:col>26</xdr:col>
      <xdr:colOff>619125</xdr:colOff>
      <xdr:row>25</xdr:row>
      <xdr:rowOff>514350</xdr:rowOff>
    </xdr:to>
    <xdr:pic>
      <xdr:nvPicPr>
        <xdr:cNvPr id="12" name="Image 11">
          <a:extLst>
            <a:ext uri="{FF2B5EF4-FFF2-40B4-BE49-F238E27FC236}">
              <a16:creationId xmlns:a16="http://schemas.microsoft.com/office/drawing/2014/main" id="{EAF0825E-0D1F-4587-A54B-268829F85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16125" y="4267200"/>
          <a:ext cx="8763000" cy="2562225"/>
        </a:xfrm>
        <a:prstGeom prst="rect">
          <a:avLst/>
        </a:prstGeom>
        <a:noFill/>
        <a:ln w="254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HEITZMANN Mickaël" id="{F8287A2D-6BEC-481F-AC26-5C9EFAE63C0A}"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2-10-12T09:50:49.27" personId="{F8287A2D-6BEC-481F-AC26-5C9EFAE63C0A}" id="{7633AD34-A71D-47FF-B786-37191DC3BA9E}">
    <text>Supression "avant réhabilitation…"</text>
  </threadedComment>
  <threadedComment ref="K7" dT="2022-10-12T09:51:32.83" personId="{F8287A2D-6BEC-481F-AC26-5C9EFAE63C0A}" id="{3D237FF4-F3D9-4712-BC6C-A73FC6A2EC46}">
    <text>Ajout "à l'issue des travaux"</text>
  </threadedComment>
  <threadedComment ref="S7" dT="2023-08-01T13:46:32.21" personId="{F8287A2D-6BEC-481F-AC26-5C9EFAE63C0A}" id="{CA711498-4946-4438-9DD9-1087177FC254}">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F8287A2D-6BEC-481F-AC26-5C9EFAE63C0A}" id="{83FA8B5F-524D-4AD9-984B-847608F569A9}">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16" sqref="C16"/>
    </sheetView>
  </sheetViews>
  <sheetFormatPr defaultColWidth="0" defaultRowHeight="12.75" customHeight="1" zeroHeight="1"/>
  <cols>
    <col min="1" max="1" width="6" style="9" hidden="1" customWidth="1"/>
    <col min="2" max="2" width="13.85546875" style="9" customWidth="1"/>
    <col min="3" max="3" width="86.42578125" style="9" customWidth="1"/>
    <col min="4" max="4" width="11.42578125" style="9" customWidth="1"/>
    <col min="5" max="256" width="0" style="9" hidden="1"/>
    <col min="257" max="257" width="0" style="9" hidden="1" customWidth="1"/>
    <col min="258" max="258" width="13.85546875" style="9" hidden="1" customWidth="1"/>
    <col min="259" max="259" width="86.42578125" style="9" hidden="1" customWidth="1"/>
    <col min="260" max="260" width="11.42578125" style="9" hidden="1" customWidth="1"/>
    <col min="261" max="512" width="0" style="9" hidden="1"/>
    <col min="513" max="513" width="0" style="9" hidden="1" customWidth="1"/>
    <col min="514" max="514" width="13.85546875" style="9" hidden="1" customWidth="1"/>
    <col min="515" max="515" width="86.42578125" style="9" hidden="1" customWidth="1"/>
    <col min="516" max="516" width="11.42578125" style="9" hidden="1" customWidth="1"/>
    <col min="517" max="768" width="0" style="9" hidden="1"/>
    <col min="769" max="769" width="0" style="9" hidden="1" customWidth="1"/>
    <col min="770" max="770" width="13.85546875" style="9" hidden="1" customWidth="1"/>
    <col min="771" max="771" width="86.42578125" style="9" hidden="1" customWidth="1"/>
    <col min="772" max="772" width="11.42578125" style="9" hidden="1" customWidth="1"/>
    <col min="773" max="1024" width="0" style="9" hidden="1"/>
    <col min="1025" max="1025" width="0" style="9" hidden="1" customWidth="1"/>
    <col min="1026" max="1026" width="13.85546875" style="9" hidden="1" customWidth="1"/>
    <col min="1027" max="1027" width="86.42578125" style="9" hidden="1" customWidth="1"/>
    <col min="1028" max="1028" width="11.42578125" style="9" hidden="1" customWidth="1"/>
    <col min="1029" max="1280" width="0" style="9" hidden="1"/>
    <col min="1281" max="1281" width="0" style="9" hidden="1" customWidth="1"/>
    <col min="1282" max="1282" width="13.85546875" style="9" hidden="1" customWidth="1"/>
    <col min="1283" max="1283" width="86.42578125" style="9" hidden="1" customWidth="1"/>
    <col min="1284" max="1284" width="11.42578125" style="9" hidden="1" customWidth="1"/>
    <col min="1285" max="1536" width="0" style="9" hidden="1"/>
    <col min="1537" max="1537" width="0" style="9" hidden="1" customWidth="1"/>
    <col min="1538" max="1538" width="13.85546875" style="9" hidden="1" customWidth="1"/>
    <col min="1539" max="1539" width="86.42578125" style="9" hidden="1" customWidth="1"/>
    <col min="1540" max="1540" width="11.42578125" style="9" hidden="1" customWidth="1"/>
    <col min="1541" max="1792" width="0" style="9" hidden="1"/>
    <col min="1793" max="1793" width="0" style="9" hidden="1" customWidth="1"/>
    <col min="1794" max="1794" width="13.85546875" style="9" hidden="1" customWidth="1"/>
    <col min="1795" max="1795" width="86.42578125" style="9" hidden="1" customWidth="1"/>
    <col min="1796" max="1796" width="11.42578125" style="9" hidden="1" customWidth="1"/>
    <col min="1797" max="2048" width="0" style="9" hidden="1"/>
    <col min="2049" max="2049" width="0" style="9" hidden="1" customWidth="1"/>
    <col min="2050" max="2050" width="13.85546875" style="9" hidden="1" customWidth="1"/>
    <col min="2051" max="2051" width="86.42578125" style="9" hidden="1" customWidth="1"/>
    <col min="2052" max="2052" width="11.42578125" style="9" hidden="1" customWidth="1"/>
    <col min="2053" max="2304" width="0" style="9" hidden="1"/>
    <col min="2305" max="2305" width="0" style="9" hidden="1" customWidth="1"/>
    <col min="2306" max="2306" width="13.85546875" style="9" hidden="1" customWidth="1"/>
    <col min="2307" max="2307" width="86.42578125" style="9" hidden="1" customWidth="1"/>
    <col min="2308" max="2308" width="11.42578125" style="9" hidden="1" customWidth="1"/>
    <col min="2309" max="2560" width="0" style="9" hidden="1"/>
    <col min="2561" max="2561" width="0" style="9" hidden="1" customWidth="1"/>
    <col min="2562" max="2562" width="13.85546875" style="9" hidden="1" customWidth="1"/>
    <col min="2563" max="2563" width="86.42578125" style="9" hidden="1" customWidth="1"/>
    <col min="2564" max="2564" width="11.42578125" style="9" hidden="1" customWidth="1"/>
    <col min="2565" max="2816" width="0" style="9" hidden="1"/>
    <col min="2817" max="2817" width="0" style="9" hidden="1" customWidth="1"/>
    <col min="2818" max="2818" width="13.85546875" style="9" hidden="1" customWidth="1"/>
    <col min="2819" max="2819" width="86.42578125" style="9" hidden="1" customWidth="1"/>
    <col min="2820" max="2820" width="11.42578125" style="9" hidden="1" customWidth="1"/>
    <col min="2821" max="3072" width="0" style="9" hidden="1"/>
    <col min="3073" max="3073" width="0" style="9" hidden="1" customWidth="1"/>
    <col min="3074" max="3074" width="13.85546875" style="9" hidden="1" customWidth="1"/>
    <col min="3075" max="3075" width="86.42578125" style="9" hidden="1" customWidth="1"/>
    <col min="3076" max="3076" width="11.42578125" style="9" hidden="1" customWidth="1"/>
    <col min="3077" max="3328" width="0" style="9" hidden="1"/>
    <col min="3329" max="3329" width="0" style="9" hidden="1" customWidth="1"/>
    <col min="3330" max="3330" width="13.85546875" style="9" hidden="1" customWidth="1"/>
    <col min="3331" max="3331" width="86.42578125" style="9" hidden="1" customWidth="1"/>
    <col min="3332" max="3332" width="11.42578125" style="9" hidden="1" customWidth="1"/>
    <col min="3333" max="3584" width="0" style="9" hidden="1"/>
    <col min="3585" max="3585" width="0" style="9" hidden="1" customWidth="1"/>
    <col min="3586" max="3586" width="13.85546875" style="9" hidden="1" customWidth="1"/>
    <col min="3587" max="3587" width="86.42578125" style="9" hidden="1" customWidth="1"/>
    <col min="3588" max="3588" width="11.42578125" style="9" hidden="1" customWidth="1"/>
    <col min="3589" max="3840" width="0" style="9" hidden="1"/>
    <col min="3841" max="3841" width="0" style="9" hidden="1" customWidth="1"/>
    <col min="3842" max="3842" width="13.85546875" style="9" hidden="1" customWidth="1"/>
    <col min="3843" max="3843" width="86.42578125" style="9" hidden="1" customWidth="1"/>
    <col min="3844" max="3844" width="11.42578125" style="9" hidden="1" customWidth="1"/>
    <col min="3845" max="4096" width="0" style="9" hidden="1"/>
    <col min="4097" max="4097" width="0" style="9" hidden="1" customWidth="1"/>
    <col min="4098" max="4098" width="13.85546875" style="9" hidden="1" customWidth="1"/>
    <col min="4099" max="4099" width="86.42578125" style="9" hidden="1" customWidth="1"/>
    <col min="4100" max="4100" width="11.42578125" style="9" hidden="1" customWidth="1"/>
    <col min="4101" max="4352" width="0" style="9" hidden="1"/>
    <col min="4353" max="4353" width="0" style="9" hidden="1" customWidth="1"/>
    <col min="4354" max="4354" width="13.85546875" style="9" hidden="1" customWidth="1"/>
    <col min="4355" max="4355" width="86.42578125" style="9" hidden="1" customWidth="1"/>
    <col min="4356" max="4356" width="11.42578125" style="9" hidden="1" customWidth="1"/>
    <col min="4357" max="4608" width="0" style="9" hidden="1"/>
    <col min="4609" max="4609" width="0" style="9" hidden="1" customWidth="1"/>
    <col min="4610" max="4610" width="13.85546875" style="9" hidden="1" customWidth="1"/>
    <col min="4611" max="4611" width="86.42578125" style="9" hidden="1" customWidth="1"/>
    <col min="4612" max="4612" width="11.42578125" style="9" hidden="1" customWidth="1"/>
    <col min="4613" max="4864" width="0" style="9" hidden="1"/>
    <col min="4865" max="4865" width="0" style="9" hidden="1" customWidth="1"/>
    <col min="4866" max="4866" width="13.85546875" style="9" hidden="1" customWidth="1"/>
    <col min="4867" max="4867" width="86.42578125" style="9" hidden="1" customWidth="1"/>
    <col min="4868" max="4868" width="11.42578125" style="9" hidden="1" customWidth="1"/>
    <col min="4869" max="5120" width="0" style="9" hidden="1"/>
    <col min="5121" max="5121" width="0" style="9" hidden="1" customWidth="1"/>
    <col min="5122" max="5122" width="13.85546875" style="9" hidden="1" customWidth="1"/>
    <col min="5123" max="5123" width="86.42578125" style="9" hidden="1" customWidth="1"/>
    <col min="5124" max="5124" width="11.42578125" style="9" hidden="1" customWidth="1"/>
    <col min="5125" max="5376" width="0" style="9" hidden="1"/>
    <col min="5377" max="5377" width="0" style="9" hidden="1" customWidth="1"/>
    <col min="5378" max="5378" width="13.85546875" style="9" hidden="1" customWidth="1"/>
    <col min="5379" max="5379" width="86.42578125" style="9" hidden="1" customWidth="1"/>
    <col min="5380" max="5380" width="11.42578125" style="9" hidden="1" customWidth="1"/>
    <col min="5381" max="5632" width="0" style="9" hidden="1"/>
    <col min="5633" max="5633" width="0" style="9" hidden="1" customWidth="1"/>
    <col min="5634" max="5634" width="13.85546875" style="9" hidden="1" customWidth="1"/>
    <col min="5635" max="5635" width="86.42578125" style="9" hidden="1" customWidth="1"/>
    <col min="5636" max="5636" width="11.42578125" style="9" hidden="1" customWidth="1"/>
    <col min="5637" max="5888" width="0" style="9" hidden="1"/>
    <col min="5889" max="5889" width="0" style="9" hidden="1" customWidth="1"/>
    <col min="5890" max="5890" width="13.85546875" style="9" hidden="1" customWidth="1"/>
    <col min="5891" max="5891" width="86.42578125" style="9" hidden="1" customWidth="1"/>
    <col min="5892" max="5892" width="11.42578125" style="9" hidden="1" customWidth="1"/>
    <col min="5893" max="6144" width="0" style="9" hidden="1"/>
    <col min="6145" max="6145" width="0" style="9" hidden="1" customWidth="1"/>
    <col min="6146" max="6146" width="13.85546875" style="9" hidden="1" customWidth="1"/>
    <col min="6147" max="6147" width="86.42578125" style="9" hidden="1" customWidth="1"/>
    <col min="6148" max="6148" width="11.42578125" style="9" hidden="1" customWidth="1"/>
    <col min="6149" max="6400" width="0" style="9" hidden="1"/>
    <col min="6401" max="6401" width="0" style="9" hidden="1" customWidth="1"/>
    <col min="6402" max="6402" width="13.85546875" style="9" hidden="1" customWidth="1"/>
    <col min="6403" max="6403" width="86.42578125" style="9" hidden="1" customWidth="1"/>
    <col min="6404" max="6404" width="11.42578125" style="9" hidden="1" customWidth="1"/>
    <col min="6405" max="6656" width="0" style="9" hidden="1"/>
    <col min="6657" max="6657" width="0" style="9" hidden="1" customWidth="1"/>
    <col min="6658" max="6658" width="13.85546875" style="9" hidden="1" customWidth="1"/>
    <col min="6659" max="6659" width="86.42578125" style="9" hidden="1" customWidth="1"/>
    <col min="6660" max="6660" width="11.42578125" style="9" hidden="1" customWidth="1"/>
    <col min="6661" max="6912" width="0" style="9" hidden="1"/>
    <col min="6913" max="6913" width="0" style="9" hidden="1" customWidth="1"/>
    <col min="6914" max="6914" width="13.85546875" style="9" hidden="1" customWidth="1"/>
    <col min="6915" max="6915" width="86.42578125" style="9" hidden="1" customWidth="1"/>
    <col min="6916" max="6916" width="11.42578125" style="9" hidden="1" customWidth="1"/>
    <col min="6917" max="7168" width="0" style="9" hidden="1"/>
    <col min="7169" max="7169" width="0" style="9" hidden="1" customWidth="1"/>
    <col min="7170" max="7170" width="13.85546875" style="9" hidden="1" customWidth="1"/>
    <col min="7171" max="7171" width="86.42578125" style="9" hidden="1" customWidth="1"/>
    <col min="7172" max="7172" width="11.42578125" style="9" hidden="1" customWidth="1"/>
    <col min="7173" max="7424" width="0" style="9" hidden="1"/>
    <col min="7425" max="7425" width="0" style="9" hidden="1" customWidth="1"/>
    <col min="7426" max="7426" width="13.85546875" style="9" hidden="1" customWidth="1"/>
    <col min="7427" max="7427" width="86.42578125" style="9" hidden="1" customWidth="1"/>
    <col min="7428" max="7428" width="11.42578125" style="9" hidden="1" customWidth="1"/>
    <col min="7429" max="7680" width="0" style="9" hidden="1"/>
    <col min="7681" max="7681" width="0" style="9" hidden="1" customWidth="1"/>
    <col min="7682" max="7682" width="13.85546875" style="9" hidden="1" customWidth="1"/>
    <col min="7683" max="7683" width="86.42578125" style="9" hidden="1" customWidth="1"/>
    <col min="7684" max="7684" width="11.42578125" style="9" hidden="1" customWidth="1"/>
    <col min="7685" max="7936" width="0" style="9" hidden="1"/>
    <col min="7937" max="7937" width="0" style="9" hidden="1" customWidth="1"/>
    <col min="7938" max="7938" width="13.85546875" style="9" hidden="1" customWidth="1"/>
    <col min="7939" max="7939" width="86.42578125" style="9" hidden="1" customWidth="1"/>
    <col min="7940" max="7940" width="11.42578125" style="9" hidden="1" customWidth="1"/>
    <col min="7941" max="8192" width="0" style="9" hidden="1"/>
    <col min="8193" max="8193" width="0" style="9" hidden="1" customWidth="1"/>
    <col min="8194" max="8194" width="13.85546875" style="9" hidden="1" customWidth="1"/>
    <col min="8195" max="8195" width="86.42578125" style="9" hidden="1" customWidth="1"/>
    <col min="8196" max="8196" width="11.42578125" style="9" hidden="1" customWidth="1"/>
    <col min="8197" max="8448" width="0" style="9" hidden="1"/>
    <col min="8449" max="8449" width="0" style="9" hidden="1" customWidth="1"/>
    <col min="8450" max="8450" width="13.85546875" style="9" hidden="1" customWidth="1"/>
    <col min="8451" max="8451" width="86.42578125" style="9" hidden="1" customWidth="1"/>
    <col min="8452" max="8452" width="11.42578125" style="9" hidden="1" customWidth="1"/>
    <col min="8453" max="8704" width="0" style="9" hidden="1"/>
    <col min="8705" max="8705" width="0" style="9" hidden="1" customWidth="1"/>
    <col min="8706" max="8706" width="13.85546875" style="9" hidden="1" customWidth="1"/>
    <col min="8707" max="8707" width="86.42578125" style="9" hidden="1" customWidth="1"/>
    <col min="8708" max="8708" width="11.42578125" style="9" hidden="1" customWidth="1"/>
    <col min="8709" max="8960" width="0" style="9" hidden="1"/>
    <col min="8961" max="8961" width="0" style="9" hidden="1" customWidth="1"/>
    <col min="8962" max="8962" width="13.85546875" style="9" hidden="1" customWidth="1"/>
    <col min="8963" max="8963" width="86.42578125" style="9" hidden="1" customWidth="1"/>
    <col min="8964" max="8964" width="11.42578125" style="9" hidden="1" customWidth="1"/>
    <col min="8965" max="9216" width="0" style="9" hidden="1"/>
    <col min="9217" max="9217" width="0" style="9" hidden="1" customWidth="1"/>
    <col min="9218" max="9218" width="13.85546875" style="9" hidden="1" customWidth="1"/>
    <col min="9219" max="9219" width="86.42578125" style="9" hidden="1" customWidth="1"/>
    <col min="9220" max="9220" width="11.42578125" style="9" hidden="1" customWidth="1"/>
    <col min="9221" max="9472" width="0" style="9" hidden="1"/>
    <col min="9473" max="9473" width="0" style="9" hidden="1" customWidth="1"/>
    <col min="9474" max="9474" width="13.85546875" style="9" hidden="1" customWidth="1"/>
    <col min="9475" max="9475" width="86.42578125" style="9" hidden="1" customWidth="1"/>
    <col min="9476" max="9476" width="11.42578125" style="9" hidden="1" customWidth="1"/>
    <col min="9477" max="9728" width="0" style="9" hidden="1"/>
    <col min="9729" max="9729" width="0" style="9" hidden="1" customWidth="1"/>
    <col min="9730" max="9730" width="13.85546875" style="9" hidden="1" customWidth="1"/>
    <col min="9731" max="9731" width="86.42578125" style="9" hidden="1" customWidth="1"/>
    <col min="9732" max="9732" width="11.42578125" style="9" hidden="1" customWidth="1"/>
    <col min="9733" max="9984" width="0" style="9" hidden="1"/>
    <col min="9985" max="9985" width="0" style="9" hidden="1" customWidth="1"/>
    <col min="9986" max="9986" width="13.85546875" style="9" hidden="1" customWidth="1"/>
    <col min="9987" max="9987" width="86.42578125" style="9" hidden="1" customWidth="1"/>
    <col min="9988" max="9988" width="11.42578125" style="9" hidden="1" customWidth="1"/>
    <col min="9989" max="10240" width="0" style="9" hidden="1"/>
    <col min="10241" max="10241" width="0" style="9" hidden="1" customWidth="1"/>
    <col min="10242" max="10242" width="13.85546875" style="9" hidden="1" customWidth="1"/>
    <col min="10243" max="10243" width="86.42578125" style="9" hidden="1" customWidth="1"/>
    <col min="10244" max="10244" width="11.42578125" style="9" hidden="1" customWidth="1"/>
    <col min="10245" max="10496" width="0" style="9" hidden="1"/>
    <col min="10497" max="10497" width="0" style="9" hidden="1" customWidth="1"/>
    <col min="10498" max="10498" width="13.85546875" style="9" hidden="1" customWidth="1"/>
    <col min="10499" max="10499" width="86.42578125" style="9" hidden="1" customWidth="1"/>
    <col min="10500" max="10500" width="11.42578125" style="9" hidden="1" customWidth="1"/>
    <col min="10501" max="10752" width="0" style="9" hidden="1"/>
    <col min="10753" max="10753" width="0" style="9" hidden="1" customWidth="1"/>
    <col min="10754" max="10754" width="13.85546875" style="9" hidden="1" customWidth="1"/>
    <col min="10755" max="10755" width="86.42578125" style="9" hidden="1" customWidth="1"/>
    <col min="10756" max="10756" width="11.42578125" style="9" hidden="1" customWidth="1"/>
    <col min="10757" max="11008" width="0" style="9" hidden="1"/>
    <col min="11009" max="11009" width="0" style="9" hidden="1" customWidth="1"/>
    <col min="11010" max="11010" width="13.85546875" style="9" hidden="1" customWidth="1"/>
    <col min="11011" max="11011" width="86.42578125" style="9" hidden="1" customWidth="1"/>
    <col min="11012" max="11012" width="11.42578125" style="9" hidden="1" customWidth="1"/>
    <col min="11013" max="11264" width="0" style="9" hidden="1"/>
    <col min="11265" max="11265" width="0" style="9" hidden="1" customWidth="1"/>
    <col min="11266" max="11266" width="13.85546875" style="9" hidden="1" customWidth="1"/>
    <col min="11267" max="11267" width="86.42578125" style="9" hidden="1" customWidth="1"/>
    <col min="11268" max="11268" width="11.42578125" style="9" hidden="1" customWidth="1"/>
    <col min="11269" max="11520" width="0" style="9" hidden="1"/>
    <col min="11521" max="11521" width="0" style="9" hidden="1" customWidth="1"/>
    <col min="11522" max="11522" width="13.85546875" style="9" hidden="1" customWidth="1"/>
    <col min="11523" max="11523" width="86.42578125" style="9" hidden="1" customWidth="1"/>
    <col min="11524" max="11524" width="11.42578125" style="9" hidden="1" customWidth="1"/>
    <col min="11525" max="11776" width="0" style="9" hidden="1"/>
    <col min="11777" max="11777" width="0" style="9" hidden="1" customWidth="1"/>
    <col min="11778" max="11778" width="13.85546875" style="9" hidden="1" customWidth="1"/>
    <col min="11779" max="11779" width="86.42578125" style="9" hidden="1" customWidth="1"/>
    <col min="11780" max="11780" width="11.42578125" style="9" hidden="1" customWidth="1"/>
    <col min="11781" max="12032" width="0" style="9" hidden="1"/>
    <col min="12033" max="12033" width="0" style="9" hidden="1" customWidth="1"/>
    <col min="12034" max="12034" width="13.85546875" style="9" hidden="1" customWidth="1"/>
    <col min="12035" max="12035" width="86.42578125" style="9" hidden="1" customWidth="1"/>
    <col min="12036" max="12036" width="11.42578125" style="9" hidden="1" customWidth="1"/>
    <col min="12037" max="12288" width="0" style="9" hidden="1"/>
    <col min="12289" max="12289" width="0" style="9" hidden="1" customWidth="1"/>
    <col min="12290" max="12290" width="13.85546875" style="9" hidden="1" customWidth="1"/>
    <col min="12291" max="12291" width="86.42578125" style="9" hidden="1" customWidth="1"/>
    <col min="12292" max="12292" width="11.42578125" style="9" hidden="1" customWidth="1"/>
    <col min="12293" max="12544" width="0" style="9" hidden="1"/>
    <col min="12545" max="12545" width="0" style="9" hidden="1" customWidth="1"/>
    <col min="12546" max="12546" width="13.85546875" style="9" hidden="1" customWidth="1"/>
    <col min="12547" max="12547" width="86.42578125" style="9" hidden="1" customWidth="1"/>
    <col min="12548" max="12548" width="11.42578125" style="9" hidden="1" customWidth="1"/>
    <col min="12549" max="12800" width="0" style="9" hidden="1"/>
    <col min="12801" max="12801" width="0" style="9" hidden="1" customWidth="1"/>
    <col min="12802" max="12802" width="13.85546875" style="9" hidden="1" customWidth="1"/>
    <col min="12803" max="12803" width="86.42578125" style="9" hidden="1" customWidth="1"/>
    <col min="12804" max="12804" width="11.42578125" style="9" hidden="1" customWidth="1"/>
    <col min="12805" max="13056" width="0" style="9" hidden="1"/>
    <col min="13057" max="13057" width="0" style="9" hidden="1" customWidth="1"/>
    <col min="13058" max="13058" width="13.85546875" style="9" hidden="1" customWidth="1"/>
    <col min="13059" max="13059" width="86.42578125" style="9" hidden="1" customWidth="1"/>
    <col min="13060" max="13060" width="11.42578125" style="9" hidden="1" customWidth="1"/>
    <col min="13061" max="13312" width="0" style="9" hidden="1"/>
    <col min="13313" max="13313" width="0" style="9" hidden="1" customWidth="1"/>
    <col min="13314" max="13314" width="13.85546875" style="9" hidden="1" customWidth="1"/>
    <col min="13315" max="13315" width="86.42578125" style="9" hidden="1" customWidth="1"/>
    <col min="13316" max="13316" width="11.42578125" style="9" hidden="1" customWidth="1"/>
    <col min="13317" max="13568" width="0" style="9" hidden="1"/>
    <col min="13569" max="13569" width="0" style="9" hidden="1" customWidth="1"/>
    <col min="13570" max="13570" width="13.85546875" style="9" hidden="1" customWidth="1"/>
    <col min="13571" max="13571" width="86.42578125" style="9" hidden="1" customWidth="1"/>
    <col min="13572" max="13572" width="11.42578125" style="9" hidden="1" customWidth="1"/>
    <col min="13573" max="13824" width="0" style="9" hidden="1"/>
    <col min="13825" max="13825" width="0" style="9" hidden="1" customWidth="1"/>
    <col min="13826" max="13826" width="13.85546875" style="9" hidden="1" customWidth="1"/>
    <col min="13827" max="13827" width="86.42578125" style="9" hidden="1" customWidth="1"/>
    <col min="13828" max="13828" width="11.42578125" style="9" hidden="1" customWidth="1"/>
    <col min="13829" max="14080" width="0" style="9" hidden="1"/>
    <col min="14081" max="14081" width="0" style="9" hidden="1" customWidth="1"/>
    <col min="14082" max="14082" width="13.85546875" style="9" hidden="1" customWidth="1"/>
    <col min="14083" max="14083" width="86.42578125" style="9" hidden="1" customWidth="1"/>
    <col min="14084" max="14084" width="11.42578125" style="9" hidden="1" customWidth="1"/>
    <col min="14085" max="14336" width="0" style="9" hidden="1"/>
    <col min="14337" max="14337" width="0" style="9" hidden="1" customWidth="1"/>
    <col min="14338" max="14338" width="13.85546875" style="9" hidden="1" customWidth="1"/>
    <col min="14339" max="14339" width="86.42578125" style="9" hidden="1" customWidth="1"/>
    <col min="14340" max="14340" width="11.42578125" style="9" hidden="1" customWidth="1"/>
    <col min="14341" max="14592" width="0" style="9" hidden="1"/>
    <col min="14593" max="14593" width="0" style="9" hidden="1" customWidth="1"/>
    <col min="14594" max="14594" width="13.85546875" style="9" hidden="1" customWidth="1"/>
    <col min="14595" max="14595" width="86.42578125" style="9" hidden="1" customWidth="1"/>
    <col min="14596" max="14596" width="11.42578125" style="9" hidden="1" customWidth="1"/>
    <col min="14597" max="14848" width="0" style="9" hidden="1"/>
    <col min="14849" max="14849" width="0" style="9" hidden="1" customWidth="1"/>
    <col min="14850" max="14850" width="13.85546875" style="9" hidden="1" customWidth="1"/>
    <col min="14851" max="14851" width="86.42578125" style="9" hidden="1" customWidth="1"/>
    <col min="14852" max="14852" width="11.42578125" style="9" hidden="1" customWidth="1"/>
    <col min="14853" max="15104" width="0" style="9" hidden="1"/>
    <col min="15105" max="15105" width="0" style="9" hidden="1" customWidth="1"/>
    <col min="15106" max="15106" width="13.85546875" style="9" hidden="1" customWidth="1"/>
    <col min="15107" max="15107" width="86.42578125" style="9" hidden="1" customWidth="1"/>
    <col min="15108" max="15108" width="11.42578125" style="9" hidden="1" customWidth="1"/>
    <col min="15109" max="15360" width="0" style="9" hidden="1"/>
    <col min="15361" max="15361" width="0" style="9" hidden="1" customWidth="1"/>
    <col min="15362" max="15362" width="13.85546875" style="9" hidden="1" customWidth="1"/>
    <col min="15363" max="15363" width="86.42578125" style="9" hidden="1" customWidth="1"/>
    <col min="15364" max="15364" width="11.42578125" style="9" hidden="1" customWidth="1"/>
    <col min="15365" max="15616" width="0" style="9" hidden="1"/>
    <col min="15617" max="15617" width="0" style="9" hidden="1" customWidth="1"/>
    <col min="15618" max="15618" width="13.85546875" style="9" hidden="1" customWidth="1"/>
    <col min="15619" max="15619" width="86.42578125" style="9" hidden="1" customWidth="1"/>
    <col min="15620" max="15620" width="11.42578125" style="9" hidden="1" customWidth="1"/>
    <col min="15621" max="15872" width="0" style="9" hidden="1"/>
    <col min="15873" max="15873" width="0" style="9" hidden="1" customWidth="1"/>
    <col min="15874" max="15874" width="13.85546875" style="9" hidden="1" customWidth="1"/>
    <col min="15875" max="15875" width="86.42578125" style="9" hidden="1" customWidth="1"/>
    <col min="15876" max="15876" width="11.42578125" style="9" hidden="1" customWidth="1"/>
    <col min="15877" max="16128" width="0" style="9" hidden="1"/>
    <col min="16129" max="16129" width="0" style="9" hidden="1" customWidth="1"/>
    <col min="16130" max="16130" width="13.85546875" style="9" hidden="1" customWidth="1"/>
    <col min="16131" max="16131" width="86.42578125" style="9" hidden="1" customWidth="1"/>
    <col min="16132" max="16132" width="11.42578125" style="9" hidden="1" customWidth="1"/>
    <col min="16133" max="16383" width="0" style="9" hidden="1"/>
    <col min="16384" max="16384" width="7.85546875" style="9" hidden="1" customWidth="1"/>
  </cols>
  <sheetData>
    <row r="1" spans="1:3">
      <c r="A1" s="8"/>
    </row>
    <row r="2" spans="1:3">
      <c r="A2" s="8"/>
    </row>
    <row r="3" spans="1:3">
      <c r="A3" s="8"/>
    </row>
    <row r="4" spans="1:3">
      <c r="A4" s="8"/>
      <c r="B4" s="10"/>
    </row>
    <row r="5" spans="1:3">
      <c r="A5" s="8"/>
    </row>
    <row r="6" spans="1:3" ht="41.45" customHeight="1">
      <c r="A6" s="8"/>
      <c r="C6" s="51" t="s">
        <v>0</v>
      </c>
    </row>
    <row r="7" spans="1:3" ht="39">
      <c r="A7" s="8"/>
      <c r="C7" s="11" t="s">
        <v>1</v>
      </c>
    </row>
    <row r="8" spans="1:3">
      <c r="A8" s="8"/>
    </row>
    <row r="9" spans="1:3" ht="19.5" customHeight="1">
      <c r="A9" s="8" t="s">
        <v>2</v>
      </c>
    </row>
    <row r="10" spans="1:3" ht="19.5" customHeight="1">
      <c r="A10" s="8" t="s">
        <v>3</v>
      </c>
      <c r="C10" s="115" t="s">
        <v>4</v>
      </c>
    </row>
    <row r="11" spans="1:3" ht="19.5" customHeight="1">
      <c r="A11" s="8" t="s">
        <v>5</v>
      </c>
      <c r="C11" s="115" t="s">
        <v>6</v>
      </c>
    </row>
    <row r="12" spans="1:3" ht="19.5" customHeight="1">
      <c r="A12" s="8" t="s">
        <v>7</v>
      </c>
      <c r="C12" s="115" t="s">
        <v>8</v>
      </c>
    </row>
    <row r="13" spans="1:3" ht="19.5" customHeight="1">
      <c r="A13" s="8" t="s">
        <v>9</v>
      </c>
      <c r="C13" s="115" t="s">
        <v>10</v>
      </c>
    </row>
    <row r="14" spans="1:3" ht="19.5" customHeight="1">
      <c r="A14" s="8" t="s">
        <v>11</v>
      </c>
    </row>
    <row r="15" spans="1:3" ht="19.5" customHeight="1">
      <c r="A15" s="8" t="s">
        <v>12</v>
      </c>
    </row>
    <row r="16" spans="1:3" ht="19.5" customHeight="1">
      <c r="C16" s="9" t="s">
        <v>13</v>
      </c>
    </row>
    <row r="17" spans="3:3" ht="19.5" customHeight="1"/>
    <row r="18" spans="3:3" ht="19.5" customHeight="1">
      <c r="C18" s="12" t="s">
        <v>14</v>
      </c>
    </row>
    <row r="19" spans="3:3" ht="19.5" customHeight="1"/>
    <row r="20" spans="3:3" ht="19.5" customHeight="1"/>
    <row r="21" spans="3:3" ht="19.5" customHeight="1"/>
    <row r="22" spans="3:3" ht="19.5" customHeight="1"/>
    <row r="23" spans="3:3" ht="19.5" customHeight="1"/>
    <row r="24" spans="3:3" ht="12.75" customHeight="1"/>
    <row r="25" spans="3:3" ht="12.75" customHeight="1"/>
    <row r="26" spans="3:3" ht="12.75" customHeight="1"/>
    <row r="27" spans="3:3" ht="12.75" customHeight="1"/>
    <row r="28" spans="3:3" ht="12.75" customHeight="1"/>
    <row r="29" spans="3:3" ht="12.75" customHeight="1"/>
    <row r="30" spans="3:3" ht="12.75" customHeight="1"/>
    <row r="31" spans="3:3" ht="12.75" customHeight="1"/>
    <row r="32" spans="3: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sheetData>
  <dataValidations count="1">
    <dataValidation type="list" allowBlank="1" showInputMessage="1" showErrorMessage="1" sqref="WVK983021 C65517 IY65517 SU65517 ACQ65517 AMM65517 AWI65517 BGE65517 BQA65517 BZW65517 CJS65517 CTO65517 DDK65517 DNG65517 DXC65517 EGY65517 EQU65517 FAQ65517 FKM65517 FUI65517 GEE65517 GOA65517 GXW65517 HHS65517 HRO65517 IBK65517 ILG65517 IVC65517 JEY65517 JOU65517 JYQ65517 KIM65517 KSI65517 LCE65517 LMA65517 LVW65517 MFS65517 MPO65517 MZK65517 NJG65517 NTC65517 OCY65517 OMU65517 OWQ65517 PGM65517 PQI65517 QAE65517 QKA65517 QTW65517 RDS65517 RNO65517 RXK65517 SHG65517 SRC65517 TAY65517 TKU65517 TUQ65517 UEM65517 UOI65517 UYE65517 VIA65517 VRW65517 WBS65517 WLO65517 WVK65517 C131053 IY131053 SU131053 ACQ131053 AMM131053 AWI131053 BGE131053 BQA131053 BZW131053 CJS131053 CTO131053 DDK131053 DNG131053 DXC131053 EGY131053 EQU131053 FAQ131053 FKM131053 FUI131053 GEE131053 GOA131053 GXW131053 HHS131053 HRO131053 IBK131053 ILG131053 IVC131053 JEY131053 JOU131053 JYQ131053 KIM131053 KSI131053 LCE131053 LMA131053 LVW131053 MFS131053 MPO131053 MZK131053 NJG131053 NTC131053 OCY131053 OMU131053 OWQ131053 PGM131053 PQI131053 QAE131053 QKA131053 QTW131053 RDS131053 RNO131053 RXK131053 SHG131053 SRC131053 TAY131053 TKU131053 TUQ131053 UEM131053 UOI131053 UYE131053 VIA131053 VRW131053 WBS131053 WLO131053 WVK131053 C196589 IY196589 SU196589 ACQ196589 AMM196589 AWI196589 BGE196589 BQA196589 BZW196589 CJS196589 CTO196589 DDK196589 DNG196589 DXC196589 EGY196589 EQU196589 FAQ196589 FKM196589 FUI196589 GEE196589 GOA196589 GXW196589 HHS196589 HRO196589 IBK196589 ILG196589 IVC196589 JEY196589 JOU196589 JYQ196589 KIM196589 KSI196589 LCE196589 LMA196589 LVW196589 MFS196589 MPO196589 MZK196589 NJG196589 NTC196589 OCY196589 OMU196589 OWQ196589 PGM196589 PQI196589 QAE196589 QKA196589 QTW196589 RDS196589 RNO196589 RXK196589 SHG196589 SRC196589 TAY196589 TKU196589 TUQ196589 UEM196589 UOI196589 UYE196589 VIA196589 VRW196589 WBS196589 WLO196589 WVK196589 C262125 IY262125 SU262125 ACQ262125 AMM262125 AWI262125 BGE262125 BQA262125 BZW262125 CJS262125 CTO262125 DDK262125 DNG262125 DXC262125 EGY262125 EQU262125 FAQ262125 FKM262125 FUI262125 GEE262125 GOA262125 GXW262125 HHS262125 HRO262125 IBK262125 ILG262125 IVC262125 JEY262125 JOU262125 JYQ262125 KIM262125 KSI262125 LCE262125 LMA262125 LVW262125 MFS262125 MPO262125 MZK262125 NJG262125 NTC262125 OCY262125 OMU262125 OWQ262125 PGM262125 PQI262125 QAE262125 QKA262125 QTW262125 RDS262125 RNO262125 RXK262125 SHG262125 SRC262125 TAY262125 TKU262125 TUQ262125 UEM262125 UOI262125 UYE262125 VIA262125 VRW262125 WBS262125 WLO262125 WVK262125 C327661 IY327661 SU327661 ACQ327661 AMM327661 AWI327661 BGE327661 BQA327661 BZW327661 CJS327661 CTO327661 DDK327661 DNG327661 DXC327661 EGY327661 EQU327661 FAQ327661 FKM327661 FUI327661 GEE327661 GOA327661 GXW327661 HHS327661 HRO327661 IBK327661 ILG327661 IVC327661 JEY327661 JOU327661 JYQ327661 KIM327661 KSI327661 LCE327661 LMA327661 LVW327661 MFS327661 MPO327661 MZK327661 NJG327661 NTC327661 OCY327661 OMU327661 OWQ327661 PGM327661 PQI327661 QAE327661 QKA327661 QTW327661 RDS327661 RNO327661 RXK327661 SHG327661 SRC327661 TAY327661 TKU327661 TUQ327661 UEM327661 UOI327661 UYE327661 VIA327661 VRW327661 WBS327661 WLO327661 WVK327661 C393197 IY393197 SU393197 ACQ393197 AMM393197 AWI393197 BGE393197 BQA393197 BZW393197 CJS393197 CTO393197 DDK393197 DNG393197 DXC393197 EGY393197 EQU393197 FAQ393197 FKM393197 FUI393197 GEE393197 GOA393197 GXW393197 HHS393197 HRO393197 IBK393197 ILG393197 IVC393197 JEY393197 JOU393197 JYQ393197 KIM393197 KSI393197 LCE393197 LMA393197 LVW393197 MFS393197 MPO393197 MZK393197 NJG393197 NTC393197 OCY393197 OMU393197 OWQ393197 PGM393197 PQI393197 QAE393197 QKA393197 QTW393197 RDS393197 RNO393197 RXK393197 SHG393197 SRC393197 TAY393197 TKU393197 TUQ393197 UEM393197 UOI393197 UYE393197 VIA393197 VRW393197 WBS393197 WLO393197 WVK393197 C458733 IY458733 SU458733 ACQ458733 AMM458733 AWI458733 BGE458733 BQA458733 BZW458733 CJS458733 CTO458733 DDK458733 DNG458733 DXC458733 EGY458733 EQU458733 FAQ458733 FKM458733 FUI458733 GEE458733 GOA458733 GXW458733 HHS458733 HRO458733 IBK458733 ILG458733 IVC458733 JEY458733 JOU458733 JYQ458733 KIM458733 KSI458733 LCE458733 LMA458733 LVW458733 MFS458733 MPO458733 MZK458733 NJG458733 NTC458733 OCY458733 OMU458733 OWQ458733 PGM458733 PQI458733 QAE458733 QKA458733 QTW458733 RDS458733 RNO458733 RXK458733 SHG458733 SRC458733 TAY458733 TKU458733 TUQ458733 UEM458733 UOI458733 UYE458733 VIA458733 VRW458733 WBS458733 WLO458733 WVK458733 C524269 IY524269 SU524269 ACQ524269 AMM524269 AWI524269 BGE524269 BQA524269 BZW524269 CJS524269 CTO524269 DDK524269 DNG524269 DXC524269 EGY524269 EQU524269 FAQ524269 FKM524269 FUI524269 GEE524269 GOA524269 GXW524269 HHS524269 HRO524269 IBK524269 ILG524269 IVC524269 JEY524269 JOU524269 JYQ524269 KIM524269 KSI524269 LCE524269 LMA524269 LVW524269 MFS524269 MPO524269 MZK524269 NJG524269 NTC524269 OCY524269 OMU524269 OWQ524269 PGM524269 PQI524269 QAE524269 QKA524269 QTW524269 RDS524269 RNO524269 RXK524269 SHG524269 SRC524269 TAY524269 TKU524269 TUQ524269 UEM524269 UOI524269 UYE524269 VIA524269 VRW524269 WBS524269 WLO524269 WVK524269 C589805 IY589805 SU589805 ACQ589805 AMM589805 AWI589805 BGE589805 BQA589805 BZW589805 CJS589805 CTO589805 DDK589805 DNG589805 DXC589805 EGY589805 EQU589805 FAQ589805 FKM589805 FUI589805 GEE589805 GOA589805 GXW589805 HHS589805 HRO589805 IBK589805 ILG589805 IVC589805 JEY589805 JOU589805 JYQ589805 KIM589805 KSI589805 LCE589805 LMA589805 LVW589805 MFS589805 MPO589805 MZK589805 NJG589805 NTC589805 OCY589805 OMU589805 OWQ589805 PGM589805 PQI589805 QAE589805 QKA589805 QTW589805 RDS589805 RNO589805 RXK589805 SHG589805 SRC589805 TAY589805 TKU589805 TUQ589805 UEM589805 UOI589805 UYE589805 VIA589805 VRW589805 WBS589805 WLO589805 WVK589805 C655341 IY655341 SU655341 ACQ655341 AMM655341 AWI655341 BGE655341 BQA655341 BZW655341 CJS655341 CTO655341 DDK655341 DNG655341 DXC655341 EGY655341 EQU655341 FAQ655341 FKM655341 FUI655341 GEE655341 GOA655341 GXW655341 HHS655341 HRO655341 IBK655341 ILG655341 IVC655341 JEY655341 JOU655341 JYQ655341 KIM655341 KSI655341 LCE655341 LMA655341 LVW655341 MFS655341 MPO655341 MZK655341 NJG655341 NTC655341 OCY655341 OMU655341 OWQ655341 PGM655341 PQI655341 QAE655341 QKA655341 QTW655341 RDS655341 RNO655341 RXK655341 SHG655341 SRC655341 TAY655341 TKU655341 TUQ655341 UEM655341 UOI655341 UYE655341 VIA655341 VRW655341 WBS655341 WLO655341 WVK655341 C720877 IY720877 SU720877 ACQ720877 AMM720877 AWI720877 BGE720877 BQA720877 BZW720877 CJS720877 CTO720877 DDK720877 DNG720877 DXC720877 EGY720877 EQU720877 FAQ720877 FKM720877 FUI720877 GEE720877 GOA720877 GXW720877 HHS720877 HRO720877 IBK720877 ILG720877 IVC720877 JEY720877 JOU720877 JYQ720877 KIM720877 KSI720877 LCE720877 LMA720877 LVW720877 MFS720877 MPO720877 MZK720877 NJG720877 NTC720877 OCY720877 OMU720877 OWQ720877 PGM720877 PQI720877 QAE720877 QKA720877 QTW720877 RDS720877 RNO720877 RXK720877 SHG720877 SRC720877 TAY720877 TKU720877 TUQ720877 UEM720877 UOI720877 UYE720877 VIA720877 VRW720877 WBS720877 WLO720877 WVK720877 C786413 IY786413 SU786413 ACQ786413 AMM786413 AWI786413 BGE786413 BQA786413 BZW786413 CJS786413 CTO786413 DDK786413 DNG786413 DXC786413 EGY786413 EQU786413 FAQ786413 FKM786413 FUI786413 GEE786413 GOA786413 GXW786413 HHS786413 HRO786413 IBK786413 ILG786413 IVC786413 JEY786413 JOU786413 JYQ786413 KIM786413 KSI786413 LCE786413 LMA786413 LVW786413 MFS786413 MPO786413 MZK786413 NJG786413 NTC786413 OCY786413 OMU786413 OWQ786413 PGM786413 PQI786413 QAE786413 QKA786413 QTW786413 RDS786413 RNO786413 RXK786413 SHG786413 SRC786413 TAY786413 TKU786413 TUQ786413 UEM786413 UOI786413 UYE786413 VIA786413 VRW786413 WBS786413 WLO786413 WVK786413 C851949 IY851949 SU851949 ACQ851949 AMM851949 AWI851949 BGE851949 BQA851949 BZW851949 CJS851949 CTO851949 DDK851949 DNG851949 DXC851949 EGY851949 EQU851949 FAQ851949 FKM851949 FUI851949 GEE851949 GOA851949 GXW851949 HHS851949 HRO851949 IBK851949 ILG851949 IVC851949 JEY851949 JOU851949 JYQ851949 KIM851949 KSI851949 LCE851949 LMA851949 LVW851949 MFS851949 MPO851949 MZK851949 NJG851949 NTC851949 OCY851949 OMU851949 OWQ851949 PGM851949 PQI851949 QAE851949 QKA851949 QTW851949 RDS851949 RNO851949 RXK851949 SHG851949 SRC851949 TAY851949 TKU851949 TUQ851949 UEM851949 UOI851949 UYE851949 VIA851949 VRW851949 WBS851949 WLO851949 WVK851949 C917485 IY917485 SU917485 ACQ917485 AMM917485 AWI917485 BGE917485 BQA917485 BZW917485 CJS917485 CTO917485 DDK917485 DNG917485 DXC917485 EGY917485 EQU917485 FAQ917485 FKM917485 FUI917485 GEE917485 GOA917485 GXW917485 HHS917485 HRO917485 IBK917485 ILG917485 IVC917485 JEY917485 JOU917485 JYQ917485 KIM917485 KSI917485 LCE917485 LMA917485 LVW917485 MFS917485 MPO917485 MZK917485 NJG917485 NTC917485 OCY917485 OMU917485 OWQ917485 PGM917485 PQI917485 QAE917485 QKA917485 QTW917485 RDS917485 RNO917485 RXK917485 SHG917485 SRC917485 TAY917485 TKU917485 TUQ917485 UEM917485 UOI917485 UYE917485 VIA917485 VRW917485 WBS917485 WLO917485 WVK917485 C983021 IY983021 SU983021 ACQ983021 AMM983021 AWI983021 BGE983021 BQA983021 BZW983021 CJS983021 CTO983021 DDK983021 DNG983021 DXC983021 EGY983021 EQU983021 FAQ983021 FKM983021 FUI983021 GEE983021 GOA983021 GXW983021 HHS983021 HRO983021 IBK983021 ILG983021 IVC983021 JEY983021 JOU983021 JYQ983021 KIM983021 KSI983021 LCE983021 LMA983021 LVW983021 MFS983021 MPO983021 MZK983021 NJG983021 NTC983021 OCY983021 OMU983021 OWQ983021 PGM983021 PQI983021 QAE983021 QKA983021 QTW983021 RDS983021 RNO983021 RXK983021 SHG983021 SRC983021 TAY983021 TKU983021 TUQ983021 UEM983021 UOI983021 UYE983021 VIA983021 VRW983021 WBS983021 WLO983021" xr:uid="{00000000-0002-0000-0000-000000000000}">
      <formula1>$A$9:$A$15</formula1>
    </dataValidation>
  </dataValidations>
  <hyperlinks>
    <hyperlink ref="C10" location="'1. Descript prod RC'!A1" display="Tableau 1 : Description de la production et du RC" xr:uid="{00000000-0004-0000-0000-000000000000}"/>
    <hyperlink ref="C11" location="'2. Besoins et montée en charge'!A1" display="Tableau 2 : Besoins du réseau et montée en charge" xr:uid="{00000000-0004-0000-0000-000001000000}"/>
    <hyperlink ref="C12" location="'3. Tableau des DN'!A1" display="Tableau 3 : Tableau des DN" xr:uid="{00000000-0004-0000-0000-000002000000}"/>
    <hyperlink ref="C13" location="'4. Impact aide sur prix vente'!A1" display="Tableau 4 : Impact de l'aide" xr:uid="{00000000-0004-0000-0000-000003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6"/>
  <sheetViews>
    <sheetView topLeftCell="A23" zoomScale="120" zoomScaleNormal="120" workbookViewId="0">
      <selection activeCell="I28" sqref="I28"/>
    </sheetView>
  </sheetViews>
  <sheetFormatPr defaultColWidth="11.42578125" defaultRowHeight="15"/>
  <cols>
    <col min="1" max="1" width="4.5703125" customWidth="1"/>
    <col min="2" max="2" width="4.42578125" customWidth="1"/>
    <col min="3" max="3" width="34.7109375" customWidth="1"/>
    <col min="4" max="4" width="18" customWidth="1"/>
    <col min="5" max="5" width="14.7109375" customWidth="1"/>
    <col min="6" max="6" width="23.42578125" customWidth="1"/>
    <col min="7" max="7" width="4.85546875" customWidth="1"/>
    <col min="8" max="11" width="10.85546875" style="53"/>
  </cols>
  <sheetData>
    <row r="1" spans="1:12" ht="15.75">
      <c r="A1" s="107" t="s">
        <v>15</v>
      </c>
      <c r="B1" s="2"/>
      <c r="C1" s="2"/>
      <c r="D1" s="2"/>
      <c r="E1" s="2"/>
      <c r="F1" s="2"/>
      <c r="G1" s="2"/>
      <c r="H1" s="54"/>
      <c r="I1" s="54"/>
      <c r="J1" s="54"/>
      <c r="K1" s="54"/>
      <c r="L1" s="2"/>
    </row>
    <row r="2" spans="1:12" ht="15.75" thickBot="1">
      <c r="A2" s="2"/>
      <c r="B2" s="2"/>
      <c r="C2" s="2"/>
      <c r="D2" s="2"/>
      <c r="E2" s="2"/>
      <c r="F2" s="2"/>
      <c r="G2" s="2"/>
      <c r="H2" s="54"/>
      <c r="I2" s="54"/>
      <c r="J2" s="54"/>
      <c r="K2" s="54"/>
      <c r="L2" s="2"/>
    </row>
    <row r="3" spans="1:12" ht="21.75" customHeight="1" thickBot="1">
      <c r="A3" s="106"/>
      <c r="B3" s="105"/>
      <c r="C3" s="104" t="s">
        <v>16</v>
      </c>
      <c r="D3" s="76" t="s">
        <v>17</v>
      </c>
      <c r="E3" s="76" t="s">
        <v>18</v>
      </c>
      <c r="F3" s="75" t="s">
        <v>19</v>
      </c>
      <c r="G3" s="2"/>
      <c r="H3" s="54"/>
      <c r="I3" s="54"/>
      <c r="J3" s="54"/>
      <c r="K3" s="54"/>
      <c r="L3" s="2"/>
    </row>
    <row r="4" spans="1:12" ht="13.5" customHeight="1">
      <c r="A4" s="279" t="s">
        <v>20</v>
      </c>
      <c r="B4" s="282" t="s">
        <v>21</v>
      </c>
      <c r="C4" s="103" t="s">
        <v>22</v>
      </c>
      <c r="D4" s="102">
        <v>10000</v>
      </c>
      <c r="E4" s="102">
        <v>30000</v>
      </c>
      <c r="F4" s="101">
        <f>E4-D4</f>
        <v>20000</v>
      </c>
      <c r="G4" s="2"/>
      <c r="H4" s="54"/>
      <c r="I4" s="54"/>
      <c r="J4" s="54"/>
      <c r="K4" s="54"/>
      <c r="L4" s="2"/>
    </row>
    <row r="5" spans="1:12" ht="13.5" customHeight="1">
      <c r="A5" s="280"/>
      <c r="B5" s="283"/>
      <c r="C5" s="97" t="s">
        <v>23</v>
      </c>
      <c r="D5" s="100">
        <v>0</v>
      </c>
      <c r="E5" s="100">
        <v>23000</v>
      </c>
      <c r="F5" s="98">
        <f>E5-D5</f>
        <v>23000</v>
      </c>
      <c r="G5" s="2"/>
      <c r="H5" s="54"/>
      <c r="I5" s="54"/>
      <c r="J5" s="54"/>
      <c r="K5" s="54"/>
      <c r="L5" s="2"/>
    </row>
    <row r="6" spans="1:12" ht="13.5" customHeight="1">
      <c r="A6" s="280"/>
      <c r="B6" s="283"/>
      <c r="C6" s="97" t="s">
        <v>24</v>
      </c>
      <c r="D6" s="100">
        <v>0</v>
      </c>
      <c r="E6" s="99">
        <f>E4/E5</f>
        <v>1.3043478260869565</v>
      </c>
      <c r="F6" s="98"/>
      <c r="G6" s="2"/>
      <c r="H6" s="54"/>
      <c r="I6" s="54"/>
      <c r="J6" s="54"/>
      <c r="K6" s="54"/>
      <c r="L6" s="2"/>
    </row>
    <row r="7" spans="1:12" ht="13.5" customHeight="1">
      <c r="A7" s="280"/>
      <c r="B7" s="283"/>
      <c r="C7" s="97" t="s">
        <v>25</v>
      </c>
      <c r="D7" s="96">
        <v>0.8</v>
      </c>
      <c r="E7" s="96">
        <v>2.4</v>
      </c>
      <c r="F7" s="95">
        <f>E7-D7</f>
        <v>1.5999999999999999</v>
      </c>
      <c r="G7" s="2"/>
      <c r="H7" s="54"/>
      <c r="I7" s="54"/>
      <c r="J7" s="54"/>
      <c r="K7" s="54"/>
      <c r="L7" s="2"/>
    </row>
    <row r="8" spans="1:12" ht="13.5" customHeight="1" thickBot="1">
      <c r="A8" s="280"/>
      <c r="B8" s="283"/>
      <c r="C8" s="144" t="s">
        <v>26</v>
      </c>
      <c r="D8" s="145">
        <f>D4/$D$24</f>
        <v>0.66666666666666663</v>
      </c>
      <c r="E8" s="145">
        <f>E4/$E$24</f>
        <v>0.75</v>
      </c>
      <c r="F8" s="146"/>
      <c r="G8" s="2"/>
      <c r="H8" s="54"/>
      <c r="I8" s="54"/>
      <c r="J8" s="54"/>
      <c r="K8" s="54"/>
      <c r="L8" s="2"/>
    </row>
    <row r="9" spans="1:12" ht="13.5" customHeight="1">
      <c r="A9" s="280"/>
      <c r="B9" s="284" t="s">
        <v>27</v>
      </c>
      <c r="C9" s="147" t="s">
        <v>28</v>
      </c>
      <c r="D9" s="148">
        <v>5000</v>
      </c>
      <c r="E9" s="148">
        <v>10000</v>
      </c>
      <c r="F9" s="149">
        <f>E9-D9</f>
        <v>5000</v>
      </c>
      <c r="G9" s="2"/>
      <c r="H9" s="54"/>
      <c r="I9" s="54"/>
      <c r="J9" s="54"/>
      <c r="K9" s="54"/>
      <c r="L9" s="2"/>
    </row>
    <row r="10" spans="1:12" ht="13.5" customHeight="1">
      <c r="A10" s="280"/>
      <c r="B10" s="285"/>
      <c r="C10" s="150" t="s">
        <v>23</v>
      </c>
      <c r="D10" s="151">
        <v>0</v>
      </c>
      <c r="E10" s="151">
        <v>11000</v>
      </c>
      <c r="F10" s="152">
        <f>E10-D10</f>
        <v>11000</v>
      </c>
      <c r="G10" s="2"/>
      <c r="H10" s="54"/>
      <c r="I10" s="54"/>
      <c r="J10" s="54"/>
      <c r="K10" s="54"/>
      <c r="L10" s="2"/>
    </row>
    <row r="11" spans="1:12" ht="13.5" customHeight="1">
      <c r="A11" s="280"/>
      <c r="B11" s="285"/>
      <c r="C11" s="150" t="s">
        <v>29</v>
      </c>
      <c r="D11" s="153" t="e">
        <f>D9/D10</f>
        <v>#DIV/0!</v>
      </c>
      <c r="E11" s="153">
        <f>E9/E10</f>
        <v>0.90909090909090906</v>
      </c>
      <c r="F11" s="152"/>
      <c r="G11" s="2"/>
      <c r="H11" s="54"/>
      <c r="I11" s="54"/>
      <c r="J11" s="54"/>
      <c r="K11" s="54"/>
      <c r="L11" s="2"/>
    </row>
    <row r="12" spans="1:12" ht="13.5" customHeight="1">
      <c r="A12" s="280"/>
      <c r="B12" s="285"/>
      <c r="C12" s="150" t="s">
        <v>30</v>
      </c>
      <c r="D12" s="154">
        <v>2.5</v>
      </c>
      <c r="E12" s="154">
        <v>5</v>
      </c>
      <c r="F12" s="155">
        <f>E12-D12</f>
        <v>2.5</v>
      </c>
      <c r="G12" s="2"/>
      <c r="H12" s="54"/>
      <c r="I12" s="54"/>
      <c r="J12" s="54"/>
      <c r="K12" s="54"/>
      <c r="L12" s="2"/>
    </row>
    <row r="13" spans="1:12" ht="13.5" customHeight="1" thickBot="1">
      <c r="A13" s="280"/>
      <c r="B13" s="285"/>
      <c r="C13" s="150" t="s">
        <v>26</v>
      </c>
      <c r="D13" s="154">
        <f>D9/$D$24</f>
        <v>0.33333333333333331</v>
      </c>
      <c r="E13" s="154">
        <f>E9/$E$24</f>
        <v>0.25</v>
      </c>
      <c r="F13" s="155"/>
      <c r="G13" s="2"/>
      <c r="H13" s="54"/>
      <c r="I13" s="54"/>
      <c r="J13" s="54"/>
      <c r="K13" s="54"/>
      <c r="L13" s="2"/>
    </row>
    <row r="14" spans="1:12" ht="13.5" customHeight="1">
      <c r="A14" s="280"/>
      <c r="B14" s="296" t="s">
        <v>31</v>
      </c>
      <c r="C14" s="103" t="s">
        <v>32</v>
      </c>
      <c r="D14" s="102">
        <v>0</v>
      </c>
      <c r="E14" s="102">
        <v>0</v>
      </c>
      <c r="F14" s="101">
        <f>E14-D14</f>
        <v>0</v>
      </c>
      <c r="G14" s="2"/>
      <c r="H14" s="54"/>
      <c r="I14" s="54"/>
      <c r="J14" s="54"/>
      <c r="K14" s="54"/>
      <c r="L14" s="2"/>
    </row>
    <row r="15" spans="1:12" ht="13.5" customHeight="1">
      <c r="A15" s="280"/>
      <c r="B15" s="297"/>
      <c r="C15" s="97" t="s">
        <v>23</v>
      </c>
      <c r="D15" s="100">
        <v>0</v>
      </c>
      <c r="E15" s="100">
        <v>0</v>
      </c>
      <c r="F15" s="98">
        <f>E15-D15</f>
        <v>0</v>
      </c>
      <c r="G15" s="2"/>
      <c r="H15" s="54"/>
      <c r="I15" s="54"/>
      <c r="J15" s="54"/>
      <c r="K15" s="54"/>
      <c r="L15" s="2"/>
    </row>
    <row r="16" spans="1:12" ht="13.5" customHeight="1">
      <c r="A16" s="280"/>
      <c r="B16" s="297"/>
      <c r="C16" s="97" t="s">
        <v>33</v>
      </c>
      <c r="D16" s="99" t="e">
        <f>D14/D15</f>
        <v>#DIV/0!</v>
      </c>
      <c r="E16" s="99" t="e">
        <f>E14/E15</f>
        <v>#DIV/0!</v>
      </c>
      <c r="F16" s="98"/>
      <c r="G16" s="2"/>
      <c r="H16" s="54"/>
      <c r="I16" s="54"/>
      <c r="J16" s="54"/>
      <c r="K16" s="54"/>
      <c r="L16" s="2"/>
    </row>
    <row r="17" spans="1:12" ht="13.5" customHeight="1">
      <c r="A17" s="280"/>
      <c r="B17" s="297"/>
      <c r="C17" s="97" t="s">
        <v>34</v>
      </c>
      <c r="D17" s="96">
        <v>0</v>
      </c>
      <c r="E17" s="96">
        <v>0</v>
      </c>
      <c r="F17" s="95">
        <f>E17-D17</f>
        <v>0</v>
      </c>
      <c r="G17" s="2"/>
      <c r="H17" s="54"/>
      <c r="I17" s="54"/>
      <c r="J17" s="54"/>
      <c r="K17" s="54"/>
      <c r="L17" s="2"/>
    </row>
    <row r="18" spans="1:12" ht="13.5" customHeight="1" thickBot="1">
      <c r="A18" s="280"/>
      <c r="B18" s="297"/>
      <c r="C18" s="97" t="s">
        <v>26</v>
      </c>
      <c r="D18" s="96">
        <v>0</v>
      </c>
      <c r="E18" s="96">
        <f>E14/$E$24</f>
        <v>0</v>
      </c>
      <c r="F18" s="95"/>
      <c r="G18" s="2"/>
      <c r="H18" s="54"/>
      <c r="I18" s="54"/>
      <c r="J18" s="54"/>
      <c r="K18" s="54"/>
      <c r="L18" s="2"/>
    </row>
    <row r="19" spans="1:12" ht="13.5" customHeight="1">
      <c r="A19" s="280"/>
      <c r="B19" s="296" t="s">
        <v>35</v>
      </c>
      <c r="C19" s="103" t="s">
        <v>36</v>
      </c>
      <c r="D19" s="102">
        <v>0</v>
      </c>
      <c r="E19" s="102">
        <v>0</v>
      </c>
      <c r="F19" s="101">
        <f>E19-D19</f>
        <v>0</v>
      </c>
      <c r="G19" s="2"/>
      <c r="H19" s="54"/>
      <c r="I19" s="54"/>
      <c r="J19" s="54"/>
      <c r="K19" s="54"/>
      <c r="L19" s="2"/>
    </row>
    <row r="20" spans="1:12" ht="13.5" customHeight="1">
      <c r="A20" s="280"/>
      <c r="B20" s="297"/>
      <c r="C20" s="97" t="s">
        <v>23</v>
      </c>
      <c r="D20" s="100">
        <v>0</v>
      </c>
      <c r="E20" s="100">
        <v>0</v>
      </c>
      <c r="F20" s="98">
        <f>E20-D20</f>
        <v>0</v>
      </c>
      <c r="G20" s="2"/>
      <c r="H20" s="54"/>
      <c r="I20" s="54"/>
      <c r="J20" s="54"/>
      <c r="K20" s="54"/>
      <c r="L20" s="2"/>
    </row>
    <row r="21" spans="1:12" ht="13.5" customHeight="1">
      <c r="A21" s="280"/>
      <c r="B21" s="297"/>
      <c r="C21" s="97" t="s">
        <v>33</v>
      </c>
      <c r="D21" s="99" t="e">
        <f>D19/D20</f>
        <v>#DIV/0!</v>
      </c>
      <c r="E21" s="99" t="e">
        <f>E19/E20</f>
        <v>#DIV/0!</v>
      </c>
      <c r="F21" s="98"/>
      <c r="G21" s="2"/>
      <c r="H21" s="54"/>
      <c r="I21" s="54"/>
      <c r="J21" s="54"/>
      <c r="K21" s="54"/>
      <c r="L21" s="2"/>
    </row>
    <row r="22" spans="1:12" ht="13.5" customHeight="1">
      <c r="A22" s="280"/>
      <c r="B22" s="297"/>
      <c r="C22" s="97" t="s">
        <v>34</v>
      </c>
      <c r="D22" s="96">
        <v>0</v>
      </c>
      <c r="E22" s="96">
        <v>0</v>
      </c>
      <c r="F22" s="95">
        <f>E22-D22</f>
        <v>0</v>
      </c>
      <c r="G22" s="2"/>
      <c r="H22" s="54"/>
      <c r="I22" s="54"/>
      <c r="J22" s="54"/>
      <c r="K22" s="54"/>
      <c r="L22" s="2"/>
    </row>
    <row r="23" spans="1:12" ht="13.5" customHeight="1" thickBot="1">
      <c r="A23" s="280"/>
      <c r="B23" s="297"/>
      <c r="C23" s="97" t="s">
        <v>26</v>
      </c>
      <c r="D23" s="96">
        <v>0</v>
      </c>
      <c r="E23" s="96">
        <f>E19/$E$24</f>
        <v>0</v>
      </c>
      <c r="F23" s="95"/>
      <c r="G23" s="2"/>
      <c r="H23" s="54"/>
      <c r="I23" s="54"/>
      <c r="J23" s="54"/>
      <c r="K23" s="54"/>
      <c r="L23" s="2"/>
    </row>
    <row r="24" spans="1:12" ht="22.5">
      <c r="A24" s="280"/>
      <c r="B24" s="298" t="s">
        <v>37</v>
      </c>
      <c r="C24" s="94" t="s">
        <v>38</v>
      </c>
      <c r="D24" s="93">
        <f>D4+D9+D14+D19</f>
        <v>15000</v>
      </c>
      <c r="E24" s="92">
        <f>E4+E9+E14</f>
        <v>40000</v>
      </c>
      <c r="F24" s="91">
        <f>E24-D24</f>
        <v>25000</v>
      </c>
      <c r="G24" s="2"/>
      <c r="H24" s="235" t="s">
        <v>39</v>
      </c>
      <c r="I24" s="54"/>
      <c r="J24" s="54"/>
      <c r="K24" s="54"/>
      <c r="L24" s="2"/>
    </row>
    <row r="25" spans="1:12" ht="18.75" customHeight="1">
      <c r="A25" s="280"/>
      <c r="B25" s="299"/>
      <c r="C25" s="275" t="s">
        <v>40</v>
      </c>
      <c r="D25" s="267">
        <f>D4+D14+D19</f>
        <v>10000</v>
      </c>
      <c r="E25" s="267">
        <f>E4+E14</f>
        <v>30000</v>
      </c>
      <c r="F25" s="277">
        <f>E25-D25</f>
        <v>20000</v>
      </c>
      <c r="G25" s="2"/>
      <c r="H25" s="236" t="s">
        <v>41</v>
      </c>
      <c r="J25" s="54"/>
      <c r="K25" s="236" t="s">
        <v>42</v>
      </c>
      <c r="L25" s="2"/>
    </row>
    <row r="26" spans="1:12" ht="72" customHeight="1">
      <c r="A26" s="280"/>
      <c r="B26" s="299"/>
      <c r="C26" s="276"/>
      <c r="D26" s="268"/>
      <c r="E26" s="268"/>
      <c r="F26" s="278"/>
      <c r="G26" s="2"/>
      <c r="H26" s="237">
        <f>F25-E28*F24</f>
        <v>1250</v>
      </c>
      <c r="I26" s="54"/>
      <c r="J26" s="54"/>
      <c r="K26" s="238">
        <f>H26/F25</f>
        <v>6.25E-2</v>
      </c>
      <c r="L26" s="2"/>
    </row>
    <row r="27" spans="1:12">
      <c r="A27" s="280"/>
      <c r="B27" s="299"/>
      <c r="C27" s="90" t="s">
        <v>43</v>
      </c>
      <c r="D27" s="89">
        <f>D7+D12+D17</f>
        <v>3.3</v>
      </c>
      <c r="E27" s="89">
        <f>E7+E12+E17</f>
        <v>7.4</v>
      </c>
      <c r="F27" s="57"/>
      <c r="G27" s="2"/>
      <c r="H27" s="54"/>
      <c r="I27" s="54"/>
      <c r="J27" s="54"/>
      <c r="K27" s="54"/>
      <c r="L27" s="2"/>
    </row>
    <row r="28" spans="1:12" ht="32.25">
      <c r="A28" s="280"/>
      <c r="B28" s="299"/>
      <c r="C28" s="88" t="s">
        <v>44</v>
      </c>
      <c r="D28" s="87">
        <f>D25/D24</f>
        <v>0.66666666666666663</v>
      </c>
      <c r="E28" s="87">
        <f>E25/E24</f>
        <v>0.75</v>
      </c>
      <c r="F28" s="87">
        <f>F25/F24</f>
        <v>0.8</v>
      </c>
      <c r="G28" s="2"/>
      <c r="I28" s="54"/>
      <c r="J28" s="54"/>
      <c r="K28" s="54"/>
      <c r="L28" s="2"/>
    </row>
    <row r="29" spans="1:12" ht="50.25" customHeight="1">
      <c r="A29" s="280"/>
      <c r="B29" s="299"/>
      <c r="C29" s="269" t="s">
        <v>45</v>
      </c>
      <c r="D29" s="271">
        <f>(D4+D14+D19)* (1/0.9*0.187*I30+1/0.9*0.266*J30+1/0.9*0.345*K30)</f>
        <v>2077.7777777777778</v>
      </c>
      <c r="E29" s="271">
        <f>(E4+E14+E19)* (1/0.9*0.187*I30+1/0.9*0.266*J30+1/0.9*0.345*K30)</f>
        <v>6233.3333333333339</v>
      </c>
      <c r="F29" s="273">
        <f>E29-D29</f>
        <v>4155.5555555555566</v>
      </c>
      <c r="G29" s="86" t="s">
        <v>46</v>
      </c>
      <c r="H29" s="83" t="s">
        <v>47</v>
      </c>
      <c r="I29" s="85" t="s">
        <v>48</v>
      </c>
      <c r="J29" s="85" t="s">
        <v>49</v>
      </c>
      <c r="K29" s="85" t="s">
        <v>50</v>
      </c>
      <c r="L29" s="2"/>
    </row>
    <row r="30" spans="1:12" ht="9" customHeight="1">
      <c r="A30" s="280"/>
      <c r="B30" s="300"/>
      <c r="C30" s="270"/>
      <c r="D30" s="272"/>
      <c r="E30" s="272"/>
      <c r="F30" s="274"/>
      <c r="G30" s="84"/>
      <c r="H30" s="83" t="s">
        <v>51</v>
      </c>
      <c r="I30" s="82">
        <v>1</v>
      </c>
      <c r="J30" s="82">
        <v>0</v>
      </c>
      <c r="K30" s="82">
        <v>0</v>
      </c>
      <c r="L30" s="2"/>
    </row>
    <row r="31" spans="1:12" ht="23.25" customHeight="1" thickBot="1">
      <c r="A31" s="281"/>
      <c r="B31" s="301"/>
      <c r="C31" s="81" t="s">
        <v>52</v>
      </c>
      <c r="D31" s="80"/>
      <c r="E31" s="79" t="s">
        <v>53</v>
      </c>
      <c r="F31" s="78"/>
      <c r="G31" s="2"/>
      <c r="H31" s="54"/>
      <c r="I31" s="54"/>
      <c r="J31" s="54"/>
      <c r="K31" s="54"/>
      <c r="L31" s="2"/>
    </row>
    <row r="32" spans="1:12" ht="22.5" customHeight="1">
      <c r="A32" s="286" t="s">
        <v>54</v>
      </c>
      <c r="B32" s="287"/>
      <c r="C32" s="77"/>
      <c r="D32" s="76" t="s">
        <v>17</v>
      </c>
      <c r="E32" s="76" t="s">
        <v>18</v>
      </c>
      <c r="F32" s="75" t="s">
        <v>55</v>
      </c>
      <c r="G32" s="2"/>
      <c r="H32" s="54"/>
      <c r="I32" s="54"/>
      <c r="J32" s="54"/>
      <c r="K32" s="54"/>
      <c r="L32" s="2"/>
    </row>
    <row r="33" spans="1:12" ht="13.5" customHeight="1">
      <c r="A33" s="288"/>
      <c r="B33" s="289"/>
      <c r="C33" s="74" t="s">
        <v>56</v>
      </c>
      <c r="D33" s="73"/>
      <c r="E33" s="73"/>
      <c r="F33" s="72"/>
      <c r="G33" s="2"/>
      <c r="H33" s="54"/>
      <c r="I33" s="54"/>
      <c r="J33" s="54"/>
      <c r="K33" s="54"/>
      <c r="L33" s="2"/>
    </row>
    <row r="34" spans="1:12" ht="13.5" customHeight="1">
      <c r="A34" s="288"/>
      <c r="B34" s="289"/>
      <c r="C34" s="230" t="s">
        <v>57</v>
      </c>
      <c r="D34" s="231"/>
      <c r="E34" s="231"/>
      <c r="F34" s="232"/>
      <c r="G34" s="2"/>
      <c r="H34" s="54"/>
      <c r="I34" s="54"/>
      <c r="J34" s="54"/>
      <c r="K34" s="54"/>
      <c r="L34" s="2"/>
    </row>
    <row r="35" spans="1:12" ht="13.5" customHeight="1">
      <c r="A35" s="288"/>
      <c r="B35" s="289"/>
      <c r="C35" s="59" t="s">
        <v>58</v>
      </c>
      <c r="D35" s="65"/>
      <c r="E35" s="65">
        <v>5000</v>
      </c>
      <c r="F35" s="71">
        <f>E35-D35</f>
        <v>5000</v>
      </c>
      <c r="G35" s="2"/>
      <c r="H35" s="54"/>
      <c r="I35" s="54"/>
      <c r="J35" s="54"/>
      <c r="K35" s="54"/>
      <c r="L35" s="2"/>
    </row>
    <row r="36" spans="1:12" ht="13.5" customHeight="1">
      <c r="A36" s="288"/>
      <c r="B36" s="289"/>
      <c r="C36" s="70" t="s">
        <v>59</v>
      </c>
      <c r="D36" s="63"/>
      <c r="E36" s="63"/>
      <c r="F36" s="57"/>
      <c r="G36" s="2"/>
      <c r="H36" s="54"/>
      <c r="I36" s="54"/>
      <c r="J36" s="54"/>
      <c r="K36" s="54"/>
      <c r="L36" s="2"/>
    </row>
    <row r="37" spans="1:12" ht="13.5" customHeight="1">
      <c r="A37" s="288"/>
      <c r="B37" s="289"/>
      <c r="C37" s="70" t="s">
        <v>60</v>
      </c>
      <c r="D37" s="63"/>
      <c r="E37" s="63"/>
      <c r="F37" s="57"/>
      <c r="G37" s="2"/>
      <c r="H37" s="54"/>
      <c r="I37" s="54"/>
      <c r="J37" s="54"/>
      <c r="K37" s="54"/>
      <c r="L37" s="2"/>
    </row>
    <row r="38" spans="1:12" ht="13.5" customHeight="1">
      <c r="A38" s="288"/>
      <c r="B38" s="289"/>
      <c r="C38" s="70" t="s">
        <v>61</v>
      </c>
      <c r="D38" s="63"/>
      <c r="E38" s="63"/>
      <c r="F38" s="57"/>
      <c r="G38" s="2"/>
      <c r="H38" s="54"/>
      <c r="I38" s="54"/>
      <c r="J38" s="54"/>
      <c r="K38" s="54"/>
      <c r="L38" s="2"/>
    </row>
    <row r="39" spans="1:12" ht="13.5" customHeight="1">
      <c r="A39" s="288"/>
      <c r="B39" s="289"/>
      <c r="C39" s="59" t="s">
        <v>62</v>
      </c>
      <c r="D39" s="66">
        <v>24000</v>
      </c>
      <c r="E39" s="66">
        <v>27000</v>
      </c>
      <c r="F39" s="57">
        <f>E39-D39</f>
        <v>3000</v>
      </c>
      <c r="G39" s="2"/>
      <c r="H39" s="54"/>
      <c r="I39" s="54"/>
      <c r="J39" s="54"/>
      <c r="K39" s="54"/>
      <c r="L39" s="2"/>
    </row>
    <row r="40" spans="1:12">
      <c r="A40" s="288"/>
      <c r="B40" s="289"/>
      <c r="C40" s="292" t="s">
        <v>63</v>
      </c>
      <c r="D40" s="69" t="s">
        <v>64</v>
      </c>
      <c r="E40" s="68">
        <v>20000</v>
      </c>
      <c r="F40" s="67"/>
      <c r="H40"/>
      <c r="I40"/>
      <c r="J40"/>
      <c r="K40"/>
    </row>
    <row r="41" spans="1:12">
      <c r="A41" s="288"/>
      <c r="B41" s="289"/>
      <c r="C41" s="293"/>
      <c r="D41" s="69" t="s">
        <v>65</v>
      </c>
      <c r="E41" s="68">
        <v>7000</v>
      </c>
      <c r="F41" s="67"/>
      <c r="H41"/>
      <c r="I41"/>
      <c r="J41"/>
      <c r="K41"/>
    </row>
    <row r="42" spans="1:12" ht="13.5" customHeight="1">
      <c r="A42" s="288"/>
      <c r="B42" s="289"/>
      <c r="C42" s="59" t="s">
        <v>66</v>
      </c>
      <c r="D42" s="66"/>
      <c r="E42" s="66">
        <f>E28*E39</f>
        <v>20250</v>
      </c>
      <c r="F42" s="57">
        <f>E42-D42</f>
        <v>20250</v>
      </c>
      <c r="G42" s="2"/>
      <c r="H42" s="54"/>
      <c r="I42" s="54"/>
      <c r="J42" s="54"/>
      <c r="K42" s="54"/>
      <c r="L42" s="2"/>
    </row>
    <row r="43" spans="1:12" ht="21" customHeight="1">
      <c r="A43" s="288"/>
      <c r="B43" s="289"/>
      <c r="C43" s="59" t="s">
        <v>67</v>
      </c>
      <c r="D43" s="65"/>
      <c r="E43" s="65">
        <v>25</v>
      </c>
      <c r="F43" s="64" t="str">
        <f>E43-D43&amp;" sous stations supplémentaires"</f>
        <v>25 sous stations supplémentaires</v>
      </c>
      <c r="G43" s="2"/>
      <c r="H43" s="54"/>
      <c r="I43" s="54"/>
      <c r="J43" s="54"/>
      <c r="K43" s="54"/>
      <c r="L43" s="2"/>
    </row>
    <row r="44" spans="1:12" ht="13.5" customHeight="1">
      <c r="A44" s="288"/>
      <c r="B44" s="289"/>
      <c r="C44" s="59" t="s">
        <v>68</v>
      </c>
      <c r="D44" s="63"/>
      <c r="E44" s="63"/>
      <c r="F44" s="57"/>
      <c r="G44" s="2"/>
      <c r="H44" s="54"/>
      <c r="I44" s="54"/>
      <c r="J44" s="54"/>
      <c r="K44" s="54"/>
      <c r="L44" s="2"/>
    </row>
    <row r="45" spans="1:12" ht="13.5" customHeight="1">
      <c r="A45" s="288"/>
      <c r="B45" s="289"/>
      <c r="C45" s="59" t="s">
        <v>69</v>
      </c>
      <c r="D45" s="63"/>
      <c r="E45" s="63"/>
      <c r="F45" s="57" t="str">
        <f>E45-D45&amp;" eq logts supplémentaires"</f>
        <v>0 eq logts supplémentaires</v>
      </c>
      <c r="G45" s="2"/>
      <c r="H45" s="54"/>
      <c r="I45" s="54"/>
      <c r="J45" s="54"/>
      <c r="K45" s="54"/>
      <c r="L45" s="2"/>
    </row>
    <row r="46" spans="1:12" ht="9.75" customHeight="1">
      <c r="A46" s="288"/>
      <c r="B46" s="289"/>
      <c r="C46" s="294" t="s">
        <v>70</v>
      </c>
      <c r="D46" s="61"/>
      <c r="E46" s="61">
        <f>E39/E35</f>
        <v>5.4</v>
      </c>
      <c r="F46" s="60">
        <f>F39/F35</f>
        <v>0.6</v>
      </c>
      <c r="G46" s="2"/>
      <c r="H46" s="54"/>
      <c r="I46" s="54"/>
      <c r="J46" s="54"/>
      <c r="K46" s="54"/>
      <c r="L46" s="2"/>
    </row>
    <row r="47" spans="1:12" ht="12" customHeight="1">
      <c r="A47" s="288"/>
      <c r="B47" s="289"/>
      <c r="C47" s="295"/>
      <c r="D47" s="258" t="s">
        <v>71</v>
      </c>
      <c r="E47" s="259"/>
      <c r="F47" s="260"/>
      <c r="G47" s="2"/>
      <c r="H47" s="54"/>
      <c r="I47" s="54"/>
      <c r="J47" s="54"/>
      <c r="K47" s="54"/>
      <c r="L47" s="2"/>
    </row>
    <row r="48" spans="1:12" ht="21.75" customHeight="1">
      <c r="A48" s="288"/>
      <c r="B48" s="289"/>
      <c r="C48" s="62" t="s">
        <v>72</v>
      </c>
      <c r="D48" s="61"/>
      <c r="E48" s="61">
        <f>E42/E35</f>
        <v>4.05</v>
      </c>
      <c r="F48" s="60">
        <f>E48-D48</f>
        <v>4.05</v>
      </c>
      <c r="G48" s="2"/>
      <c r="H48" s="54"/>
      <c r="I48" s="54"/>
      <c r="J48" s="54"/>
      <c r="K48" s="54"/>
      <c r="L48" s="2"/>
    </row>
    <row r="49" spans="1:12" ht="13.5" customHeight="1">
      <c r="A49" s="288"/>
      <c r="B49" s="289"/>
      <c r="C49" s="59" t="s">
        <v>73</v>
      </c>
      <c r="D49" s="58"/>
      <c r="E49" s="58">
        <f>E39/E24</f>
        <v>0.67500000000000004</v>
      </c>
      <c r="F49" s="57"/>
      <c r="G49" s="2"/>
      <c r="H49" s="54"/>
      <c r="I49" s="54"/>
      <c r="J49" s="54"/>
      <c r="K49" s="54"/>
      <c r="L49" s="2"/>
    </row>
    <row r="50" spans="1:12" ht="13.5" customHeight="1">
      <c r="A50" s="288"/>
      <c r="B50" s="289"/>
      <c r="C50" s="56" t="s">
        <v>74</v>
      </c>
      <c r="D50" s="261">
        <v>2016</v>
      </c>
      <c r="E50" s="262"/>
      <c r="F50" s="263"/>
      <c r="G50" s="2"/>
      <c r="H50" s="54"/>
      <c r="I50" s="54"/>
      <c r="J50" s="54"/>
      <c r="K50" s="54"/>
      <c r="L50" s="2"/>
    </row>
    <row r="51" spans="1:12" ht="16.5" customHeight="1" thickBot="1">
      <c r="A51" s="290"/>
      <c r="B51" s="291"/>
      <c r="C51" s="55" t="s">
        <v>75</v>
      </c>
      <c r="D51" s="264"/>
      <c r="E51" s="265"/>
      <c r="F51" s="266"/>
      <c r="G51" s="2"/>
      <c r="H51" s="54"/>
      <c r="I51" s="54"/>
      <c r="J51" s="54"/>
      <c r="K51" s="54"/>
      <c r="L51" s="2"/>
    </row>
    <row r="52" spans="1:12" ht="24" customHeight="1">
      <c r="A52" s="2"/>
      <c r="B52" s="2"/>
      <c r="C52" s="2"/>
      <c r="D52" s="2"/>
      <c r="E52" s="2"/>
      <c r="F52" s="2"/>
      <c r="G52" s="2"/>
      <c r="H52" s="54"/>
      <c r="I52" s="54"/>
      <c r="J52" s="54"/>
      <c r="K52" s="54"/>
      <c r="L52" s="2"/>
    </row>
    <row r="53" spans="1:12">
      <c r="A53" s="2"/>
      <c r="B53" s="2"/>
      <c r="C53" s="2"/>
      <c r="D53" s="2"/>
      <c r="E53" s="2"/>
      <c r="F53" s="2"/>
      <c r="G53" s="2"/>
      <c r="H53" s="54"/>
      <c r="I53" s="54"/>
      <c r="J53" s="54"/>
      <c r="K53" s="54"/>
      <c r="L53" s="2"/>
    </row>
    <row r="54" spans="1:12">
      <c r="A54" s="2"/>
      <c r="B54" s="2"/>
      <c r="C54" s="2"/>
      <c r="D54" s="2"/>
      <c r="E54" s="2"/>
      <c r="F54" s="2"/>
      <c r="G54" s="2"/>
      <c r="H54" s="54"/>
      <c r="I54" s="54"/>
      <c r="J54" s="54"/>
      <c r="K54" s="54"/>
      <c r="L54" s="2"/>
    </row>
    <row r="55" spans="1:12">
      <c r="A55" s="2"/>
      <c r="B55" s="2"/>
      <c r="C55" s="2"/>
      <c r="D55" s="2"/>
      <c r="E55" s="2"/>
      <c r="F55" s="2"/>
      <c r="G55" s="2"/>
      <c r="H55" s="54"/>
      <c r="I55" s="54"/>
      <c r="J55" s="54"/>
      <c r="K55" s="54"/>
      <c r="L55" s="2"/>
    </row>
    <row r="56" spans="1:12">
      <c r="A56" s="2"/>
      <c r="B56" s="2"/>
      <c r="C56" s="2"/>
      <c r="D56" s="2"/>
      <c r="E56" s="2"/>
      <c r="F56" s="2"/>
      <c r="G56" s="2"/>
      <c r="H56" s="54"/>
    </row>
  </sheetData>
  <mergeCells count="20">
    <mergeCell ref="A4:A31"/>
    <mergeCell ref="B4:B8"/>
    <mergeCell ref="B9:B13"/>
    <mergeCell ref="A32:B51"/>
    <mergeCell ref="C40:C41"/>
    <mergeCell ref="C46:C47"/>
    <mergeCell ref="B14:B18"/>
    <mergeCell ref="B19:B23"/>
    <mergeCell ref="B24:B31"/>
    <mergeCell ref="D47:F47"/>
    <mergeCell ref="D50:F50"/>
    <mergeCell ref="D51:F51"/>
    <mergeCell ref="E25:E26"/>
    <mergeCell ref="C29:C30"/>
    <mergeCell ref="D29:D30"/>
    <mergeCell ref="E29:E30"/>
    <mergeCell ref="F29:F30"/>
    <mergeCell ref="C25:C26"/>
    <mergeCell ref="D25:D26"/>
    <mergeCell ref="F25:F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08BA-7DAD-4687-8C4E-376181934E2E}">
  <sheetPr>
    <tabColor rgb="FFFF0000"/>
  </sheetPr>
  <dimension ref="A2:T28"/>
  <sheetViews>
    <sheetView zoomScaleNormal="100" workbookViewId="0">
      <selection activeCell="T16" sqref="T16"/>
    </sheetView>
  </sheetViews>
  <sheetFormatPr defaultColWidth="11.42578125" defaultRowHeight="15"/>
  <cols>
    <col min="4" max="4" width="14.85546875" customWidth="1"/>
    <col min="6" max="7" width="15" customWidth="1"/>
    <col min="8" max="8" width="15.5703125" customWidth="1"/>
    <col min="10" max="10" width="13.5703125" customWidth="1"/>
    <col min="11" max="11" width="21.85546875" customWidth="1"/>
    <col min="12" max="12" width="13.42578125" customWidth="1"/>
    <col min="13" max="13" width="14.140625" customWidth="1"/>
    <col min="17" max="17" width="21.7109375" customWidth="1"/>
    <col min="18" max="18" width="23.140625" customWidth="1"/>
    <col min="19" max="19" width="17.5703125" customWidth="1"/>
  </cols>
  <sheetData>
    <row r="2" spans="1:20">
      <c r="P2" s="185" t="s">
        <v>76</v>
      </c>
      <c r="Q2" s="217" t="s">
        <v>77</v>
      </c>
    </row>
    <row r="3" spans="1:20">
      <c r="B3" t="s">
        <v>78</v>
      </c>
      <c r="P3" s="185" t="s">
        <v>79</v>
      </c>
      <c r="Q3" s="255" t="str">
        <f>VLOOKUP(Q2,'Zones climatiques'!B3:C99,2,FALSE)</f>
        <v>H1c</v>
      </c>
      <c r="R3" s="2" t="s">
        <v>80</v>
      </c>
    </row>
    <row r="4" spans="1:20">
      <c r="A4" s="13" t="s">
        <v>81</v>
      </c>
      <c r="B4" s="14"/>
      <c r="C4" s="14"/>
      <c r="D4" s="14"/>
      <c r="E4" s="14"/>
      <c r="F4" s="14"/>
      <c r="G4" s="14"/>
      <c r="H4" s="14"/>
      <c r="I4" s="14"/>
      <c r="J4" s="14"/>
      <c r="K4" s="14"/>
      <c r="L4" s="14"/>
      <c r="M4" s="14"/>
      <c r="N4" s="14"/>
      <c r="O4" s="14"/>
      <c r="P4" s="185" t="s">
        <v>82</v>
      </c>
      <c r="Q4" s="217" t="s">
        <v>83</v>
      </c>
    </row>
    <row r="5" spans="1:20">
      <c r="A5" t="s">
        <v>78</v>
      </c>
      <c r="B5" s="2"/>
      <c r="C5" s="2"/>
      <c r="D5" s="2"/>
      <c r="E5" s="2"/>
      <c r="F5" s="2"/>
      <c r="G5" s="2"/>
      <c r="H5" s="2"/>
      <c r="I5" s="2"/>
      <c r="J5" s="2"/>
      <c r="K5" s="2"/>
      <c r="L5" s="2"/>
      <c r="M5" s="2"/>
      <c r="N5" s="2"/>
      <c r="O5" s="2"/>
      <c r="P5" s="2"/>
      <c r="Q5" s="2"/>
      <c r="R5" s="2"/>
      <c r="S5" s="2"/>
    </row>
    <row r="6" spans="1:20" ht="16.5" thickBot="1">
      <c r="A6" s="216"/>
      <c r="B6" s="2"/>
      <c r="C6" s="2"/>
      <c r="D6" s="2"/>
      <c r="E6" s="2"/>
      <c r="F6" s="2"/>
      <c r="G6" s="2"/>
      <c r="H6" s="2"/>
      <c r="I6" s="2"/>
      <c r="J6" s="2"/>
      <c r="K6" s="2"/>
      <c r="L6" s="2"/>
      <c r="M6" s="2"/>
      <c r="N6" s="2"/>
      <c r="O6" s="2"/>
      <c r="P6" s="2"/>
      <c r="Q6" s="2"/>
      <c r="R6" s="2"/>
      <c r="S6" s="2"/>
    </row>
    <row r="7" spans="1:20" ht="87" customHeight="1">
      <c r="A7" s="213" t="s">
        <v>84</v>
      </c>
      <c r="B7" s="213" t="s">
        <v>85</v>
      </c>
      <c r="C7" s="213" t="s">
        <v>86</v>
      </c>
      <c r="D7" s="213" t="s">
        <v>87</v>
      </c>
      <c r="E7" s="213" t="s">
        <v>88</v>
      </c>
      <c r="F7" s="213" t="s">
        <v>89</v>
      </c>
      <c r="G7" s="213" t="s">
        <v>90</v>
      </c>
      <c r="H7" s="213" t="s">
        <v>91</v>
      </c>
      <c r="I7" s="213" t="s">
        <v>92</v>
      </c>
      <c r="J7" s="215" t="s">
        <v>93</v>
      </c>
      <c r="K7" s="214" t="s">
        <v>94</v>
      </c>
      <c r="L7" s="204" t="s">
        <v>95</v>
      </c>
      <c r="M7" s="204" t="s">
        <v>96</v>
      </c>
      <c r="N7" s="213" t="s">
        <v>97</v>
      </c>
      <c r="O7" s="213" t="s">
        <v>98</v>
      </c>
      <c r="P7" s="213" t="s">
        <v>99</v>
      </c>
      <c r="Q7" s="109" t="s">
        <v>100</v>
      </c>
      <c r="R7" s="109" t="s">
        <v>101</v>
      </c>
      <c r="S7" s="213" t="s">
        <v>102</v>
      </c>
    </row>
    <row r="8" spans="1:20">
      <c r="A8" s="182" t="s">
        <v>103</v>
      </c>
      <c r="B8" s="182" t="s">
        <v>104</v>
      </c>
      <c r="C8" s="182" t="s">
        <v>105</v>
      </c>
      <c r="D8" s="182" t="s">
        <v>106</v>
      </c>
      <c r="E8" s="182" t="s">
        <v>107</v>
      </c>
      <c r="F8" s="212">
        <v>2012</v>
      </c>
      <c r="G8" s="182" t="s">
        <v>108</v>
      </c>
      <c r="H8" s="182"/>
      <c r="I8" s="182">
        <v>100</v>
      </c>
      <c r="J8" s="182"/>
      <c r="K8" s="182"/>
      <c r="L8" s="211">
        <v>999</v>
      </c>
      <c r="M8" s="211"/>
      <c r="N8" s="182"/>
      <c r="O8" s="182">
        <f t="shared" ref="O8:O15" si="0">K8/I8</f>
        <v>0</v>
      </c>
      <c r="P8" s="182"/>
      <c r="Q8" s="182"/>
      <c r="R8" s="182"/>
      <c r="S8" s="210">
        <f>VLOOKUP(G8,'Données efficacité energétique'!$A$5:$M$13,2,FALSE)*(VLOOKUP(G8,'Données efficacité energétique'!$A$5:$M$13,HLOOKUP($Q$3,'Données efficacité energétique'!$C$2:$M$3,2,FALSE),FALSE)+VLOOKUP(G8,'Données efficacité energétique'!$A$5:$M$13,HLOOKUP($Q$4,'Données efficacité energétique'!$C$2:$M$3,2,FALSE),FALSE))*I8/1000</f>
        <v>11.44</v>
      </c>
      <c r="T8" s="203" t="str">
        <f>IF(L8&gt;S8,"faible efficacité énergétique","")</f>
        <v>faible efficacité énergétique</v>
      </c>
    </row>
    <row r="9" spans="1:20">
      <c r="A9" s="182" t="s">
        <v>103</v>
      </c>
      <c r="B9" s="182" t="s">
        <v>109</v>
      </c>
      <c r="C9" s="182"/>
      <c r="D9" s="182"/>
      <c r="E9" s="182"/>
      <c r="F9" s="182"/>
      <c r="G9" s="182" t="s">
        <v>108</v>
      </c>
      <c r="H9" s="182"/>
      <c r="I9" s="182">
        <v>50</v>
      </c>
      <c r="J9" s="182"/>
      <c r="K9" s="182"/>
      <c r="L9" s="211"/>
      <c r="M9" s="211"/>
      <c r="N9" s="182"/>
      <c r="O9" s="182">
        <f t="shared" si="0"/>
        <v>0</v>
      </c>
      <c r="P9" s="182"/>
      <c r="Q9" s="182"/>
      <c r="R9" s="182"/>
      <c r="S9" s="210">
        <f>VLOOKUP(G9,'Données efficacité energétique'!$A$5:$M$13,2,FALSE)*(VLOOKUP(G9,'Données efficacité energétique'!$A$5:$M$13,HLOOKUP($Q$3,'Données efficacité energétique'!$C$2:$M$3,2,FALSE),FALSE)+VLOOKUP(G9,'Données efficacité energétique'!$A$5:$M$13,HLOOKUP($Q$4,'Données efficacité energétique'!$C$2:$M$3,2,FALSE),FALSE))*I9/1000</f>
        <v>5.72</v>
      </c>
      <c r="T9" s="203" t="str">
        <f t="shared" ref="T9:T15" si="1">IF(L9&gt;S9,"faible efficacité énergétique","")</f>
        <v/>
      </c>
    </row>
    <row r="10" spans="1:20" ht="34.5" thickBot="1">
      <c r="A10" s="205" t="s">
        <v>110</v>
      </c>
      <c r="B10" s="205"/>
      <c r="C10" s="205"/>
      <c r="D10" s="205"/>
      <c r="E10" s="205"/>
      <c r="F10" s="205"/>
      <c r="G10" s="205"/>
      <c r="H10" s="205">
        <f t="shared" ref="H10:N10" si="2">SUM(H8:H9)</f>
        <v>0</v>
      </c>
      <c r="I10" s="205">
        <f t="shared" si="2"/>
        <v>150</v>
      </c>
      <c r="J10" s="208">
        <f t="shared" si="2"/>
        <v>0</v>
      </c>
      <c r="K10" s="207">
        <f t="shared" si="2"/>
        <v>0</v>
      </c>
      <c r="L10" s="205">
        <f t="shared" si="2"/>
        <v>999</v>
      </c>
      <c r="M10" s="205">
        <f t="shared" si="2"/>
        <v>0</v>
      </c>
      <c r="N10" s="205">
        <f t="shared" si="2"/>
        <v>0</v>
      </c>
      <c r="O10" s="206">
        <f t="shared" si="0"/>
        <v>0</v>
      </c>
      <c r="P10" s="205"/>
      <c r="Q10" s="108">
        <f>SUM(Q8:Q9)</f>
        <v>0</v>
      </c>
      <c r="R10" s="108">
        <f>SUM(R8:R9)</f>
        <v>0</v>
      </c>
      <c r="S10" s="210" t="e">
        <f>VLOOKUP(G10,'Données efficacité energétique'!$A$5:$M$13,2,FALSE)*(VLOOKUP(G10,'Données efficacité energétique'!$A$5:$M$13,HLOOKUP($Q$3,'Données efficacité energétique'!$C$2:$M$3,2,FALSE),FALSE)+VLOOKUP(G10,'Données efficacité energétique'!$A$5:$M$13,HLOOKUP($Q$4,'Données efficacité energétique'!$C$2:$M$3,2,FALSE),FALSE))*I10/1000</f>
        <v>#N/A</v>
      </c>
      <c r="T10" s="203" t="e">
        <f t="shared" si="1"/>
        <v>#N/A</v>
      </c>
    </row>
    <row r="11" spans="1:20" ht="23.25" thickBot="1">
      <c r="A11" s="182" t="s">
        <v>111</v>
      </c>
      <c r="B11" s="182" t="s">
        <v>112</v>
      </c>
      <c r="C11" s="182" t="s">
        <v>113</v>
      </c>
      <c r="D11" s="182" t="s">
        <v>114</v>
      </c>
      <c r="E11" s="182" t="s">
        <v>107</v>
      </c>
      <c r="F11" s="212">
        <v>2014</v>
      </c>
      <c r="G11" s="182" t="s">
        <v>115</v>
      </c>
      <c r="H11" s="211"/>
      <c r="I11" s="211"/>
      <c r="J11" s="182"/>
      <c r="K11" s="182"/>
      <c r="L11" s="211"/>
      <c r="M11" s="211"/>
      <c r="N11" s="182"/>
      <c r="O11" s="182" t="e">
        <f t="shared" si="0"/>
        <v>#DIV/0!</v>
      </c>
      <c r="P11" s="182"/>
      <c r="Q11" s="15"/>
      <c r="R11" s="15"/>
      <c r="S11" s="210">
        <f>VLOOKUP(G11,'Données efficacité energétique'!$A$5:$M$13,2,FALSE)*(VLOOKUP(G11,'Données efficacité energétique'!$A$5:$M$13,HLOOKUP($Q$3,'Données efficacité energétique'!$C$2:$M$3,2,FALSE),FALSE)+VLOOKUP(G11,'Données efficacité energétique'!$A$5:$M$13,HLOOKUP($Q$4,'Données efficacité energétique'!$C$2:$M$3,2,FALSE),FALSE))*I11/1000</f>
        <v>0</v>
      </c>
      <c r="T11" s="203" t="str">
        <f t="shared" si="1"/>
        <v/>
      </c>
    </row>
    <row r="12" spans="1:20" ht="23.25" thickBot="1">
      <c r="A12" s="182" t="s">
        <v>116</v>
      </c>
      <c r="B12" s="182"/>
      <c r="C12" s="182" t="s">
        <v>117</v>
      </c>
      <c r="D12" s="182" t="s">
        <v>118</v>
      </c>
      <c r="E12" s="182" t="s">
        <v>119</v>
      </c>
      <c r="F12" s="212">
        <v>2014</v>
      </c>
      <c r="G12" s="182" t="s">
        <v>120</v>
      </c>
      <c r="H12" s="182"/>
      <c r="I12" s="182"/>
      <c r="J12" s="182"/>
      <c r="K12" s="182"/>
      <c r="L12" s="211"/>
      <c r="M12" s="211"/>
      <c r="N12" s="182"/>
      <c r="O12" s="182" t="e">
        <f t="shared" si="0"/>
        <v>#DIV/0!</v>
      </c>
      <c r="P12" s="182"/>
      <c r="Q12" s="15"/>
      <c r="R12" s="15"/>
      <c r="S12" s="210">
        <f>VLOOKUP(G12,'Données efficacité energétique'!$A$5:$M$13,2,FALSE)*(VLOOKUP(G12,'Données efficacité energétique'!$A$5:$M$13,HLOOKUP($Q$3,'Données efficacité energétique'!$C$2:$M$3,2,FALSE),FALSE)+VLOOKUP(G12,'Données efficacité energétique'!$A$5:$M$13,HLOOKUP($Q$4,'Données efficacité energétique'!$C$2:$M$3,2,FALSE),FALSE))*I12/1000</f>
        <v>0</v>
      </c>
      <c r="T12" s="203" t="str">
        <f t="shared" si="1"/>
        <v/>
      </c>
    </row>
    <row r="13" spans="1:20" ht="23.25" thickBot="1">
      <c r="A13" s="182" t="s">
        <v>121</v>
      </c>
      <c r="B13" s="182"/>
      <c r="C13" s="182"/>
      <c r="D13" s="182"/>
      <c r="E13" s="182"/>
      <c r="F13" s="182"/>
      <c r="G13" s="182"/>
      <c r="H13" s="182"/>
      <c r="I13" s="182"/>
      <c r="J13" s="182"/>
      <c r="K13" s="182"/>
      <c r="L13" s="211"/>
      <c r="M13" s="211"/>
      <c r="N13" s="182"/>
      <c r="O13" s="182" t="e">
        <f t="shared" si="0"/>
        <v>#DIV/0!</v>
      </c>
      <c r="P13" s="182"/>
      <c r="Q13" s="15"/>
      <c r="R13" s="15"/>
      <c r="S13" s="210" t="e">
        <f>VLOOKUP(G13,'Données efficacité energétique'!$A$5:$M$13,2,FALSE)*(VLOOKUP(G13,'Données efficacité energétique'!$A$5:$M$13,HLOOKUP($Q$3,'Données efficacité energétique'!$C$2:$M$3,2,FALSE),FALSE)+VLOOKUP(G13,'Données efficacité energétique'!$A$5:$M$13,HLOOKUP($Q$4,'Données efficacité energétique'!$C$2:$M$3,2,FALSE),FALSE))*I13/1000</f>
        <v>#N/A</v>
      </c>
      <c r="T13" s="203" t="e">
        <f t="shared" si="1"/>
        <v>#N/A</v>
      </c>
    </row>
    <row r="14" spans="1:20" ht="23.25" thickBot="1">
      <c r="A14" s="205" t="s">
        <v>122</v>
      </c>
      <c r="B14" s="205"/>
      <c r="C14" s="205"/>
      <c r="D14" s="205"/>
      <c r="E14" s="205"/>
      <c r="F14" s="205"/>
      <c r="G14" s="205"/>
      <c r="H14" s="205">
        <f t="shared" ref="H14:N14" si="3">SUM(H11:H13)</f>
        <v>0</v>
      </c>
      <c r="I14" s="205">
        <f t="shared" si="3"/>
        <v>0</v>
      </c>
      <c r="J14" s="208">
        <f t="shared" si="3"/>
        <v>0</v>
      </c>
      <c r="K14" s="207">
        <f t="shared" si="3"/>
        <v>0</v>
      </c>
      <c r="L14" s="205">
        <f t="shared" si="3"/>
        <v>0</v>
      </c>
      <c r="M14" s="205">
        <f t="shared" si="3"/>
        <v>0</v>
      </c>
      <c r="N14" s="205">
        <f t="shared" si="3"/>
        <v>0</v>
      </c>
      <c r="O14" s="206" t="e">
        <f t="shared" si="0"/>
        <v>#DIV/0!</v>
      </c>
      <c r="P14" s="205"/>
      <c r="Q14" s="108">
        <f>SUM(Q11:Q13)</f>
        <v>0</v>
      </c>
      <c r="R14" s="108">
        <f>SUM(R11:R13)</f>
        <v>0</v>
      </c>
      <c r="S14" s="209" t="e">
        <f>VLOOKUP(G14,'Données efficacité energétique'!$A$5:$M$13,2,FALSE)*(VLOOKUP(G14,'Données efficacité energétique'!$A$5:$M$13,HLOOKUP($Q$3,'Données efficacité energétique'!$C$2:$M$3,2,FALSE),FALSE)+VLOOKUP(G14,'Données efficacité energétique'!$A$5:$M$13,HLOOKUP($Q$4,'Données efficacité energétique'!$C$2:$M$3,2,FALSE),FALSE))*I14/1000</f>
        <v>#N/A</v>
      </c>
      <c r="T14" s="203" t="e">
        <f t="shared" si="1"/>
        <v>#N/A</v>
      </c>
    </row>
    <row r="15" spans="1:20" ht="15.75" thickBot="1">
      <c r="A15" s="205" t="s">
        <v>123</v>
      </c>
      <c r="B15" s="205"/>
      <c r="C15" s="205"/>
      <c r="D15" s="205"/>
      <c r="E15" s="205"/>
      <c r="F15" s="205"/>
      <c r="G15" s="205"/>
      <c r="H15" s="205">
        <f t="shared" ref="H15:N15" si="4">H14+H10</f>
        <v>0</v>
      </c>
      <c r="I15" s="205">
        <f t="shared" si="4"/>
        <v>150</v>
      </c>
      <c r="J15" s="208">
        <f t="shared" si="4"/>
        <v>0</v>
      </c>
      <c r="K15" s="207">
        <f t="shared" si="4"/>
        <v>0</v>
      </c>
      <c r="L15" s="205">
        <f t="shared" si="4"/>
        <v>999</v>
      </c>
      <c r="M15" s="205">
        <f t="shared" si="4"/>
        <v>0</v>
      </c>
      <c r="N15" s="205">
        <f t="shared" si="4"/>
        <v>0</v>
      </c>
      <c r="O15" s="206">
        <f t="shared" si="0"/>
        <v>0</v>
      </c>
      <c r="P15" s="205"/>
      <c r="Q15" s="108">
        <f>Q14+Q10</f>
        <v>0</v>
      </c>
      <c r="R15" s="108">
        <f>R14+R10</f>
        <v>0</v>
      </c>
      <c r="S15" s="204" t="e">
        <f>S10+S14</f>
        <v>#N/A</v>
      </c>
      <c r="T15" s="203" t="e">
        <f t="shared" si="1"/>
        <v>#N/A</v>
      </c>
    </row>
    <row r="16" spans="1:20">
      <c r="A16" s="13"/>
      <c r="B16" s="14"/>
      <c r="C16" s="14"/>
      <c r="D16" s="14"/>
      <c r="E16" s="14"/>
      <c r="F16" s="14"/>
      <c r="G16" s="14"/>
      <c r="H16" s="14"/>
      <c r="I16" s="14"/>
      <c r="J16" s="14"/>
      <c r="K16" s="14"/>
      <c r="L16" s="14"/>
      <c r="M16" s="14"/>
      <c r="N16" s="14"/>
      <c r="O16" s="14"/>
      <c r="P16" s="14"/>
      <c r="Q16" s="14"/>
    </row>
    <row r="17" spans="1:17">
      <c r="A17" s="224"/>
      <c r="B17" s="225"/>
      <c r="C17" s="218"/>
      <c r="D17" s="218"/>
      <c r="E17" s="218"/>
      <c r="F17" s="219" t="s">
        <v>124</v>
      </c>
      <c r="G17" s="222"/>
      <c r="J17" s="14"/>
      <c r="K17" s="14"/>
      <c r="L17" s="14"/>
      <c r="M17" s="14"/>
      <c r="N17" s="14"/>
      <c r="O17" s="14"/>
      <c r="P17" s="14"/>
      <c r="Q17" s="14"/>
    </row>
    <row r="18" spans="1:17">
      <c r="A18" s="226"/>
      <c r="B18" s="227"/>
      <c r="C18" s="220"/>
      <c r="D18" s="220"/>
      <c r="E18" s="220"/>
      <c r="F18" s="221" t="s">
        <v>125</v>
      </c>
      <c r="G18" s="223"/>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row r="20" spans="1:17" ht="15.75" thickBot="1">
      <c r="A20" s="13" t="s">
        <v>126</v>
      </c>
      <c r="B20" s="14"/>
      <c r="C20" s="14"/>
      <c r="D20" s="14"/>
      <c r="E20" s="14"/>
      <c r="F20" s="14"/>
      <c r="G20" s="14"/>
      <c r="H20" s="14"/>
      <c r="I20" s="14"/>
      <c r="J20" s="14"/>
      <c r="K20" s="14"/>
      <c r="L20" s="14"/>
      <c r="M20" s="14"/>
      <c r="N20" s="14"/>
      <c r="O20" s="14"/>
      <c r="P20" s="14"/>
      <c r="Q20" s="14"/>
    </row>
    <row r="21" spans="1:17" ht="51.75" thickBot="1">
      <c r="A21" s="3" t="s">
        <v>127</v>
      </c>
      <c r="B21" s="4" t="s">
        <v>128</v>
      </c>
      <c r="C21" s="4" t="s">
        <v>129</v>
      </c>
      <c r="D21" s="4" t="s">
        <v>130</v>
      </c>
      <c r="E21" s="4" t="s">
        <v>131</v>
      </c>
      <c r="F21" s="4" t="s">
        <v>132</v>
      </c>
      <c r="G21" s="14"/>
      <c r="H21" s="14"/>
      <c r="I21" s="14"/>
      <c r="J21" s="14"/>
      <c r="K21" s="14"/>
      <c r="L21" s="14"/>
      <c r="M21" s="14"/>
      <c r="N21" s="14"/>
      <c r="O21" s="14"/>
      <c r="P21" s="14"/>
      <c r="Q21" s="14"/>
    </row>
    <row r="22" spans="1:17" ht="15.75" thickBot="1">
      <c r="A22" s="5"/>
      <c r="B22" s="6"/>
      <c r="C22" s="6"/>
      <c r="D22" s="6"/>
      <c r="E22" s="7"/>
      <c r="F22" s="7"/>
      <c r="G22" s="14"/>
      <c r="H22" s="14"/>
      <c r="I22" s="14"/>
      <c r="J22" s="14"/>
      <c r="K22" s="14"/>
      <c r="L22" s="14"/>
      <c r="M22" s="14"/>
      <c r="N22" s="14"/>
      <c r="O22" s="14"/>
      <c r="P22" s="14"/>
      <c r="Q22" s="14"/>
    </row>
    <row r="23" spans="1:17" ht="15.75" thickBot="1">
      <c r="A23" s="5"/>
      <c r="B23" s="6"/>
      <c r="C23" s="6"/>
      <c r="D23" s="6"/>
      <c r="E23" s="7"/>
      <c r="F23" s="7"/>
      <c r="G23" s="14"/>
      <c r="H23" s="14"/>
      <c r="I23" s="14"/>
      <c r="J23" s="14"/>
      <c r="K23" s="14"/>
      <c r="L23" s="14"/>
      <c r="M23" s="14"/>
      <c r="N23" s="14"/>
      <c r="O23" s="14"/>
      <c r="P23" s="14"/>
      <c r="Q23" s="14"/>
    </row>
    <row r="24" spans="1:17" ht="15.75" thickBot="1">
      <c r="A24" s="5"/>
      <c r="B24" s="6"/>
      <c r="C24" s="6"/>
      <c r="D24" s="6"/>
      <c r="E24" s="7"/>
      <c r="F24" s="7"/>
      <c r="G24" s="14"/>
      <c r="H24" s="14"/>
      <c r="I24" s="14"/>
      <c r="J24" s="14"/>
      <c r="K24" s="14"/>
      <c r="L24" s="14"/>
      <c r="M24" s="14"/>
      <c r="N24" s="14"/>
      <c r="O24" s="14"/>
      <c r="P24" s="14"/>
      <c r="Q24" s="14"/>
    </row>
    <row r="25" spans="1:17" ht="15.75" thickBot="1">
      <c r="A25" s="5"/>
      <c r="B25" s="6"/>
      <c r="C25" s="6"/>
      <c r="D25" s="6"/>
      <c r="E25" s="7"/>
      <c r="F25" s="7"/>
      <c r="G25" s="14"/>
      <c r="H25" s="14"/>
      <c r="I25" s="14"/>
      <c r="J25" s="14"/>
      <c r="K25" s="14"/>
      <c r="L25" s="14"/>
      <c r="M25" s="14"/>
      <c r="N25" s="14"/>
      <c r="O25" s="14"/>
      <c r="P25" s="14"/>
      <c r="Q25" s="14"/>
    </row>
    <row r="26" spans="1:17" ht="15.75" thickBot="1">
      <c r="A26" s="5"/>
      <c r="B26" s="6"/>
      <c r="C26" s="6"/>
      <c r="D26" s="6"/>
      <c r="E26" s="7"/>
      <c r="F26" s="7"/>
      <c r="G26" s="14"/>
      <c r="H26" s="14"/>
      <c r="I26" s="14"/>
      <c r="J26" s="14"/>
      <c r="K26" s="14"/>
      <c r="L26" s="14"/>
      <c r="M26" s="14"/>
      <c r="N26" s="14"/>
      <c r="O26" s="14"/>
      <c r="P26" s="14"/>
      <c r="Q26" s="14"/>
    </row>
    <row r="27" spans="1:17" ht="15.75" thickBot="1">
      <c r="A27" s="5"/>
      <c r="B27" s="6"/>
      <c r="C27" s="6"/>
      <c r="D27" s="6"/>
      <c r="E27" s="6"/>
      <c r="F27" s="6"/>
      <c r="G27" s="14"/>
      <c r="H27" s="14"/>
      <c r="I27" s="14"/>
      <c r="J27" s="14"/>
      <c r="K27" s="14"/>
      <c r="L27" s="14"/>
      <c r="M27" s="14"/>
      <c r="N27" s="14"/>
      <c r="O27" s="14"/>
      <c r="P27" s="14"/>
      <c r="Q27" s="14"/>
    </row>
    <row r="28" spans="1:17">
      <c r="A28" s="14"/>
      <c r="B28" s="14"/>
      <c r="C28" s="14"/>
      <c r="D28" s="14"/>
      <c r="E28" s="14"/>
      <c r="F28" s="14"/>
      <c r="G28" s="14"/>
      <c r="H28" s="14"/>
      <c r="I28" s="14"/>
      <c r="J28" s="14"/>
      <c r="K28" s="14"/>
      <c r="L28" s="14"/>
      <c r="M28" s="14"/>
      <c r="N28" s="14"/>
      <c r="O28" s="14"/>
      <c r="P28" s="14"/>
      <c r="Q28" s="14"/>
    </row>
  </sheetData>
  <conditionalFormatting sqref="L8:L15">
    <cfRule type="expression" dxfId="0" priority="1">
      <formula>L8&gt;S8</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DBC5A22-855F-44BC-AE1D-2C2DC33AAA4D}">
          <x14:formula1>
            <xm:f>'Données efficacité energétique'!$A$5:$A$12</xm:f>
          </x14:formula1>
          <xm:sqref>G8:G9 G11:G13</xm:sqref>
        </x14:dataValidation>
        <x14:dataValidation type="list" allowBlank="1" showInputMessage="1" showErrorMessage="1" xr:uid="{A8D5C1E0-E6DD-4452-99C9-AC0516FD786F}">
          <x14:formula1>
            <xm:f>'Zones climatiques'!$B$3:$B$99</xm:f>
          </x14:formula1>
          <xm:sqref>Q2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4388-301F-4B47-B4D4-4F851C4525B4}">
  <sheetPr>
    <tabColor theme="5"/>
  </sheetPr>
  <dimension ref="A2:AY388"/>
  <sheetViews>
    <sheetView zoomScale="72" workbookViewId="0">
      <selection activeCell="I17" sqref="I17"/>
    </sheetView>
  </sheetViews>
  <sheetFormatPr defaultColWidth="11.42578125" defaultRowHeight="1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c r="A2" s="181"/>
      <c r="B2" s="181"/>
      <c r="C2" s="181" t="s">
        <v>133</v>
      </c>
      <c r="D2" s="181" t="s">
        <v>134</v>
      </c>
      <c r="E2" s="181" t="s">
        <v>135</v>
      </c>
      <c r="F2" s="181" t="s">
        <v>136</v>
      </c>
      <c r="G2" t="s">
        <v>137</v>
      </c>
      <c r="H2" t="s">
        <v>138</v>
      </c>
      <c r="I2" t="s">
        <v>139</v>
      </c>
      <c r="J2" t="s">
        <v>140</v>
      </c>
      <c r="K2" t="s">
        <v>83</v>
      </c>
      <c r="L2" t="s">
        <v>141</v>
      </c>
      <c r="M2" t="s">
        <v>142</v>
      </c>
    </row>
    <row r="3" spans="1:51">
      <c r="A3" s="181">
        <v>1</v>
      </c>
      <c r="B3" s="181">
        <v>2</v>
      </c>
      <c r="C3" s="181">
        <v>3</v>
      </c>
      <c r="D3" s="181">
        <v>4</v>
      </c>
      <c r="E3" s="181">
        <v>5</v>
      </c>
      <c r="F3" s="181">
        <v>6</v>
      </c>
      <c r="G3" s="181">
        <v>7</v>
      </c>
      <c r="H3" s="181">
        <v>8</v>
      </c>
      <c r="I3" s="181">
        <v>9</v>
      </c>
      <c r="J3" s="181">
        <v>10</v>
      </c>
      <c r="K3" s="181">
        <v>11</v>
      </c>
      <c r="L3" s="181">
        <v>12</v>
      </c>
      <c r="M3" s="181">
        <v>13</v>
      </c>
      <c r="Y3" t="s">
        <v>133</v>
      </c>
      <c r="Z3" t="s">
        <v>83</v>
      </c>
      <c r="AA3" s="201" t="s">
        <v>143</v>
      </c>
    </row>
    <row r="4" spans="1:51" ht="36.75">
      <c r="A4" s="184" t="s">
        <v>144</v>
      </c>
      <c r="B4" s="184" t="s">
        <v>145</v>
      </c>
      <c r="C4" s="202" t="s">
        <v>133</v>
      </c>
      <c r="D4" s="202" t="s">
        <v>134</v>
      </c>
      <c r="E4" s="202" t="s">
        <v>135</v>
      </c>
      <c r="F4" s="202" t="s">
        <v>136</v>
      </c>
      <c r="G4" s="202" t="s">
        <v>137</v>
      </c>
      <c r="H4" s="202" t="s">
        <v>138</v>
      </c>
      <c r="I4" s="202" t="s">
        <v>139</v>
      </c>
      <c r="J4" s="202" t="s">
        <v>140</v>
      </c>
      <c r="K4" s="202" t="s">
        <v>146</v>
      </c>
      <c r="L4" s="202" t="s">
        <v>147</v>
      </c>
      <c r="M4" s="202" t="s">
        <v>148</v>
      </c>
      <c r="Y4" t="s">
        <v>134</v>
      </c>
      <c r="Z4" t="s">
        <v>141</v>
      </c>
      <c r="AA4" s="182" t="s">
        <v>149</v>
      </c>
      <c r="AN4" t="s">
        <v>150</v>
      </c>
    </row>
    <row r="5" spans="1:51" ht="23.25">
      <c r="A5" s="239" t="s">
        <v>151</v>
      </c>
      <c r="B5" s="240">
        <v>87</v>
      </c>
      <c r="C5" s="185">
        <v>1.2</v>
      </c>
      <c r="D5" s="185">
        <v>1.3</v>
      </c>
      <c r="E5" s="185">
        <v>1.2</v>
      </c>
      <c r="F5" s="185">
        <v>1.1000000000000001</v>
      </c>
      <c r="G5" s="185">
        <v>1</v>
      </c>
      <c r="H5" s="185">
        <v>0.9</v>
      </c>
      <c r="I5" s="185">
        <v>0.9</v>
      </c>
      <c r="J5" s="185">
        <v>0.8</v>
      </c>
      <c r="K5" s="185">
        <v>0</v>
      </c>
      <c r="L5" s="185">
        <v>0.2</v>
      </c>
      <c r="M5" s="185">
        <v>0.4</v>
      </c>
      <c r="S5" s="189"/>
      <c r="T5" s="189"/>
      <c r="Y5" t="s">
        <v>135</v>
      </c>
      <c r="Z5" t="s">
        <v>142</v>
      </c>
      <c r="AA5" s="197" t="s">
        <v>152</v>
      </c>
      <c r="AN5" s="200" t="s">
        <v>153</v>
      </c>
    </row>
    <row r="6" spans="1:51" ht="14.45" customHeight="1">
      <c r="A6" s="239" t="s">
        <v>108</v>
      </c>
      <c r="B6" s="241">
        <v>104</v>
      </c>
      <c r="C6" s="185">
        <v>1.1000000000000001</v>
      </c>
      <c r="D6" s="185">
        <v>1.2</v>
      </c>
      <c r="E6" s="185">
        <v>1.1000000000000001</v>
      </c>
      <c r="F6" s="185">
        <v>1.1000000000000001</v>
      </c>
      <c r="G6" s="185">
        <v>1</v>
      </c>
      <c r="H6" s="185">
        <v>0.9</v>
      </c>
      <c r="I6" s="185">
        <v>0.8</v>
      </c>
      <c r="J6" s="185">
        <v>0.8</v>
      </c>
      <c r="K6" s="185">
        <v>0</v>
      </c>
      <c r="L6" s="185">
        <v>0.1</v>
      </c>
      <c r="M6" s="185">
        <v>0.2</v>
      </c>
      <c r="S6" s="189"/>
      <c r="T6" s="189"/>
      <c r="Y6" t="s">
        <v>136</v>
      </c>
      <c r="AA6" s="197" t="s">
        <v>154</v>
      </c>
      <c r="AN6" s="302" t="s">
        <v>133</v>
      </c>
      <c r="AO6" s="304" t="s">
        <v>134</v>
      </c>
      <c r="AP6" s="304" t="s">
        <v>135</v>
      </c>
      <c r="AQ6" s="304" t="s">
        <v>136</v>
      </c>
      <c r="AR6" s="304" t="s">
        <v>137</v>
      </c>
      <c r="AS6" s="304" t="s">
        <v>138</v>
      </c>
      <c r="AT6" s="304" t="s">
        <v>139</v>
      </c>
      <c r="AU6" s="306" t="s">
        <v>140</v>
      </c>
    </row>
    <row r="7" spans="1:51" ht="23.25">
      <c r="A7" s="242" t="s">
        <v>155</v>
      </c>
      <c r="B7" s="241">
        <v>95</v>
      </c>
      <c r="C7" s="185">
        <v>1.1000000000000001</v>
      </c>
      <c r="D7" s="185">
        <v>1.2</v>
      </c>
      <c r="E7" s="185">
        <v>1.1000000000000001</v>
      </c>
      <c r="F7" s="185">
        <v>1.1000000000000001</v>
      </c>
      <c r="G7" s="185">
        <v>1</v>
      </c>
      <c r="H7" s="185">
        <v>1</v>
      </c>
      <c r="I7" s="185">
        <v>0.9</v>
      </c>
      <c r="J7" s="185">
        <v>0.8</v>
      </c>
      <c r="K7" s="185">
        <v>0</v>
      </c>
      <c r="L7" s="185">
        <v>0.1</v>
      </c>
      <c r="M7" s="185">
        <v>0.2</v>
      </c>
      <c r="T7" s="189"/>
      <c r="Y7" t="s">
        <v>137</v>
      </c>
      <c r="AA7" s="197" t="s">
        <v>156</v>
      </c>
      <c r="AN7" s="303"/>
      <c r="AO7" s="305"/>
      <c r="AP7" s="305"/>
      <c r="AQ7" s="305"/>
      <c r="AR7" s="305"/>
      <c r="AS7" s="305"/>
      <c r="AT7" s="305"/>
      <c r="AU7" s="307"/>
      <c r="AV7" s="199" t="s">
        <v>146</v>
      </c>
      <c r="AW7" s="199" t="s">
        <v>147</v>
      </c>
      <c r="AX7" s="308" t="s">
        <v>148</v>
      </c>
      <c r="AY7" s="309"/>
    </row>
    <row r="8" spans="1:51" ht="23.25">
      <c r="A8" s="242" t="s">
        <v>120</v>
      </c>
      <c r="B8" s="241">
        <v>81</v>
      </c>
      <c r="C8" s="185">
        <v>1</v>
      </c>
      <c r="D8" s="185">
        <v>1</v>
      </c>
      <c r="E8" s="185">
        <v>1</v>
      </c>
      <c r="F8" s="185">
        <v>1</v>
      </c>
      <c r="G8" s="185">
        <v>1</v>
      </c>
      <c r="H8" s="185">
        <v>1</v>
      </c>
      <c r="I8" s="185">
        <v>1</v>
      </c>
      <c r="J8" s="185">
        <v>1</v>
      </c>
      <c r="K8" s="185">
        <v>0</v>
      </c>
      <c r="L8" s="185">
        <v>0</v>
      </c>
      <c r="M8" s="185">
        <v>0</v>
      </c>
      <c r="T8" s="189"/>
      <c r="Y8" t="s">
        <v>138</v>
      </c>
      <c r="AA8" s="197" t="s">
        <v>157</v>
      </c>
      <c r="AM8" s="156"/>
      <c r="AN8" s="314">
        <v>1.1000000000000001</v>
      </c>
      <c r="AO8" s="310">
        <v>1.3</v>
      </c>
      <c r="AP8" s="310">
        <v>1.2</v>
      </c>
      <c r="AQ8" s="310">
        <v>1.1000000000000001</v>
      </c>
      <c r="AR8" s="310">
        <v>1</v>
      </c>
      <c r="AS8" s="310">
        <v>1</v>
      </c>
      <c r="AT8" s="310">
        <v>0.9</v>
      </c>
      <c r="AU8" s="312">
        <v>0.8</v>
      </c>
      <c r="AV8" s="314">
        <v>0</v>
      </c>
      <c r="AW8" s="310">
        <v>0.3</v>
      </c>
      <c r="AX8" s="312">
        <v>0.5</v>
      </c>
    </row>
    <row r="9" spans="1:51" ht="23.25">
      <c r="A9" s="242" t="s">
        <v>115</v>
      </c>
      <c r="B9" s="241">
        <v>79</v>
      </c>
      <c r="C9" s="185">
        <v>1.1000000000000001</v>
      </c>
      <c r="D9" s="185">
        <v>1.2</v>
      </c>
      <c r="E9" s="185">
        <v>1.1000000000000001</v>
      </c>
      <c r="F9" s="185">
        <v>1.1000000000000001</v>
      </c>
      <c r="G9" s="185">
        <v>1</v>
      </c>
      <c r="H9" s="185">
        <v>1</v>
      </c>
      <c r="I9" s="185">
        <v>0.9</v>
      </c>
      <c r="J9" s="185">
        <v>0.8</v>
      </c>
      <c r="K9" s="185">
        <v>0</v>
      </c>
      <c r="L9" s="185">
        <v>0.2</v>
      </c>
      <c r="M9" s="185">
        <v>0.4</v>
      </c>
      <c r="T9" s="189"/>
      <c r="Y9" t="s">
        <v>139</v>
      </c>
      <c r="AA9" s="197" t="s">
        <v>158</v>
      </c>
      <c r="AM9" s="198" t="s">
        <v>159</v>
      </c>
      <c r="AN9" s="315"/>
      <c r="AO9" s="311"/>
      <c r="AP9" s="311"/>
      <c r="AQ9" s="311"/>
      <c r="AR9" s="311"/>
      <c r="AS9" s="311"/>
      <c r="AT9" s="311"/>
      <c r="AU9" s="313"/>
      <c r="AV9" s="315"/>
      <c r="AW9" s="311"/>
      <c r="AX9" s="313"/>
    </row>
    <row r="10" spans="1:51" ht="20.25">
      <c r="A10" s="242" t="s">
        <v>160</v>
      </c>
      <c r="B10" s="241">
        <v>92</v>
      </c>
      <c r="C10" s="185">
        <v>1.1000000000000001</v>
      </c>
      <c r="D10" s="185">
        <v>1.2</v>
      </c>
      <c r="E10" s="185">
        <v>1.1000000000000001</v>
      </c>
      <c r="F10" s="185">
        <v>1.05</v>
      </c>
      <c r="G10" s="185">
        <v>1</v>
      </c>
      <c r="H10" s="185">
        <v>1</v>
      </c>
      <c r="I10" s="185">
        <v>0.95</v>
      </c>
      <c r="J10" s="185">
        <v>0.85</v>
      </c>
      <c r="K10" s="185">
        <v>0</v>
      </c>
      <c r="L10" s="185">
        <v>0.1</v>
      </c>
      <c r="M10" s="185">
        <v>0.25</v>
      </c>
      <c r="T10" s="189"/>
      <c r="Y10" t="s">
        <v>140</v>
      </c>
      <c r="AA10" s="197" t="s">
        <v>161</v>
      </c>
      <c r="AM10" s="198" t="s">
        <v>162</v>
      </c>
      <c r="AN10" s="314">
        <v>0.9</v>
      </c>
      <c r="AO10" s="310">
        <v>1.1000000000000001</v>
      </c>
      <c r="AP10" s="310">
        <v>1.1000000000000001</v>
      </c>
      <c r="AQ10" s="310">
        <v>0.9</v>
      </c>
      <c r="AR10" s="310">
        <v>1</v>
      </c>
      <c r="AS10" s="310">
        <v>1</v>
      </c>
      <c r="AT10" s="310">
        <v>1.2</v>
      </c>
      <c r="AU10" s="312">
        <v>1.2</v>
      </c>
      <c r="AV10" s="314">
        <v>0</v>
      </c>
      <c r="AW10" s="310">
        <v>0</v>
      </c>
      <c r="AX10" s="312">
        <v>0.1</v>
      </c>
    </row>
    <row r="11" spans="1:51">
      <c r="A11" s="242" t="s">
        <v>163</v>
      </c>
      <c r="B11" s="241">
        <v>99</v>
      </c>
      <c r="C11" s="185">
        <v>1.1000000000000001</v>
      </c>
      <c r="D11" s="185">
        <v>1.2</v>
      </c>
      <c r="E11" s="185">
        <v>1.1000000000000001</v>
      </c>
      <c r="F11" s="185">
        <v>1.1000000000000001</v>
      </c>
      <c r="G11" s="185">
        <v>1</v>
      </c>
      <c r="H11" s="185">
        <v>1</v>
      </c>
      <c r="I11" s="185">
        <v>0.9</v>
      </c>
      <c r="J11" s="185">
        <v>0.8</v>
      </c>
      <c r="K11" s="185">
        <v>0</v>
      </c>
      <c r="L11" s="185">
        <v>0.1</v>
      </c>
      <c r="M11" s="185">
        <v>0.3</v>
      </c>
      <c r="T11" s="189"/>
      <c r="AA11" s="197" t="s">
        <v>164</v>
      </c>
      <c r="AN11" s="315"/>
      <c r="AO11" s="311"/>
      <c r="AP11" s="311"/>
      <c r="AQ11" s="311"/>
      <c r="AR11" s="311"/>
      <c r="AS11" s="311"/>
      <c r="AT11" s="311"/>
      <c r="AU11" s="313"/>
      <c r="AV11" s="315"/>
      <c r="AW11" s="311"/>
      <c r="AX11" s="313"/>
    </row>
    <row r="12" spans="1:51" ht="30.75">
      <c r="A12" s="242" t="s">
        <v>165</v>
      </c>
      <c r="B12" s="241">
        <v>92</v>
      </c>
      <c r="C12" s="185">
        <v>1.1000000000000001</v>
      </c>
      <c r="D12" s="185">
        <v>1.2</v>
      </c>
      <c r="E12" s="185">
        <v>1.1000000000000001</v>
      </c>
      <c r="F12" s="185">
        <v>1.1000000000000001</v>
      </c>
      <c r="G12" s="185">
        <v>1</v>
      </c>
      <c r="H12" s="185">
        <v>1</v>
      </c>
      <c r="I12" s="185">
        <v>0.9</v>
      </c>
      <c r="J12" s="185">
        <v>0.8</v>
      </c>
      <c r="K12" s="185">
        <v>0</v>
      </c>
      <c r="L12" s="185">
        <v>0.2</v>
      </c>
      <c r="M12" s="185">
        <v>0.4</v>
      </c>
      <c r="T12" s="189"/>
      <c r="AA12" s="197" t="s">
        <v>166</v>
      </c>
      <c r="AM12" s="156" t="s">
        <v>167</v>
      </c>
      <c r="AN12" s="314">
        <v>1.1000000000000001</v>
      </c>
      <c r="AO12" s="310">
        <v>1.3</v>
      </c>
      <c r="AP12" s="310">
        <v>1.1000000000000001</v>
      </c>
      <c r="AQ12" s="310">
        <v>1.1000000000000001</v>
      </c>
      <c r="AR12" s="310">
        <v>1</v>
      </c>
      <c r="AS12" s="310">
        <v>1</v>
      </c>
      <c r="AT12" s="310">
        <v>0.9</v>
      </c>
      <c r="AU12" s="312">
        <v>0.8</v>
      </c>
      <c r="AV12" s="314">
        <v>0</v>
      </c>
      <c r="AW12" s="310">
        <v>0.1</v>
      </c>
      <c r="AX12" s="312">
        <v>0.2</v>
      </c>
    </row>
    <row r="13" spans="1:51">
      <c r="A13" s="197"/>
      <c r="B13" s="188"/>
      <c r="C13" s="185"/>
      <c r="D13" s="185"/>
      <c r="E13" s="185"/>
      <c r="F13" s="185">
        <f t="shared" ref="F13" si="0">MIN(F7:F12)</f>
        <v>1</v>
      </c>
      <c r="G13" s="185"/>
      <c r="H13" s="185"/>
      <c r="I13" s="185"/>
      <c r="J13" s="185"/>
      <c r="K13" s="185"/>
      <c r="L13" s="185"/>
      <c r="M13" s="185"/>
      <c r="T13" s="189"/>
      <c r="AA13" s="197" t="s">
        <v>168</v>
      </c>
      <c r="AN13" s="315"/>
      <c r="AO13" s="311"/>
      <c r="AP13" s="311"/>
      <c r="AQ13" s="311"/>
      <c r="AR13" s="311"/>
      <c r="AS13" s="311"/>
      <c r="AT13" s="311"/>
      <c r="AU13" s="313"/>
      <c r="AV13" s="315"/>
      <c r="AW13" s="311"/>
      <c r="AX13" s="313"/>
    </row>
    <row r="14" spans="1:51" ht="14.45" customHeight="1">
      <c r="A14" s="197"/>
      <c r="B14" s="185"/>
      <c r="C14" s="185"/>
      <c r="D14" s="185"/>
      <c r="E14" s="185"/>
      <c r="F14" s="185"/>
      <c r="G14" s="185"/>
      <c r="H14" s="185"/>
      <c r="I14" s="185"/>
      <c r="J14" s="185"/>
      <c r="K14" s="185"/>
      <c r="L14" s="185"/>
      <c r="M14" s="185"/>
      <c r="AM14" s="156" t="s">
        <v>169</v>
      </c>
      <c r="AN14" s="314">
        <v>1</v>
      </c>
      <c r="AO14" s="310">
        <v>1.2</v>
      </c>
      <c r="AP14" s="310">
        <v>1.2</v>
      </c>
      <c r="AQ14" s="310">
        <v>1</v>
      </c>
      <c r="AR14" s="310">
        <v>1</v>
      </c>
      <c r="AS14" s="310">
        <v>1</v>
      </c>
      <c r="AT14" s="310">
        <v>1.2</v>
      </c>
      <c r="AU14" s="312">
        <v>1</v>
      </c>
      <c r="AV14" s="314">
        <v>0</v>
      </c>
      <c r="AW14" s="310">
        <v>0.1</v>
      </c>
      <c r="AX14" s="312">
        <v>0.2</v>
      </c>
    </row>
    <row r="15" spans="1:51">
      <c r="A15" s="197"/>
      <c r="B15" s="185"/>
      <c r="C15" s="185"/>
      <c r="D15" s="185"/>
      <c r="E15" s="185"/>
      <c r="F15" s="185"/>
      <c r="G15" s="185"/>
      <c r="H15" s="185"/>
      <c r="I15" s="185"/>
      <c r="J15" s="185"/>
      <c r="K15" s="185"/>
      <c r="L15" s="185"/>
      <c r="M15" s="185"/>
      <c r="AM15" s="156"/>
      <c r="AN15" s="315"/>
      <c r="AO15" s="311"/>
      <c r="AP15" s="311"/>
      <c r="AQ15" s="311"/>
      <c r="AR15" s="311"/>
      <c r="AS15" s="311"/>
      <c r="AT15" s="311"/>
      <c r="AU15" s="313"/>
      <c r="AV15" s="315"/>
      <c r="AW15" s="311"/>
      <c r="AX15" s="313"/>
    </row>
    <row r="16" spans="1:51">
      <c r="A16" s="197"/>
      <c r="B16" s="185"/>
      <c r="C16" s="185"/>
      <c r="D16" s="185"/>
      <c r="E16" s="185"/>
      <c r="F16" s="185"/>
      <c r="G16" s="185"/>
      <c r="H16" s="185"/>
      <c r="I16" s="185"/>
      <c r="J16" s="185"/>
      <c r="K16" s="185"/>
      <c r="L16" s="185"/>
      <c r="M16" s="185"/>
      <c r="AM16" s="156" t="s">
        <v>170</v>
      </c>
      <c r="AN16" s="314">
        <v>1.2</v>
      </c>
      <c r="AO16" s="310">
        <v>1.3</v>
      </c>
      <c r="AP16" s="310">
        <v>1.2</v>
      </c>
      <c r="AQ16" s="310">
        <v>1.1000000000000001</v>
      </c>
      <c r="AR16" s="310">
        <v>1</v>
      </c>
      <c r="AS16" s="310">
        <v>1</v>
      </c>
      <c r="AT16" s="310">
        <v>0.9</v>
      </c>
      <c r="AU16" s="312">
        <v>0.7</v>
      </c>
      <c r="AV16" s="314">
        <v>0</v>
      </c>
      <c r="AW16" s="310">
        <v>0.1</v>
      </c>
      <c r="AX16" s="312">
        <v>0.2</v>
      </c>
    </row>
    <row r="17" spans="1:50">
      <c r="A17" s="197"/>
      <c r="B17" s="185"/>
      <c r="C17" s="185"/>
      <c r="D17" s="185"/>
      <c r="E17" s="185"/>
      <c r="F17" s="185"/>
      <c r="G17" s="185"/>
      <c r="H17" s="185"/>
      <c r="I17" s="185"/>
      <c r="J17" s="185"/>
      <c r="K17" s="185"/>
      <c r="L17" s="185"/>
      <c r="M17" s="185"/>
      <c r="AN17" s="315"/>
      <c r="AO17" s="311"/>
      <c r="AP17" s="311"/>
      <c r="AQ17" s="311"/>
      <c r="AR17" s="311"/>
      <c r="AS17" s="311"/>
      <c r="AT17" s="311"/>
      <c r="AU17" s="313"/>
      <c r="AV17" s="315"/>
      <c r="AW17" s="311"/>
      <c r="AX17" s="313"/>
    </row>
    <row r="18" spans="1:50">
      <c r="B18" s="156"/>
      <c r="AM18" s="156" t="s">
        <v>171</v>
      </c>
      <c r="AN18" s="314">
        <v>1.2</v>
      </c>
      <c r="AO18" s="310">
        <v>1.3</v>
      </c>
      <c r="AP18" s="310">
        <v>1.2</v>
      </c>
      <c r="AQ18" s="310">
        <v>1.1000000000000001</v>
      </c>
      <c r="AR18" s="310">
        <v>1</v>
      </c>
      <c r="AS18" s="310">
        <v>1</v>
      </c>
      <c r="AT18" s="310">
        <v>1.1000000000000001</v>
      </c>
      <c r="AU18" s="312">
        <v>0.9</v>
      </c>
      <c r="AV18" s="314">
        <v>0</v>
      </c>
      <c r="AW18" s="310">
        <v>0.1</v>
      </c>
      <c r="AX18" s="312">
        <v>0.2</v>
      </c>
    </row>
    <row r="19" spans="1:50">
      <c r="AM19" s="156"/>
      <c r="AN19" s="316"/>
      <c r="AO19" s="317"/>
      <c r="AP19" s="317"/>
      <c r="AQ19" s="317"/>
      <c r="AR19" s="317"/>
      <c r="AS19" s="317"/>
      <c r="AT19" s="317"/>
      <c r="AU19" s="318"/>
      <c r="AV19" s="316"/>
      <c r="AW19" s="317"/>
      <c r="AX19" s="318"/>
    </row>
    <row r="20" spans="1:50">
      <c r="F20">
        <f>B7*1.7</f>
        <v>161.5</v>
      </c>
      <c r="AM20" s="156"/>
      <c r="AN20" s="316"/>
      <c r="AO20" s="317"/>
      <c r="AP20" s="317"/>
      <c r="AQ20" s="317"/>
      <c r="AR20" s="317"/>
      <c r="AS20" s="317"/>
      <c r="AT20" s="317"/>
      <c r="AU20" s="318"/>
      <c r="AV20" s="316"/>
      <c r="AW20" s="317"/>
      <c r="AX20" s="318"/>
    </row>
    <row r="21" spans="1:50">
      <c r="AM21" s="156"/>
      <c r="AN21" s="316"/>
      <c r="AO21" s="317"/>
      <c r="AP21" s="317"/>
      <c r="AQ21" s="317"/>
      <c r="AR21" s="317"/>
      <c r="AS21" s="317"/>
      <c r="AT21" s="317"/>
      <c r="AU21" s="318"/>
      <c r="AV21" s="316"/>
      <c r="AW21" s="317"/>
      <c r="AX21" s="318"/>
    </row>
    <row r="22" spans="1:50">
      <c r="B22" s="243"/>
      <c r="C22" s="243"/>
      <c r="D22" s="243"/>
      <c r="E22" s="243"/>
      <c r="F22" s="243"/>
      <c r="G22" s="243"/>
      <c r="H22" s="243"/>
      <c r="I22" s="243"/>
      <c r="AM22" s="156"/>
      <c r="AN22" s="316"/>
      <c r="AO22" s="317"/>
      <c r="AP22" s="317"/>
      <c r="AQ22" s="317"/>
      <c r="AR22" s="317"/>
      <c r="AS22" s="317"/>
      <c r="AT22" s="317"/>
      <c r="AU22" s="318"/>
      <c r="AV22" s="316"/>
      <c r="AW22" s="317"/>
      <c r="AX22" s="318"/>
    </row>
    <row r="23" spans="1:50">
      <c r="A23" s="181"/>
      <c r="B23" s="243"/>
      <c r="C23" s="243"/>
      <c r="D23" s="243"/>
      <c r="E23" s="243"/>
      <c r="F23" s="243"/>
      <c r="G23" s="243"/>
      <c r="H23" s="243"/>
      <c r="I23" s="243"/>
      <c r="J23" s="52"/>
      <c r="K23" s="52"/>
      <c r="L23" s="52"/>
      <c r="M23" s="52"/>
      <c r="N23" s="52"/>
      <c r="O23" s="52"/>
      <c r="P23" s="52"/>
      <c r="Q23" s="52"/>
      <c r="AN23" s="315"/>
      <c r="AO23" s="311"/>
      <c r="AP23" s="311"/>
      <c r="AQ23" s="311"/>
      <c r="AR23" s="311"/>
      <c r="AS23" s="311"/>
      <c r="AT23" s="311"/>
      <c r="AU23" s="313"/>
      <c r="AV23" s="315"/>
      <c r="AW23" s="311"/>
      <c r="AX23" s="313"/>
    </row>
    <row r="24" spans="1:50">
      <c r="A24" s="181"/>
      <c r="B24" s="243"/>
      <c r="C24" s="243"/>
      <c r="D24" s="243"/>
      <c r="E24" s="243"/>
      <c r="F24" s="243"/>
      <c r="G24" s="243"/>
      <c r="H24" s="243"/>
      <c r="I24" s="243"/>
      <c r="J24" s="319"/>
      <c r="K24" s="319"/>
      <c r="O24" s="185"/>
      <c r="P24" s="196"/>
      <c r="AM24" s="156" t="s">
        <v>172</v>
      </c>
      <c r="AN24" s="314">
        <v>1.2</v>
      </c>
      <c r="AO24" s="310">
        <v>1.3</v>
      </c>
      <c r="AP24" s="310">
        <v>1.2</v>
      </c>
      <c r="AQ24" s="310">
        <v>1.1000000000000001</v>
      </c>
      <c r="AR24" s="310">
        <v>1</v>
      </c>
      <c r="AS24" s="310">
        <v>1</v>
      </c>
      <c r="AT24" s="310">
        <v>0.9</v>
      </c>
      <c r="AU24" s="312">
        <v>0.7</v>
      </c>
      <c r="AV24" s="314">
        <v>0</v>
      </c>
      <c r="AW24" s="310">
        <v>0.1</v>
      </c>
      <c r="AX24" s="312">
        <v>0.2</v>
      </c>
    </row>
    <row r="25" spans="1:50">
      <c r="A25" s="181"/>
      <c r="B25" s="243"/>
      <c r="C25" s="243"/>
      <c r="D25" s="243"/>
      <c r="E25" s="243"/>
      <c r="F25" s="243"/>
      <c r="G25" s="243"/>
      <c r="H25" s="243"/>
      <c r="I25" s="243"/>
      <c r="J25" s="195"/>
      <c r="K25" s="195"/>
      <c r="L25" s="194"/>
      <c r="M25" s="193"/>
      <c r="N25" s="193"/>
      <c r="O25" s="193"/>
      <c r="P25" s="192"/>
      <c r="AN25" s="315"/>
      <c r="AO25" s="311"/>
      <c r="AP25" s="311"/>
      <c r="AQ25" s="311"/>
      <c r="AR25" s="311"/>
      <c r="AS25" s="311"/>
      <c r="AT25" s="311"/>
      <c r="AU25" s="313"/>
      <c r="AV25" s="315"/>
      <c r="AW25" s="311"/>
      <c r="AX25" s="313"/>
    </row>
    <row r="26" spans="1:50" ht="33.75" customHeight="1">
      <c r="A26" s="181"/>
      <c r="B26" s="243"/>
      <c r="C26" s="243"/>
      <c r="D26" s="243"/>
      <c r="E26" s="243"/>
      <c r="F26" s="243"/>
      <c r="G26" s="243"/>
      <c r="H26" s="243"/>
      <c r="I26" s="243"/>
      <c r="J26" s="181"/>
      <c r="K26" s="181"/>
      <c r="L26" s="185"/>
      <c r="M26" s="185"/>
      <c r="N26" s="185"/>
      <c r="O26" s="186"/>
      <c r="P26" s="191"/>
      <c r="AM26" s="156" t="s">
        <v>173</v>
      </c>
      <c r="AN26" s="314">
        <v>1.1000000000000001</v>
      </c>
      <c r="AO26" s="310">
        <v>1.2</v>
      </c>
      <c r="AP26" s="310">
        <v>1.1000000000000001</v>
      </c>
      <c r="AQ26" s="310">
        <v>1</v>
      </c>
      <c r="AR26" s="310">
        <v>1</v>
      </c>
      <c r="AS26" s="310">
        <v>1</v>
      </c>
      <c r="AT26" s="310">
        <v>1.1000000000000001</v>
      </c>
      <c r="AU26" s="312">
        <v>0.9</v>
      </c>
      <c r="AV26" s="314">
        <v>0</v>
      </c>
      <c r="AW26" s="310">
        <v>0.1</v>
      </c>
      <c r="AX26" s="312">
        <v>0.2</v>
      </c>
    </row>
    <row r="27" spans="1:50" ht="45" customHeight="1">
      <c r="A27" s="181"/>
      <c r="B27" s="243"/>
      <c r="C27" s="243"/>
      <c r="D27" s="243"/>
      <c r="E27" s="243"/>
      <c r="F27" s="243"/>
      <c r="G27" s="243"/>
      <c r="H27" s="243"/>
      <c r="I27" s="243"/>
      <c r="J27" s="181"/>
      <c r="K27" s="181"/>
      <c r="L27" s="185"/>
      <c r="M27" s="185"/>
      <c r="N27" s="185"/>
      <c r="O27" s="188"/>
      <c r="P27" s="188"/>
      <c r="AN27" s="315"/>
      <c r="AO27" s="311"/>
      <c r="AP27" s="311"/>
      <c r="AQ27" s="311"/>
      <c r="AR27" s="311"/>
      <c r="AS27" s="311"/>
      <c r="AT27" s="311"/>
      <c r="AU27" s="313"/>
      <c r="AV27" s="315"/>
      <c r="AW27" s="311"/>
      <c r="AX27" s="313"/>
    </row>
    <row r="28" spans="1:50" ht="20.100000000000001" customHeight="1">
      <c r="A28" s="181"/>
      <c r="B28" s="243"/>
      <c r="C28" s="243"/>
      <c r="D28" s="243"/>
      <c r="E28" s="243"/>
      <c r="F28" s="243"/>
      <c r="G28" s="243"/>
      <c r="H28" s="243"/>
      <c r="I28" s="243"/>
      <c r="J28" s="181"/>
      <c r="K28" s="181"/>
      <c r="L28" s="185"/>
      <c r="M28" s="185"/>
      <c r="N28" s="185"/>
      <c r="O28" s="188"/>
      <c r="P28" s="188"/>
      <c r="AM28" s="156" t="s">
        <v>174</v>
      </c>
      <c r="AN28" s="314">
        <v>1.2</v>
      </c>
      <c r="AO28" s="310">
        <v>1.4</v>
      </c>
      <c r="AP28" s="310">
        <v>1.2</v>
      </c>
      <c r="AQ28" s="310">
        <v>1.1000000000000001</v>
      </c>
      <c r="AR28" s="310">
        <v>1</v>
      </c>
      <c r="AS28" s="310">
        <v>1</v>
      </c>
      <c r="AT28" s="310">
        <v>0.9</v>
      </c>
      <c r="AU28" s="312">
        <v>0.7</v>
      </c>
      <c r="AV28" s="314">
        <v>0</v>
      </c>
      <c r="AW28" s="310">
        <v>0.1</v>
      </c>
      <c r="AX28" s="312">
        <v>0.2</v>
      </c>
    </row>
    <row r="29" spans="1:50">
      <c r="A29" s="181"/>
      <c r="B29" s="243"/>
      <c r="C29" s="243"/>
      <c r="D29" s="243"/>
      <c r="E29" s="243"/>
      <c r="F29" s="243"/>
      <c r="G29" s="243"/>
      <c r="H29" s="243"/>
      <c r="I29" s="243"/>
      <c r="J29" s="181"/>
      <c r="K29" s="181"/>
      <c r="L29" s="185"/>
      <c r="M29" s="185"/>
      <c r="N29" s="185"/>
      <c r="O29" s="188"/>
      <c r="P29" s="190"/>
      <c r="Q29" s="189"/>
      <c r="AN29" s="315"/>
      <c r="AO29" s="311"/>
      <c r="AP29" s="311"/>
      <c r="AQ29" s="311"/>
      <c r="AR29" s="311"/>
      <c r="AS29" s="311"/>
      <c r="AT29" s="311"/>
      <c r="AU29" s="313"/>
      <c r="AV29" s="315"/>
      <c r="AW29" s="311"/>
      <c r="AX29" s="313"/>
    </row>
    <row r="30" spans="1:50">
      <c r="A30" s="181"/>
      <c r="B30" s="243"/>
      <c r="C30" s="243"/>
      <c r="D30" s="243"/>
      <c r="E30" s="243"/>
      <c r="F30" s="243"/>
      <c r="G30" s="243"/>
      <c r="H30" s="243"/>
      <c r="I30" s="243"/>
      <c r="J30" s="181"/>
      <c r="K30" s="181"/>
      <c r="L30" s="185"/>
      <c r="M30" s="185"/>
      <c r="N30" s="185"/>
      <c r="O30" s="188"/>
      <c r="P30" s="188"/>
      <c r="AM30" s="156" t="s">
        <v>175</v>
      </c>
      <c r="AN30" s="314">
        <v>1.2</v>
      </c>
      <c r="AO30" s="310">
        <v>1.3</v>
      </c>
      <c r="AP30" s="310">
        <v>1.2</v>
      </c>
      <c r="AQ30" s="310">
        <v>1.1000000000000001</v>
      </c>
      <c r="AR30" s="310">
        <v>1</v>
      </c>
      <c r="AS30" s="310">
        <v>1</v>
      </c>
      <c r="AT30" s="310">
        <v>1.1000000000000001</v>
      </c>
      <c r="AU30" s="312">
        <v>0.9</v>
      </c>
      <c r="AV30" s="314">
        <v>0</v>
      </c>
      <c r="AW30" s="310">
        <v>0.1</v>
      </c>
      <c r="AX30" s="312">
        <v>0.2</v>
      </c>
    </row>
    <row r="31" spans="1:50" ht="45" customHeight="1">
      <c r="A31" s="181"/>
      <c r="B31" s="243"/>
      <c r="C31" s="243"/>
      <c r="D31" s="243"/>
      <c r="E31" s="243"/>
      <c r="F31" s="243"/>
      <c r="G31" s="243"/>
      <c r="H31" s="243"/>
      <c r="I31" s="243"/>
      <c r="J31" s="181"/>
      <c r="K31" s="181"/>
      <c r="L31" s="185"/>
      <c r="M31" s="185"/>
      <c r="N31" s="185"/>
      <c r="O31" s="188"/>
      <c r="P31" s="188"/>
      <c r="AN31" s="315"/>
      <c r="AO31" s="311"/>
      <c r="AP31" s="311"/>
      <c r="AQ31" s="311"/>
      <c r="AR31" s="311"/>
      <c r="AS31" s="311"/>
      <c r="AT31" s="311"/>
      <c r="AU31" s="313"/>
      <c r="AV31" s="315"/>
      <c r="AW31" s="311"/>
      <c r="AX31" s="313"/>
    </row>
    <row r="32" spans="1:50" ht="33.75" customHeight="1">
      <c r="A32" s="181"/>
      <c r="B32" s="243"/>
      <c r="C32" s="243"/>
      <c r="D32" s="243"/>
      <c r="E32" s="243"/>
      <c r="F32" s="243"/>
      <c r="G32" s="243"/>
      <c r="H32" s="243"/>
      <c r="I32" s="243"/>
      <c r="J32" s="181"/>
      <c r="K32" s="181"/>
      <c r="L32" s="185"/>
      <c r="M32" s="185"/>
      <c r="N32" s="185"/>
      <c r="O32" s="188"/>
      <c r="P32" s="188"/>
      <c r="AM32" t="s">
        <v>176</v>
      </c>
      <c r="AN32" s="314">
        <v>1</v>
      </c>
      <c r="AO32" s="310">
        <v>1.1000000000000001</v>
      </c>
      <c r="AP32" s="310">
        <v>1</v>
      </c>
      <c r="AQ32" s="310">
        <v>1</v>
      </c>
      <c r="AR32" s="310">
        <v>1</v>
      </c>
      <c r="AS32" s="310">
        <v>0.9</v>
      </c>
      <c r="AT32" s="310">
        <v>0.9</v>
      </c>
      <c r="AU32" s="312">
        <v>0.9</v>
      </c>
      <c r="AV32" s="314">
        <v>0</v>
      </c>
      <c r="AW32" s="310">
        <v>0.1</v>
      </c>
      <c r="AX32" s="312">
        <v>0.2</v>
      </c>
    </row>
    <row r="33" spans="1:50">
      <c r="A33" s="181"/>
      <c r="B33" s="243"/>
      <c r="C33" s="243"/>
      <c r="D33" s="243"/>
      <c r="E33" s="243"/>
      <c r="F33" s="243"/>
      <c r="G33" s="243"/>
      <c r="H33" s="243"/>
      <c r="I33" s="243"/>
      <c r="J33" s="181"/>
      <c r="K33" s="181"/>
      <c r="L33" s="185"/>
      <c r="M33" s="185"/>
      <c r="N33" s="185"/>
      <c r="O33" s="185"/>
      <c r="P33" s="185"/>
      <c r="AN33" s="315"/>
      <c r="AO33" s="311"/>
      <c r="AP33" s="311"/>
      <c r="AQ33" s="311"/>
      <c r="AR33" s="311"/>
      <c r="AS33" s="311"/>
      <c r="AT33" s="311"/>
      <c r="AU33" s="313"/>
      <c r="AV33" s="315"/>
      <c r="AW33" s="311"/>
      <c r="AX33" s="313"/>
    </row>
    <row r="34" spans="1:50">
      <c r="A34" s="181"/>
      <c r="B34" s="243"/>
      <c r="C34" s="243"/>
      <c r="D34" s="243"/>
      <c r="E34" s="243"/>
      <c r="F34" s="243"/>
      <c r="G34" s="243"/>
      <c r="H34" s="243"/>
      <c r="I34" s="243"/>
      <c r="J34" s="181"/>
      <c r="K34" s="181"/>
      <c r="L34" s="181"/>
      <c r="M34" s="181"/>
      <c r="N34" s="181"/>
      <c r="O34" s="181"/>
      <c r="P34" s="181"/>
      <c r="AM34" t="s">
        <v>177</v>
      </c>
      <c r="AN34" s="314">
        <v>0.9</v>
      </c>
      <c r="AO34" s="310">
        <v>1</v>
      </c>
      <c r="AP34" s="310">
        <v>1</v>
      </c>
      <c r="AQ34" s="310">
        <v>1</v>
      </c>
      <c r="AR34" s="310">
        <v>1</v>
      </c>
      <c r="AS34" s="310">
        <v>1</v>
      </c>
      <c r="AT34" s="310">
        <v>1.1000000000000001</v>
      </c>
      <c r="AU34" s="312">
        <v>1.1000000000000001</v>
      </c>
      <c r="AV34" s="314">
        <v>0</v>
      </c>
      <c r="AW34" s="310">
        <v>0</v>
      </c>
      <c r="AX34" s="312">
        <v>0</v>
      </c>
    </row>
    <row r="35" spans="1:50">
      <c r="A35" s="181"/>
      <c r="B35" s="181"/>
      <c r="C35" s="181"/>
      <c r="D35" s="181"/>
      <c r="E35" s="181"/>
      <c r="F35" s="181"/>
      <c r="G35" s="181"/>
      <c r="H35" s="181"/>
      <c r="I35" s="181"/>
      <c r="J35" s="181"/>
      <c r="K35" s="181"/>
      <c r="L35" s="181"/>
      <c r="M35" s="181"/>
      <c r="N35" s="181"/>
      <c r="O35" s="181"/>
      <c r="P35" s="181"/>
      <c r="AN35" s="315"/>
      <c r="AO35" s="311"/>
      <c r="AP35" s="311"/>
      <c r="AQ35" s="311"/>
      <c r="AR35" s="311"/>
      <c r="AS35" s="311"/>
      <c r="AT35" s="311"/>
      <c r="AU35" s="313"/>
      <c r="AV35" s="315"/>
      <c r="AW35" s="311"/>
      <c r="AX35" s="313"/>
    </row>
    <row r="36" spans="1:50">
      <c r="A36" s="181"/>
      <c r="B36" s="181"/>
      <c r="C36" s="181"/>
      <c r="D36" s="181"/>
      <c r="E36" s="181"/>
      <c r="F36" s="181"/>
      <c r="G36" s="181"/>
      <c r="H36" s="181"/>
      <c r="I36" s="181"/>
      <c r="J36" s="181"/>
      <c r="K36" s="181"/>
      <c r="L36" s="181"/>
      <c r="M36" s="181"/>
      <c r="N36" s="181"/>
      <c r="O36" s="181"/>
      <c r="P36" s="181"/>
      <c r="AM36" t="s">
        <v>178</v>
      </c>
      <c r="AN36" s="314">
        <v>1.2</v>
      </c>
      <c r="AO36" s="310">
        <v>1.5</v>
      </c>
      <c r="AP36" s="310">
        <v>1.2</v>
      </c>
      <c r="AQ36" s="310">
        <v>1.1000000000000001</v>
      </c>
      <c r="AR36" s="310">
        <v>1</v>
      </c>
      <c r="AS36" s="310">
        <v>0.9</v>
      </c>
      <c r="AT36" s="310">
        <v>0.8</v>
      </c>
      <c r="AU36" s="312">
        <v>0.7</v>
      </c>
      <c r="AV36" s="314">
        <v>0</v>
      </c>
      <c r="AW36" s="310">
        <v>0.4</v>
      </c>
      <c r="AX36" s="312">
        <v>0.8</v>
      </c>
    </row>
    <row r="37" spans="1:50">
      <c r="A37" s="181"/>
      <c r="B37" s="181"/>
      <c r="C37" s="181"/>
      <c r="D37" s="181"/>
      <c r="E37" s="181"/>
      <c r="F37" s="181"/>
      <c r="G37" s="181"/>
      <c r="H37" s="181"/>
      <c r="I37" s="181"/>
      <c r="J37" s="181"/>
      <c r="K37" s="181"/>
      <c r="L37" s="181"/>
      <c r="M37" s="181"/>
      <c r="N37" s="181"/>
      <c r="O37" s="181"/>
      <c r="P37" s="181"/>
      <c r="AN37" s="315"/>
      <c r="AO37" s="311"/>
      <c r="AP37" s="311"/>
      <c r="AQ37" s="311"/>
      <c r="AR37" s="311"/>
      <c r="AS37" s="311"/>
      <c r="AT37" s="311"/>
      <c r="AU37" s="313"/>
      <c r="AV37" s="315"/>
      <c r="AW37" s="311"/>
      <c r="AX37" s="313"/>
    </row>
    <row r="38" spans="1:50">
      <c r="A38" s="181"/>
      <c r="B38" s="181"/>
      <c r="C38" s="181"/>
      <c r="D38" s="181"/>
      <c r="E38" s="181"/>
      <c r="F38" s="181"/>
      <c r="G38" s="181"/>
      <c r="H38" s="181"/>
      <c r="I38" s="181"/>
      <c r="J38" s="181"/>
      <c r="K38" s="181"/>
      <c r="L38" s="181"/>
      <c r="M38" s="181"/>
      <c r="N38" s="181"/>
      <c r="O38" s="181"/>
      <c r="P38" s="181"/>
      <c r="AM38" t="s">
        <v>179</v>
      </c>
      <c r="AN38" s="314">
        <v>1.1000000000000001</v>
      </c>
      <c r="AO38" s="310">
        <v>1.4</v>
      </c>
      <c r="AP38" s="310">
        <v>1.2</v>
      </c>
      <c r="AQ38" s="310">
        <v>1</v>
      </c>
      <c r="AR38" s="310">
        <v>1</v>
      </c>
      <c r="AS38" s="310">
        <v>1</v>
      </c>
      <c r="AT38" s="310">
        <v>1.2</v>
      </c>
      <c r="AU38" s="312">
        <v>1.1000000000000001</v>
      </c>
      <c r="AV38" s="314">
        <v>0</v>
      </c>
      <c r="AW38" s="310">
        <v>0.2</v>
      </c>
      <c r="AX38" s="312">
        <v>0.5</v>
      </c>
    </row>
    <row r="39" spans="1:50">
      <c r="A39" s="181"/>
      <c r="B39" s="181"/>
      <c r="C39" s="181"/>
      <c r="D39" s="181"/>
      <c r="E39" s="181"/>
      <c r="F39" s="181"/>
      <c r="G39" s="181"/>
      <c r="H39" s="181"/>
      <c r="I39" s="181"/>
      <c r="J39" s="181"/>
      <c r="K39" s="181"/>
      <c r="L39" s="181"/>
      <c r="M39" s="181"/>
      <c r="N39" s="181"/>
      <c r="O39" s="181"/>
      <c r="P39" s="181"/>
      <c r="AN39" s="315"/>
      <c r="AO39" s="311"/>
      <c r="AP39" s="311"/>
      <c r="AQ39" s="311"/>
      <c r="AR39" s="311"/>
      <c r="AS39" s="311"/>
      <c r="AT39" s="311"/>
      <c r="AU39" s="313"/>
      <c r="AV39" s="315"/>
      <c r="AW39" s="311"/>
      <c r="AX39" s="313"/>
    </row>
    <row r="40" spans="1:50">
      <c r="A40" s="181"/>
      <c r="B40" s="181"/>
      <c r="C40" s="181"/>
      <c r="D40" s="181"/>
      <c r="E40" s="181"/>
      <c r="F40" s="181"/>
      <c r="G40" s="181"/>
      <c r="H40" s="181"/>
      <c r="I40" s="181"/>
      <c r="J40" s="181"/>
      <c r="K40" s="181"/>
      <c r="L40" s="181"/>
      <c r="M40" s="181"/>
      <c r="N40" s="181"/>
      <c r="O40" s="181"/>
      <c r="P40" s="181"/>
      <c r="AM40" t="s">
        <v>180</v>
      </c>
      <c r="AN40" s="314">
        <v>1.1000000000000001</v>
      </c>
      <c r="AO40" s="310">
        <v>1.3</v>
      </c>
      <c r="AP40" s="310">
        <v>1.2</v>
      </c>
      <c r="AQ40" s="310">
        <v>1.1000000000000001</v>
      </c>
      <c r="AR40" s="310">
        <v>1</v>
      </c>
      <c r="AS40" s="310">
        <v>1</v>
      </c>
      <c r="AT40" s="310">
        <v>0.9</v>
      </c>
      <c r="AU40" s="312">
        <v>0.8</v>
      </c>
      <c r="AV40" s="314">
        <v>0</v>
      </c>
      <c r="AW40" s="310">
        <v>0.3</v>
      </c>
      <c r="AX40" s="312">
        <v>0.5</v>
      </c>
    </row>
    <row r="41" spans="1:50">
      <c r="A41" s="181"/>
      <c r="B41" s="181"/>
      <c r="C41" s="181"/>
      <c r="D41" s="181"/>
      <c r="E41" s="181"/>
      <c r="F41" s="181"/>
      <c r="G41" s="181"/>
      <c r="H41" s="181"/>
      <c r="I41" s="181"/>
      <c r="J41" s="181"/>
      <c r="K41" s="181"/>
      <c r="L41" s="181"/>
      <c r="M41" s="181"/>
      <c r="N41" s="181"/>
      <c r="O41" s="181"/>
      <c r="P41" s="181"/>
      <c r="AN41" s="315"/>
      <c r="AO41" s="311"/>
      <c r="AP41" s="311"/>
      <c r="AQ41" s="311"/>
      <c r="AR41" s="311"/>
      <c r="AS41" s="311"/>
      <c r="AT41" s="311"/>
      <c r="AU41" s="313"/>
      <c r="AV41" s="315"/>
      <c r="AW41" s="311"/>
      <c r="AX41" s="313"/>
    </row>
    <row r="42" spans="1:50">
      <c r="A42" s="181"/>
      <c r="B42" s="181"/>
      <c r="C42" s="181"/>
      <c r="D42" s="181"/>
      <c r="E42" s="181"/>
      <c r="F42" s="181"/>
      <c r="G42" s="181"/>
      <c r="H42" s="181"/>
      <c r="I42" s="181"/>
      <c r="J42" s="181"/>
      <c r="K42" s="181"/>
      <c r="L42" s="181"/>
      <c r="M42" s="181"/>
      <c r="N42" s="181"/>
      <c r="O42" s="181"/>
      <c r="P42" s="181"/>
      <c r="AM42" t="s">
        <v>181</v>
      </c>
      <c r="AN42" s="314">
        <v>1</v>
      </c>
      <c r="AO42" s="310">
        <v>1.2</v>
      </c>
      <c r="AP42" s="310">
        <v>1.2</v>
      </c>
      <c r="AQ42" s="310">
        <v>1</v>
      </c>
      <c r="AR42" s="310">
        <v>1</v>
      </c>
      <c r="AS42" s="310">
        <v>1</v>
      </c>
      <c r="AT42" s="310">
        <v>1.1000000000000001</v>
      </c>
      <c r="AU42" s="312">
        <v>1</v>
      </c>
      <c r="AV42" s="314">
        <v>0</v>
      </c>
      <c r="AW42" s="310">
        <v>0.1</v>
      </c>
      <c r="AX42" s="312">
        <v>0.3</v>
      </c>
    </row>
    <row r="43" spans="1:50">
      <c r="A43" s="181"/>
      <c r="B43" s="181"/>
      <c r="C43" s="181"/>
      <c r="D43" s="181"/>
      <c r="E43" s="181"/>
      <c r="F43" s="181"/>
      <c r="G43" s="181"/>
      <c r="H43" s="181"/>
      <c r="I43" s="181"/>
      <c r="J43" s="181"/>
      <c r="K43" s="181"/>
      <c r="L43" s="181"/>
      <c r="M43" s="181"/>
      <c r="N43" s="181"/>
      <c r="O43" s="181"/>
      <c r="P43" s="181"/>
      <c r="AN43" s="315"/>
      <c r="AO43" s="311"/>
      <c r="AP43" s="311"/>
      <c r="AQ43" s="311"/>
      <c r="AR43" s="311"/>
      <c r="AS43" s="311"/>
      <c r="AT43" s="311"/>
      <c r="AU43" s="313"/>
      <c r="AV43" s="315"/>
      <c r="AW43" s="311"/>
      <c r="AX43" s="313"/>
    </row>
    <row r="44" spans="1:50">
      <c r="A44" s="181"/>
      <c r="B44" s="181"/>
      <c r="C44" s="181"/>
      <c r="D44" s="181"/>
      <c r="E44" s="181"/>
      <c r="F44" s="181"/>
      <c r="G44" s="181"/>
      <c r="H44" s="181"/>
      <c r="I44" s="181"/>
      <c r="J44" s="181"/>
      <c r="K44" s="181"/>
      <c r="L44" s="181"/>
      <c r="M44" s="181"/>
      <c r="N44" s="181"/>
      <c r="O44" s="181"/>
      <c r="P44" s="181"/>
      <c r="AM44" t="s">
        <v>182</v>
      </c>
      <c r="AN44" s="314">
        <v>1.1000000000000001</v>
      </c>
      <c r="AO44" s="310">
        <v>1.2</v>
      </c>
      <c r="AP44" s="310">
        <v>1.1000000000000001</v>
      </c>
      <c r="AQ44" s="310">
        <v>1.1000000000000001</v>
      </c>
      <c r="AR44" s="310">
        <v>1</v>
      </c>
      <c r="AS44" s="310">
        <v>1</v>
      </c>
      <c r="AT44" s="310">
        <v>1</v>
      </c>
      <c r="AU44" s="312">
        <v>0.9</v>
      </c>
      <c r="AV44" s="314">
        <v>0</v>
      </c>
      <c r="AW44" s="310">
        <v>0.1</v>
      </c>
      <c r="AX44" s="312">
        <v>0.3</v>
      </c>
    </row>
    <row r="45" spans="1:50">
      <c r="A45" s="181"/>
      <c r="B45" s="181"/>
      <c r="C45" s="181"/>
      <c r="D45" s="181"/>
      <c r="E45" s="181"/>
      <c r="F45" s="181"/>
      <c r="G45" s="181"/>
      <c r="H45" s="181"/>
      <c r="I45" s="181"/>
      <c r="J45" s="181"/>
      <c r="K45" s="181"/>
      <c r="L45" s="181"/>
      <c r="M45" s="181"/>
      <c r="N45" s="181"/>
      <c r="O45" s="181"/>
      <c r="P45" s="181"/>
      <c r="AN45" s="315"/>
      <c r="AO45" s="311"/>
      <c r="AP45" s="311"/>
      <c r="AQ45" s="311"/>
      <c r="AR45" s="311"/>
      <c r="AS45" s="311"/>
      <c r="AT45" s="311"/>
      <c r="AU45" s="313"/>
      <c r="AV45" s="315"/>
      <c r="AW45" s="311"/>
      <c r="AX45" s="313"/>
    </row>
    <row r="46" spans="1:50">
      <c r="A46" s="181"/>
      <c r="B46" s="181"/>
      <c r="C46" s="181"/>
      <c r="D46" s="181"/>
      <c r="E46" s="181"/>
      <c r="F46" s="181"/>
      <c r="G46" s="181"/>
      <c r="H46" s="181"/>
      <c r="I46" s="181"/>
      <c r="J46" s="181"/>
      <c r="K46" s="181"/>
      <c r="L46" s="181"/>
      <c r="M46" s="181"/>
      <c r="N46" s="181"/>
      <c r="O46" s="181"/>
      <c r="P46" s="181"/>
      <c r="AM46" t="s">
        <v>183</v>
      </c>
      <c r="AN46" s="314">
        <v>1</v>
      </c>
      <c r="AO46" s="310">
        <v>1.1000000000000001</v>
      </c>
      <c r="AP46" s="310">
        <v>1.1000000000000001</v>
      </c>
      <c r="AQ46" s="310">
        <v>1</v>
      </c>
      <c r="AR46" s="310">
        <v>1</v>
      </c>
      <c r="AS46" s="310">
        <v>1</v>
      </c>
      <c r="AT46" s="310">
        <v>1.1000000000000001</v>
      </c>
      <c r="AU46" s="312">
        <v>1</v>
      </c>
      <c r="AV46" s="314">
        <v>0</v>
      </c>
      <c r="AW46" s="310">
        <v>0.1</v>
      </c>
      <c r="AX46" s="312">
        <v>0.2</v>
      </c>
    </row>
    <row r="47" spans="1:50">
      <c r="A47" s="181"/>
      <c r="B47" s="181"/>
      <c r="C47" s="181"/>
      <c r="D47" s="181"/>
      <c r="E47" s="181"/>
      <c r="F47" s="181"/>
      <c r="G47" s="181"/>
      <c r="H47" s="181"/>
      <c r="I47" s="181"/>
      <c r="J47" s="181"/>
      <c r="K47" s="181"/>
      <c r="L47" s="181"/>
      <c r="M47" s="181"/>
      <c r="N47" s="181"/>
      <c r="O47" s="181"/>
      <c r="P47" s="181"/>
      <c r="AN47" s="315"/>
      <c r="AO47" s="311"/>
      <c r="AP47" s="311"/>
      <c r="AQ47" s="311"/>
      <c r="AR47" s="311"/>
      <c r="AS47" s="311"/>
      <c r="AT47" s="311"/>
      <c r="AU47" s="313"/>
      <c r="AV47" s="315"/>
      <c r="AW47" s="311"/>
      <c r="AX47" s="313"/>
    </row>
    <row r="48" spans="1:50">
      <c r="A48" s="181"/>
      <c r="B48" s="181"/>
      <c r="C48" s="181"/>
      <c r="D48" s="181"/>
      <c r="E48" s="181"/>
      <c r="F48" s="181"/>
      <c r="G48" s="181"/>
      <c r="H48" s="181"/>
      <c r="I48" s="181"/>
      <c r="J48" s="181"/>
      <c r="K48" s="181"/>
      <c r="L48" s="181"/>
      <c r="M48" s="181"/>
      <c r="N48" s="181"/>
      <c r="O48" s="181"/>
      <c r="P48" s="181"/>
    </row>
    <row r="49" spans="1:50">
      <c r="A49" s="181"/>
      <c r="B49" s="181"/>
      <c r="C49" s="181"/>
      <c r="D49" s="181"/>
      <c r="E49" s="181"/>
      <c r="F49" s="181"/>
      <c r="G49" s="181"/>
      <c r="H49" s="181"/>
      <c r="I49" s="181"/>
      <c r="J49" s="181"/>
      <c r="K49" s="181"/>
      <c r="L49" s="181"/>
      <c r="M49" s="181"/>
      <c r="N49" s="181"/>
      <c r="O49" s="181"/>
      <c r="P49" s="181"/>
    </row>
    <row r="50" spans="1:50">
      <c r="A50" s="181"/>
      <c r="B50" s="181"/>
      <c r="C50" s="181"/>
      <c r="D50" s="181"/>
      <c r="E50" s="181"/>
      <c r="F50" s="181"/>
      <c r="G50" s="181"/>
      <c r="H50" s="181"/>
      <c r="I50" s="181"/>
      <c r="J50" s="181"/>
      <c r="K50" s="181"/>
      <c r="L50" s="181"/>
      <c r="M50" s="181"/>
      <c r="N50" s="181"/>
      <c r="O50" s="181"/>
      <c r="P50" s="181"/>
      <c r="AN50" s="187">
        <f t="shared" ref="AN50:AX50" si="1">AVERAGE(AN8:AN47)</f>
        <v>1.088888888888889</v>
      </c>
      <c r="AO50" s="187">
        <f t="shared" si="1"/>
        <v>1.25</v>
      </c>
      <c r="AP50" s="187">
        <f t="shared" si="1"/>
        <v>1.1499999999999999</v>
      </c>
      <c r="AQ50" s="187">
        <f t="shared" si="1"/>
        <v>1.0499999999999998</v>
      </c>
      <c r="AR50" s="187">
        <f t="shared" si="1"/>
        <v>1</v>
      </c>
      <c r="AS50" s="187">
        <f t="shared" si="1"/>
        <v>0.98888888888888893</v>
      </c>
      <c r="AT50" s="187">
        <f t="shared" si="1"/>
        <v>1.0166666666666668</v>
      </c>
      <c r="AU50" s="187">
        <f t="shared" si="1"/>
        <v>0.89444444444444449</v>
      </c>
      <c r="AV50" s="187">
        <f t="shared" si="1"/>
        <v>0</v>
      </c>
      <c r="AW50" s="187">
        <f t="shared" si="1"/>
        <v>0.13333333333333336</v>
      </c>
      <c r="AX50" s="187">
        <f t="shared" si="1"/>
        <v>0.27777777777777779</v>
      </c>
    </row>
    <row r="51" spans="1:50">
      <c r="A51" s="181"/>
      <c r="B51" s="181"/>
      <c r="C51" s="181"/>
      <c r="D51" s="181"/>
      <c r="E51" s="181"/>
      <c r="F51" s="181"/>
      <c r="G51" s="181"/>
      <c r="H51" s="181"/>
      <c r="I51" s="181"/>
      <c r="J51" s="181"/>
      <c r="K51" s="181"/>
      <c r="L51" s="181"/>
      <c r="M51" s="181"/>
      <c r="N51" s="181"/>
      <c r="O51" s="181"/>
      <c r="P51" s="181"/>
    </row>
    <row r="52" spans="1:50">
      <c r="A52" s="181"/>
      <c r="B52" s="181"/>
      <c r="C52" s="181"/>
      <c r="D52" s="181"/>
      <c r="E52" s="181"/>
      <c r="F52" s="181"/>
      <c r="G52" s="181"/>
      <c r="H52" s="181"/>
      <c r="I52" s="181"/>
      <c r="J52" s="181"/>
      <c r="K52" s="181"/>
      <c r="L52" s="181"/>
      <c r="M52" s="181"/>
      <c r="N52" s="181"/>
      <c r="O52" s="181"/>
      <c r="P52" s="181"/>
    </row>
    <row r="53" spans="1:50">
      <c r="A53" s="181"/>
      <c r="B53" s="181"/>
      <c r="C53" s="181"/>
      <c r="D53" s="181"/>
      <c r="E53" s="181"/>
      <c r="F53" s="181"/>
      <c r="G53" s="181"/>
      <c r="H53" s="181"/>
    </row>
    <row r="54" spans="1:50">
      <c r="A54" s="181"/>
      <c r="B54" s="181"/>
      <c r="C54" s="181"/>
      <c r="D54" s="181"/>
      <c r="E54" s="181"/>
      <c r="F54" s="181"/>
      <c r="G54" s="181"/>
      <c r="H54" s="181"/>
    </row>
    <row r="55" spans="1:50">
      <c r="A55" s="181"/>
      <c r="B55" s="181"/>
      <c r="C55" s="181"/>
      <c r="D55" s="181"/>
      <c r="E55" s="181"/>
      <c r="F55" s="181"/>
      <c r="G55" s="181"/>
      <c r="H55" s="181"/>
    </row>
    <row r="56" spans="1:50">
      <c r="A56" s="181"/>
      <c r="B56" s="181"/>
      <c r="C56" s="181"/>
      <c r="D56" s="181"/>
      <c r="E56" s="181"/>
      <c r="F56" s="181"/>
      <c r="G56" s="181"/>
      <c r="H56" s="181"/>
    </row>
    <row r="57" spans="1:50">
      <c r="A57" s="181"/>
      <c r="B57" s="181"/>
      <c r="C57" s="181"/>
      <c r="D57" s="181"/>
      <c r="E57" s="181"/>
      <c r="F57" s="181"/>
      <c r="G57" s="181"/>
      <c r="H57" s="181"/>
    </row>
    <row r="58" spans="1:50">
      <c r="A58" s="181"/>
      <c r="B58" s="181"/>
      <c r="C58" s="181"/>
      <c r="D58" s="181"/>
      <c r="E58" s="181"/>
      <c r="F58" s="181"/>
      <c r="G58" s="181"/>
      <c r="H58" s="181"/>
    </row>
    <row r="59" spans="1:50">
      <c r="A59" s="181"/>
      <c r="B59" s="181"/>
      <c r="C59" s="181"/>
      <c r="D59" s="181"/>
      <c r="E59" s="181"/>
      <c r="F59" s="181"/>
      <c r="G59" s="181"/>
      <c r="H59" s="181"/>
    </row>
    <row r="60" spans="1:50">
      <c r="A60" s="181"/>
      <c r="B60" s="181"/>
      <c r="C60" s="181"/>
      <c r="D60" s="181"/>
      <c r="E60" s="181"/>
      <c r="F60" s="181"/>
      <c r="G60" s="181"/>
      <c r="H60" s="181"/>
    </row>
    <row r="61" spans="1:50">
      <c r="A61" s="181"/>
      <c r="B61" s="181"/>
      <c r="C61" s="181"/>
      <c r="D61" s="181"/>
      <c r="E61" s="181"/>
      <c r="F61" s="181"/>
      <c r="G61" s="181"/>
      <c r="H61" s="181"/>
    </row>
    <row r="62" spans="1:50">
      <c r="A62" s="181"/>
      <c r="B62" s="181"/>
      <c r="C62" s="181"/>
      <c r="D62" s="181"/>
      <c r="E62" s="181"/>
      <c r="F62" s="181"/>
      <c r="G62" s="181"/>
      <c r="H62" s="181"/>
    </row>
    <row r="63" spans="1:50">
      <c r="A63" s="181"/>
      <c r="B63" s="181"/>
      <c r="C63" s="181"/>
      <c r="D63" s="181"/>
      <c r="E63" s="181"/>
      <c r="F63" s="181"/>
      <c r="G63" s="181"/>
      <c r="H63" s="181"/>
    </row>
    <row r="64" spans="1:50">
      <c r="A64" s="181"/>
      <c r="B64" s="181"/>
      <c r="C64" s="181"/>
      <c r="D64" s="181"/>
      <c r="E64" s="181"/>
      <c r="F64" s="181"/>
      <c r="G64" s="181"/>
      <c r="H64" s="181"/>
    </row>
    <row r="65" spans="1:23">
      <c r="A65" s="181"/>
      <c r="B65" s="181"/>
      <c r="C65" s="181"/>
      <c r="D65" s="181"/>
      <c r="E65" s="181"/>
      <c r="F65" s="181"/>
      <c r="G65" s="181"/>
      <c r="H65" s="181"/>
    </row>
    <row r="66" spans="1:23">
      <c r="A66" s="181"/>
      <c r="B66" s="181"/>
      <c r="C66" s="181"/>
      <c r="D66" s="181"/>
      <c r="E66" s="181"/>
      <c r="F66" s="181"/>
      <c r="G66" s="181"/>
      <c r="H66" s="181"/>
    </row>
    <row r="67" spans="1:23">
      <c r="A67" s="181"/>
      <c r="B67" s="181"/>
      <c r="C67" s="181"/>
      <c r="D67" s="181"/>
      <c r="E67" s="181"/>
      <c r="F67" s="181"/>
      <c r="G67" s="181"/>
      <c r="H67" s="181"/>
    </row>
    <row r="68" spans="1:23">
      <c r="A68" s="181"/>
      <c r="B68" s="181"/>
      <c r="C68" s="181"/>
      <c r="D68" s="181"/>
      <c r="E68" s="181"/>
      <c r="F68" s="181"/>
      <c r="G68" s="181"/>
      <c r="H68" s="181"/>
    </row>
    <row r="69" spans="1:23">
      <c r="A69" s="181"/>
      <c r="B69" s="181"/>
      <c r="C69" s="181"/>
      <c r="D69" s="181"/>
      <c r="E69" s="181"/>
      <c r="F69" s="181"/>
      <c r="G69" s="181"/>
      <c r="H69" s="181"/>
      <c r="I69" s="181"/>
      <c r="J69" s="181"/>
      <c r="K69" s="181"/>
      <c r="L69" s="181"/>
      <c r="M69" s="181"/>
      <c r="N69" s="181"/>
      <c r="O69" s="181"/>
      <c r="P69" s="181"/>
    </row>
    <row r="70" spans="1:23">
      <c r="A70" s="181"/>
      <c r="B70" s="181"/>
      <c r="C70" s="181"/>
      <c r="D70" s="181"/>
      <c r="E70" s="181"/>
      <c r="F70" s="181"/>
      <c r="G70" s="181"/>
      <c r="H70" s="181"/>
      <c r="I70" s="181"/>
      <c r="J70" s="181"/>
      <c r="K70" s="181"/>
      <c r="L70" s="181"/>
      <c r="M70" s="181"/>
      <c r="N70" s="181"/>
      <c r="O70" s="181"/>
      <c r="P70" s="181"/>
    </row>
    <row r="71" spans="1:23">
      <c r="A71" s="181"/>
      <c r="B71" s="181"/>
      <c r="C71" s="181"/>
      <c r="D71" s="181"/>
      <c r="E71" s="181"/>
      <c r="F71" s="181"/>
      <c r="G71" s="181"/>
      <c r="H71" s="181"/>
      <c r="I71" s="181"/>
      <c r="J71" s="181"/>
      <c r="K71" s="181"/>
      <c r="L71" s="181"/>
      <c r="M71" s="181"/>
      <c r="N71" s="181"/>
      <c r="O71" s="181"/>
      <c r="P71" s="181"/>
    </row>
    <row r="72" spans="1:23">
      <c r="A72" s="181"/>
      <c r="B72" s="181"/>
      <c r="C72" s="181"/>
      <c r="D72" s="181"/>
      <c r="E72" s="181"/>
      <c r="F72" s="181"/>
      <c r="G72" s="181"/>
      <c r="H72" s="181"/>
      <c r="I72" s="181"/>
      <c r="J72" s="181"/>
      <c r="K72" s="181"/>
      <c r="L72" s="181"/>
      <c r="M72" s="181"/>
      <c r="N72" s="181"/>
      <c r="O72" s="181"/>
      <c r="P72" s="181"/>
    </row>
    <row r="73" spans="1:23">
      <c r="A73" s="181"/>
      <c r="B73" s="181"/>
      <c r="C73" s="181"/>
      <c r="D73" s="181"/>
      <c r="E73" s="181"/>
      <c r="F73" s="181"/>
      <c r="G73" s="181"/>
      <c r="H73" s="181"/>
      <c r="I73" s="181"/>
      <c r="J73" s="181"/>
      <c r="K73" s="181"/>
      <c r="L73" s="181"/>
      <c r="M73" s="181"/>
      <c r="N73" s="181"/>
      <c r="O73" s="181"/>
      <c r="P73" s="181"/>
    </row>
    <row r="74" spans="1:23">
      <c r="A74" s="181"/>
      <c r="B74" s="181"/>
      <c r="C74" s="181"/>
      <c r="D74" s="181"/>
      <c r="E74" s="181"/>
      <c r="F74" s="181"/>
      <c r="G74" s="181"/>
      <c r="H74" s="181"/>
      <c r="I74" s="181"/>
      <c r="J74" s="181"/>
      <c r="K74" s="181"/>
      <c r="L74" s="181"/>
      <c r="M74" s="181"/>
      <c r="N74" s="181"/>
      <c r="O74" s="181"/>
      <c r="P74" s="181"/>
    </row>
    <row r="75" spans="1:23">
      <c r="A75" s="181"/>
      <c r="B75" s="181"/>
      <c r="C75" s="181"/>
      <c r="D75" s="181"/>
      <c r="E75" s="181"/>
      <c r="F75" s="181"/>
      <c r="G75" s="181"/>
      <c r="H75" s="181"/>
      <c r="I75" s="181"/>
      <c r="J75" s="181"/>
      <c r="K75" s="181"/>
      <c r="L75" s="181"/>
      <c r="M75" s="181"/>
      <c r="N75" s="181"/>
      <c r="O75" s="181"/>
      <c r="P75" s="181"/>
    </row>
    <row r="76" spans="1:23">
      <c r="A76" s="181"/>
      <c r="B76" s="181"/>
      <c r="C76" s="181"/>
    </row>
    <row r="77" spans="1:23">
      <c r="A77" s="181"/>
      <c r="B77" s="181"/>
      <c r="C77" s="181"/>
    </row>
    <row r="78" spans="1:23">
      <c r="A78" s="181"/>
      <c r="B78" s="181"/>
      <c r="C78" s="181"/>
    </row>
    <row r="79" spans="1:23">
      <c r="A79" s="181"/>
      <c r="B79" s="181"/>
      <c r="C79" s="181"/>
    </row>
    <row r="80" spans="1:23">
      <c r="A80" s="181"/>
      <c r="B80" s="181"/>
      <c r="C80" s="181"/>
      <c r="F80" s="185"/>
      <c r="G80" s="320" t="s">
        <v>152</v>
      </c>
      <c r="H80" s="320"/>
      <c r="I80" s="320"/>
      <c r="J80" s="320"/>
      <c r="K80" s="320"/>
      <c r="L80" s="320"/>
      <c r="M80" s="320"/>
      <c r="N80" s="320"/>
      <c r="O80" s="320"/>
      <c r="P80" s="52"/>
      <c r="Q80" s="52"/>
      <c r="R80" s="52"/>
      <c r="S80" s="52"/>
      <c r="T80" s="52"/>
      <c r="U80" s="52"/>
      <c r="V80" s="52"/>
      <c r="W80" s="52"/>
    </row>
    <row r="81" spans="1:15">
      <c r="A81" s="181"/>
      <c r="B81" s="181"/>
      <c r="C81" s="181"/>
      <c r="F81" s="185"/>
      <c r="G81" s="186" t="s">
        <v>133</v>
      </c>
      <c r="H81" s="186" t="s">
        <v>134</v>
      </c>
      <c r="I81" s="186" t="s">
        <v>135</v>
      </c>
      <c r="J81" s="186" t="s">
        <v>136</v>
      </c>
      <c r="K81" s="186" t="s">
        <v>137</v>
      </c>
      <c r="L81" s="186" t="s">
        <v>138</v>
      </c>
      <c r="M81" s="186" t="s">
        <v>139</v>
      </c>
      <c r="N81" s="186"/>
      <c r="O81" s="185" t="s">
        <v>140</v>
      </c>
    </row>
    <row r="82" spans="1:15">
      <c r="A82" s="181"/>
      <c r="B82" s="181"/>
      <c r="C82" s="181"/>
      <c r="F82" s="184" t="s">
        <v>82</v>
      </c>
      <c r="G82" s="184" t="s">
        <v>184</v>
      </c>
      <c r="H82" s="184" t="s">
        <v>184</v>
      </c>
      <c r="I82" s="184" t="s">
        <v>184</v>
      </c>
      <c r="J82" s="184" t="s">
        <v>184</v>
      </c>
      <c r="K82" s="184" t="s">
        <v>184</v>
      </c>
      <c r="L82" s="184" t="s">
        <v>184</v>
      </c>
      <c r="M82" s="184" t="s">
        <v>184</v>
      </c>
      <c r="N82" s="184"/>
      <c r="O82" s="184" t="s">
        <v>184</v>
      </c>
    </row>
    <row r="83" spans="1:15">
      <c r="A83" s="181"/>
      <c r="B83" s="181"/>
      <c r="C83" s="181"/>
      <c r="F83" s="183" t="s">
        <v>83</v>
      </c>
      <c r="G83" s="182">
        <v>57</v>
      </c>
      <c r="H83" s="182">
        <v>66</v>
      </c>
      <c r="I83" s="182">
        <v>62</v>
      </c>
      <c r="J83" s="182">
        <v>57</v>
      </c>
      <c r="K83" s="182">
        <v>50</v>
      </c>
      <c r="L83" s="182">
        <v>56</v>
      </c>
      <c r="M83" s="182">
        <v>63</v>
      </c>
      <c r="N83" s="182"/>
      <c r="O83" s="182">
        <v>40</v>
      </c>
    </row>
    <row r="84" spans="1:15">
      <c r="A84" s="181"/>
      <c r="B84" s="181"/>
      <c r="C84" s="181"/>
      <c r="F84" s="183" t="s">
        <v>141</v>
      </c>
      <c r="G84" s="182">
        <v>68</v>
      </c>
      <c r="H84" s="182">
        <v>77</v>
      </c>
      <c r="I84" s="182">
        <v>71</v>
      </c>
      <c r="J84" s="182" t="s">
        <v>185</v>
      </c>
      <c r="K84" s="182">
        <v>61</v>
      </c>
      <c r="L84" s="182">
        <v>64</v>
      </c>
      <c r="M84" s="182">
        <v>66</v>
      </c>
      <c r="N84" s="182"/>
      <c r="O84" s="182">
        <v>44</v>
      </c>
    </row>
    <row r="85" spans="1:15">
      <c r="A85" s="181"/>
      <c r="B85" s="181"/>
      <c r="C85" s="181"/>
      <c r="F85" s="183" t="s">
        <v>186</v>
      </c>
      <c r="G85" s="182" t="s">
        <v>185</v>
      </c>
      <c r="H85" s="182">
        <v>90</v>
      </c>
      <c r="I85" s="182">
        <v>81</v>
      </c>
      <c r="J85" s="182" t="s">
        <v>185</v>
      </c>
      <c r="K85" s="182" t="s">
        <v>185</v>
      </c>
      <c r="L85" s="182">
        <v>75</v>
      </c>
      <c r="M85" s="182">
        <v>68</v>
      </c>
      <c r="N85" s="182"/>
      <c r="O85" s="182">
        <v>54</v>
      </c>
    </row>
    <row r="86" spans="1:15">
      <c r="A86" s="181"/>
      <c r="B86" s="181"/>
      <c r="C86" s="181"/>
      <c r="F86" s="183" t="s">
        <v>187</v>
      </c>
      <c r="G86" s="182" t="s">
        <v>185</v>
      </c>
      <c r="H86" s="182">
        <v>125</v>
      </c>
      <c r="I86" s="182">
        <v>115</v>
      </c>
      <c r="J86" s="182" t="s">
        <v>185</v>
      </c>
      <c r="K86" s="182" t="s">
        <v>185</v>
      </c>
      <c r="L86" s="182">
        <v>109</v>
      </c>
      <c r="M86" s="182">
        <v>99</v>
      </c>
      <c r="N86" s="182"/>
      <c r="O86" s="182">
        <v>84</v>
      </c>
    </row>
    <row r="87" spans="1:15">
      <c r="A87" s="181"/>
      <c r="B87" s="181"/>
      <c r="C87" s="181"/>
      <c r="F87" s="183" t="s">
        <v>188</v>
      </c>
      <c r="G87" s="182" t="s">
        <v>185</v>
      </c>
      <c r="H87" s="182" t="s">
        <v>185</v>
      </c>
      <c r="I87" s="182">
        <v>133</v>
      </c>
      <c r="J87" s="182" t="s">
        <v>185</v>
      </c>
      <c r="K87" s="182" t="s">
        <v>185</v>
      </c>
      <c r="L87" s="182">
        <v>117</v>
      </c>
      <c r="M87" s="182">
        <v>107</v>
      </c>
      <c r="N87" s="182"/>
      <c r="O87" s="182">
        <v>92</v>
      </c>
    </row>
    <row r="88" spans="1:15">
      <c r="A88" s="181"/>
      <c r="B88" s="181"/>
      <c r="C88" s="181"/>
    </row>
    <row r="89" spans="1:15">
      <c r="A89" s="181"/>
      <c r="B89" s="181"/>
      <c r="C89" s="181"/>
    </row>
    <row r="90" spans="1:15">
      <c r="A90" s="181"/>
      <c r="B90" s="181"/>
      <c r="C90" s="181"/>
      <c r="F90" s="185"/>
      <c r="G90" s="320" t="s">
        <v>154</v>
      </c>
      <c r="H90" s="320"/>
      <c r="I90" s="320"/>
      <c r="J90" s="320"/>
      <c r="K90" s="320"/>
      <c r="L90" s="320"/>
      <c r="M90" s="320"/>
      <c r="N90" s="320"/>
      <c r="O90" s="320"/>
    </row>
    <row r="91" spans="1:15">
      <c r="A91" s="181"/>
      <c r="B91" s="181"/>
      <c r="C91" s="181"/>
      <c r="F91" s="185"/>
      <c r="G91" s="186" t="s">
        <v>133</v>
      </c>
      <c r="H91" s="186" t="s">
        <v>134</v>
      </c>
      <c r="I91" s="186" t="s">
        <v>135</v>
      </c>
      <c r="J91" s="186" t="s">
        <v>136</v>
      </c>
      <c r="K91" s="186" t="s">
        <v>137</v>
      </c>
      <c r="L91" s="186" t="s">
        <v>138</v>
      </c>
      <c r="M91" s="186" t="s">
        <v>139</v>
      </c>
      <c r="N91" s="186"/>
      <c r="O91" s="185" t="s">
        <v>140</v>
      </c>
    </row>
    <row r="92" spans="1:15">
      <c r="A92" s="181"/>
      <c r="B92" s="181"/>
      <c r="C92" s="181"/>
      <c r="F92" s="184" t="s">
        <v>82</v>
      </c>
      <c r="G92" s="184" t="s">
        <v>184</v>
      </c>
      <c r="H92" s="184" t="s">
        <v>184</v>
      </c>
      <c r="I92" s="184" t="s">
        <v>184</v>
      </c>
      <c r="J92" s="184" t="s">
        <v>184</v>
      </c>
      <c r="K92" s="184" t="s">
        <v>184</v>
      </c>
      <c r="L92" s="184" t="s">
        <v>184</v>
      </c>
      <c r="M92" s="184" t="s">
        <v>184</v>
      </c>
      <c r="N92" s="184"/>
      <c r="O92" s="184" t="s">
        <v>184</v>
      </c>
    </row>
    <row r="93" spans="1:15">
      <c r="A93" s="181"/>
      <c r="B93" s="181"/>
      <c r="C93" s="181"/>
      <c r="F93" s="183" t="s">
        <v>83</v>
      </c>
      <c r="G93" s="182">
        <v>57</v>
      </c>
      <c r="H93" s="182">
        <v>66</v>
      </c>
      <c r="I93" s="182">
        <v>62</v>
      </c>
      <c r="J93" s="182">
        <v>57</v>
      </c>
      <c r="K93" s="182">
        <v>50</v>
      </c>
      <c r="L93" s="182">
        <v>56</v>
      </c>
      <c r="M93" s="182">
        <v>63</v>
      </c>
      <c r="N93" s="182"/>
      <c r="O93" s="182">
        <v>40</v>
      </c>
    </row>
    <row r="94" spans="1:15">
      <c r="A94" s="181"/>
      <c r="B94" s="181"/>
      <c r="C94" s="181"/>
      <c r="F94" s="183" t="s">
        <v>141</v>
      </c>
      <c r="G94" s="182">
        <v>68</v>
      </c>
      <c r="H94" s="182">
        <v>77</v>
      </c>
      <c r="I94" s="182">
        <v>71</v>
      </c>
      <c r="J94" s="182" t="s">
        <v>185</v>
      </c>
      <c r="K94" s="182">
        <v>61</v>
      </c>
      <c r="L94" s="182">
        <v>64</v>
      </c>
      <c r="M94" s="182">
        <v>66</v>
      </c>
      <c r="N94" s="182"/>
      <c r="O94" s="182">
        <v>44</v>
      </c>
    </row>
    <row r="95" spans="1:15">
      <c r="A95" s="181"/>
      <c r="B95" s="181"/>
      <c r="C95" s="181"/>
      <c r="F95" s="183" t="s">
        <v>186</v>
      </c>
      <c r="G95" s="182" t="s">
        <v>185</v>
      </c>
      <c r="H95" s="182">
        <v>90</v>
      </c>
      <c r="I95" s="182">
        <v>81</v>
      </c>
      <c r="J95" s="182" t="s">
        <v>185</v>
      </c>
      <c r="K95" s="182" t="s">
        <v>185</v>
      </c>
      <c r="L95" s="182">
        <v>75</v>
      </c>
      <c r="M95" s="182">
        <v>68</v>
      </c>
      <c r="N95" s="182"/>
      <c r="O95" s="182">
        <v>54</v>
      </c>
    </row>
    <row r="96" spans="1:15">
      <c r="A96" s="181"/>
      <c r="B96" s="181"/>
      <c r="C96" s="181"/>
      <c r="F96" s="183" t="s">
        <v>187</v>
      </c>
      <c r="G96" s="182" t="s">
        <v>185</v>
      </c>
      <c r="H96" s="182">
        <v>125</v>
      </c>
      <c r="I96" s="182">
        <v>115</v>
      </c>
      <c r="J96" s="182" t="s">
        <v>185</v>
      </c>
      <c r="K96" s="182" t="s">
        <v>185</v>
      </c>
      <c r="L96" s="182">
        <v>109</v>
      </c>
      <c r="M96" s="182">
        <v>99</v>
      </c>
      <c r="N96" s="182"/>
      <c r="O96" s="182">
        <v>84</v>
      </c>
    </row>
    <row r="97" spans="1:15">
      <c r="A97" s="181"/>
      <c r="B97" s="181"/>
      <c r="C97" s="181"/>
      <c r="F97" s="183" t="s">
        <v>188</v>
      </c>
      <c r="G97" s="182" t="s">
        <v>185</v>
      </c>
      <c r="H97" s="182" t="s">
        <v>185</v>
      </c>
      <c r="I97" s="182">
        <v>133</v>
      </c>
      <c r="J97" s="182" t="s">
        <v>185</v>
      </c>
      <c r="K97" s="182" t="s">
        <v>185</v>
      </c>
      <c r="L97" s="182">
        <v>117</v>
      </c>
      <c r="M97" s="182">
        <v>107</v>
      </c>
      <c r="N97" s="182"/>
      <c r="O97" s="182">
        <v>92</v>
      </c>
    </row>
    <row r="98" spans="1:15">
      <c r="A98" s="181"/>
      <c r="B98" s="181"/>
      <c r="C98" s="181"/>
    </row>
    <row r="99" spans="1:15">
      <c r="A99" s="181"/>
      <c r="B99" s="181"/>
      <c r="C99" s="181"/>
    </row>
    <row r="100" spans="1:15">
      <c r="A100" s="181"/>
      <c r="B100" s="181"/>
      <c r="C100" s="181"/>
      <c r="F100" s="185"/>
      <c r="G100" s="320" t="s">
        <v>156</v>
      </c>
      <c r="H100" s="320"/>
      <c r="I100" s="320"/>
      <c r="J100" s="320"/>
      <c r="K100" s="320"/>
      <c r="L100" s="320"/>
      <c r="M100" s="320"/>
      <c r="N100" s="320"/>
      <c r="O100" s="320"/>
    </row>
    <row r="101" spans="1:15">
      <c r="A101" s="181"/>
      <c r="B101" s="181"/>
      <c r="C101" s="181"/>
      <c r="F101" s="185"/>
      <c r="G101" s="186" t="s">
        <v>133</v>
      </c>
      <c r="H101" s="186" t="s">
        <v>134</v>
      </c>
      <c r="I101" s="186" t="s">
        <v>135</v>
      </c>
      <c r="J101" s="186" t="s">
        <v>136</v>
      </c>
      <c r="K101" s="186" t="s">
        <v>137</v>
      </c>
      <c r="L101" s="186" t="s">
        <v>138</v>
      </c>
      <c r="M101" s="186" t="s">
        <v>139</v>
      </c>
      <c r="N101" s="186"/>
      <c r="O101" s="185" t="s">
        <v>140</v>
      </c>
    </row>
    <row r="102" spans="1:15">
      <c r="A102" s="181"/>
      <c r="B102" s="181"/>
      <c r="C102" s="181"/>
      <c r="F102" s="184" t="s">
        <v>82</v>
      </c>
      <c r="G102" s="184" t="s">
        <v>184</v>
      </c>
      <c r="H102" s="184" t="s">
        <v>184</v>
      </c>
      <c r="I102" s="184" t="s">
        <v>184</v>
      </c>
      <c r="J102" s="184" t="s">
        <v>184</v>
      </c>
      <c r="K102" s="184" t="s">
        <v>184</v>
      </c>
      <c r="L102" s="184" t="s">
        <v>184</v>
      </c>
      <c r="M102" s="184" t="s">
        <v>184</v>
      </c>
      <c r="N102" s="184"/>
      <c r="O102" s="184" t="s">
        <v>184</v>
      </c>
    </row>
    <row r="103" spans="1:15">
      <c r="A103" s="181"/>
      <c r="B103" s="181"/>
      <c r="C103" s="181"/>
      <c r="F103" s="183" t="s">
        <v>83</v>
      </c>
      <c r="G103" s="182">
        <v>70</v>
      </c>
      <c r="H103" s="182">
        <v>79</v>
      </c>
      <c r="I103" s="182">
        <v>72</v>
      </c>
      <c r="J103" s="182">
        <v>69</v>
      </c>
      <c r="K103" s="182">
        <v>60</v>
      </c>
      <c r="L103" s="182">
        <v>64</v>
      </c>
      <c r="M103" s="182">
        <v>66</v>
      </c>
      <c r="N103" s="182"/>
      <c r="O103" s="182">
        <v>44</v>
      </c>
    </row>
    <row r="104" spans="1:15">
      <c r="A104" s="181"/>
      <c r="B104" s="181"/>
      <c r="C104" s="181"/>
      <c r="F104" s="183" t="s">
        <v>141</v>
      </c>
      <c r="G104" s="182">
        <v>88</v>
      </c>
      <c r="H104" s="182">
        <v>96</v>
      </c>
      <c r="I104" s="182">
        <v>87</v>
      </c>
      <c r="J104" s="182" t="s">
        <v>185</v>
      </c>
      <c r="K104" s="182">
        <v>77</v>
      </c>
      <c r="L104" s="182">
        <v>79</v>
      </c>
      <c r="M104" s="182">
        <v>76</v>
      </c>
      <c r="N104" s="182"/>
      <c r="O104" s="182">
        <v>54</v>
      </c>
    </row>
    <row r="105" spans="1:15">
      <c r="A105" s="181"/>
      <c r="B105" s="181"/>
      <c r="C105" s="181"/>
      <c r="F105" s="183" t="s">
        <v>186</v>
      </c>
      <c r="G105" s="182" t="s">
        <v>185</v>
      </c>
      <c r="H105" s="182">
        <v>115</v>
      </c>
      <c r="I105" s="182">
        <v>104</v>
      </c>
      <c r="J105" s="182" t="s">
        <v>185</v>
      </c>
      <c r="K105" s="182" t="s">
        <v>185</v>
      </c>
      <c r="L105" s="182">
        <v>96</v>
      </c>
      <c r="M105" s="182">
        <v>87</v>
      </c>
      <c r="N105" s="182"/>
      <c r="O105" s="182">
        <v>69</v>
      </c>
    </row>
    <row r="106" spans="1:15">
      <c r="A106" s="181"/>
      <c r="B106" s="181"/>
      <c r="C106" s="181"/>
      <c r="F106" s="183" t="s">
        <v>187</v>
      </c>
      <c r="G106" s="182" t="s">
        <v>185</v>
      </c>
      <c r="H106" s="182">
        <v>161</v>
      </c>
      <c r="I106" s="182">
        <v>148</v>
      </c>
      <c r="J106" s="182" t="s">
        <v>185</v>
      </c>
      <c r="K106" s="182" t="s">
        <v>185</v>
      </c>
      <c r="L106" s="182">
        <v>140</v>
      </c>
      <c r="M106" s="182">
        <v>128</v>
      </c>
      <c r="N106" s="182"/>
      <c r="O106" s="182">
        <v>109</v>
      </c>
    </row>
    <row r="107" spans="1:15">
      <c r="A107" s="181"/>
      <c r="B107" s="181"/>
      <c r="C107" s="181"/>
      <c r="F107" s="183" t="s">
        <v>188</v>
      </c>
      <c r="G107" s="182" t="s">
        <v>185</v>
      </c>
      <c r="H107" s="182" t="s">
        <v>185</v>
      </c>
      <c r="I107" s="182">
        <v>159</v>
      </c>
      <c r="J107" s="182" t="s">
        <v>185</v>
      </c>
      <c r="K107" s="182" t="s">
        <v>185</v>
      </c>
      <c r="L107" s="182">
        <v>152</v>
      </c>
      <c r="M107" s="182">
        <v>138</v>
      </c>
      <c r="N107" s="182"/>
      <c r="O107" s="182">
        <v>119</v>
      </c>
    </row>
    <row r="108" spans="1:15">
      <c r="A108" s="181"/>
      <c r="B108" s="181"/>
      <c r="C108" s="181"/>
    </row>
    <row r="109" spans="1:15">
      <c r="A109" s="181"/>
      <c r="B109" s="181"/>
      <c r="C109" s="181"/>
    </row>
    <row r="110" spans="1:15">
      <c r="A110" s="181"/>
      <c r="B110" s="181"/>
      <c r="C110" s="181"/>
      <c r="F110" s="185"/>
      <c r="G110" s="320" t="s">
        <v>157</v>
      </c>
      <c r="H110" s="320"/>
      <c r="I110" s="320"/>
      <c r="J110" s="320"/>
      <c r="K110" s="320"/>
      <c r="L110" s="320"/>
      <c r="M110" s="320"/>
      <c r="N110" s="320"/>
      <c r="O110" s="320"/>
    </row>
    <row r="111" spans="1:15">
      <c r="A111" s="181"/>
      <c r="B111" s="181"/>
      <c r="C111" s="181"/>
      <c r="F111" s="185"/>
      <c r="G111" s="186" t="s">
        <v>133</v>
      </c>
      <c r="H111" s="186" t="s">
        <v>134</v>
      </c>
      <c r="I111" s="186" t="s">
        <v>135</v>
      </c>
      <c r="J111" s="186" t="s">
        <v>136</v>
      </c>
      <c r="K111" s="186" t="s">
        <v>137</v>
      </c>
      <c r="L111" s="186" t="s">
        <v>138</v>
      </c>
      <c r="M111" s="186" t="s">
        <v>139</v>
      </c>
      <c r="N111" s="186"/>
      <c r="O111" s="185" t="s">
        <v>140</v>
      </c>
    </row>
    <row r="112" spans="1:15">
      <c r="A112" s="181"/>
      <c r="B112" s="181"/>
      <c r="C112" s="181"/>
      <c r="F112" s="184" t="s">
        <v>82</v>
      </c>
      <c r="G112" s="184" t="s">
        <v>184</v>
      </c>
      <c r="H112" s="184" t="s">
        <v>184</v>
      </c>
      <c r="I112" s="184" t="s">
        <v>184</v>
      </c>
      <c r="J112" s="184" t="s">
        <v>184</v>
      </c>
      <c r="K112" s="184" t="s">
        <v>184</v>
      </c>
      <c r="L112" s="184" t="s">
        <v>184</v>
      </c>
      <c r="M112" s="184" t="s">
        <v>184</v>
      </c>
      <c r="N112" s="184"/>
      <c r="O112" s="184" t="s">
        <v>184</v>
      </c>
    </row>
    <row r="113" spans="1:15">
      <c r="A113" s="181"/>
      <c r="B113" s="181"/>
      <c r="C113" s="181"/>
      <c r="F113" s="183" t="s">
        <v>83</v>
      </c>
      <c r="G113" s="182">
        <v>57</v>
      </c>
      <c r="H113" s="182">
        <v>66</v>
      </c>
      <c r="I113" s="182">
        <v>62</v>
      </c>
      <c r="J113" s="182">
        <v>57</v>
      </c>
      <c r="K113" s="182">
        <v>50</v>
      </c>
      <c r="L113" s="182">
        <v>56</v>
      </c>
      <c r="M113" s="182">
        <v>63</v>
      </c>
      <c r="N113" s="182"/>
      <c r="O113" s="182">
        <v>40</v>
      </c>
    </row>
    <row r="114" spans="1:15">
      <c r="A114" s="181"/>
      <c r="B114" s="181"/>
      <c r="C114" s="181"/>
      <c r="F114" s="183" t="s">
        <v>141</v>
      </c>
      <c r="G114" s="182">
        <v>68</v>
      </c>
      <c r="H114" s="182">
        <v>77</v>
      </c>
      <c r="I114" s="182">
        <v>71</v>
      </c>
      <c r="J114" s="182" t="s">
        <v>185</v>
      </c>
      <c r="K114" s="182">
        <v>61</v>
      </c>
      <c r="L114" s="182">
        <v>64</v>
      </c>
      <c r="M114" s="182">
        <v>66</v>
      </c>
      <c r="N114" s="182"/>
      <c r="O114" s="182">
        <v>44</v>
      </c>
    </row>
    <row r="115" spans="1:15">
      <c r="A115" s="181"/>
      <c r="B115" s="181"/>
      <c r="C115" s="181"/>
      <c r="F115" s="183" t="s">
        <v>186</v>
      </c>
      <c r="G115" s="182" t="s">
        <v>185</v>
      </c>
      <c r="H115" s="182">
        <v>90</v>
      </c>
      <c r="I115" s="182">
        <v>81</v>
      </c>
      <c r="J115" s="182" t="s">
        <v>185</v>
      </c>
      <c r="K115" s="182" t="s">
        <v>185</v>
      </c>
      <c r="L115" s="182">
        <v>75</v>
      </c>
      <c r="M115" s="182">
        <v>68</v>
      </c>
      <c r="N115" s="182"/>
      <c r="O115" s="182">
        <v>54</v>
      </c>
    </row>
    <row r="116" spans="1:15">
      <c r="A116" s="181"/>
      <c r="B116" s="181"/>
      <c r="C116" s="181"/>
      <c r="F116" s="183" t="s">
        <v>187</v>
      </c>
      <c r="G116" s="182" t="s">
        <v>185</v>
      </c>
      <c r="H116" s="182">
        <v>125</v>
      </c>
      <c r="I116" s="182">
        <v>115</v>
      </c>
      <c r="J116" s="182" t="s">
        <v>185</v>
      </c>
      <c r="K116" s="182" t="s">
        <v>185</v>
      </c>
      <c r="L116" s="182">
        <v>109</v>
      </c>
      <c r="M116" s="182">
        <v>99</v>
      </c>
      <c r="N116" s="182"/>
      <c r="O116" s="182">
        <v>84</v>
      </c>
    </row>
    <row r="117" spans="1:15">
      <c r="A117" s="181"/>
      <c r="B117" s="181"/>
      <c r="C117" s="181"/>
      <c r="F117" s="183" t="s">
        <v>188</v>
      </c>
      <c r="G117" s="182" t="s">
        <v>185</v>
      </c>
      <c r="H117" s="182" t="s">
        <v>185</v>
      </c>
      <c r="I117" s="182">
        <v>133</v>
      </c>
      <c r="J117" s="182" t="s">
        <v>185</v>
      </c>
      <c r="K117" s="182" t="s">
        <v>185</v>
      </c>
      <c r="L117" s="182">
        <v>117</v>
      </c>
      <c r="M117" s="182">
        <v>107</v>
      </c>
      <c r="N117" s="182"/>
      <c r="O117" s="182">
        <v>92</v>
      </c>
    </row>
    <row r="118" spans="1:15">
      <c r="A118" s="181"/>
      <c r="B118" s="181"/>
      <c r="C118" s="181"/>
    </row>
    <row r="119" spans="1:15">
      <c r="A119" s="181"/>
      <c r="B119" s="181"/>
      <c r="C119" s="181"/>
    </row>
    <row r="120" spans="1:15">
      <c r="A120" s="181"/>
      <c r="B120" s="181"/>
      <c r="C120" s="181"/>
      <c r="F120" s="185"/>
      <c r="G120" s="320" t="s">
        <v>158</v>
      </c>
      <c r="H120" s="320"/>
      <c r="I120" s="320"/>
      <c r="J120" s="320"/>
      <c r="K120" s="320"/>
      <c r="L120" s="320"/>
      <c r="M120" s="320"/>
      <c r="N120" s="320"/>
      <c r="O120" s="320"/>
    </row>
    <row r="121" spans="1:15">
      <c r="A121" s="181"/>
      <c r="B121" s="181"/>
      <c r="C121" s="181"/>
      <c r="F121" s="185"/>
      <c r="G121" s="186" t="s">
        <v>133</v>
      </c>
      <c r="H121" s="186" t="s">
        <v>134</v>
      </c>
      <c r="I121" s="186" t="s">
        <v>135</v>
      </c>
      <c r="J121" s="186" t="s">
        <v>136</v>
      </c>
      <c r="K121" s="186" t="s">
        <v>137</v>
      </c>
      <c r="L121" s="186" t="s">
        <v>138</v>
      </c>
      <c r="M121" s="186" t="s">
        <v>139</v>
      </c>
      <c r="N121" s="186"/>
      <c r="O121" s="185" t="s">
        <v>140</v>
      </c>
    </row>
    <row r="122" spans="1:15">
      <c r="A122" s="181"/>
      <c r="B122" s="181"/>
      <c r="C122" s="181"/>
      <c r="F122" s="184" t="s">
        <v>82</v>
      </c>
      <c r="G122" s="184" t="s">
        <v>184</v>
      </c>
      <c r="H122" s="184" t="s">
        <v>184</v>
      </c>
      <c r="I122" s="184" t="s">
        <v>184</v>
      </c>
      <c r="J122" s="184" t="s">
        <v>184</v>
      </c>
      <c r="K122" s="184" t="s">
        <v>184</v>
      </c>
      <c r="L122" s="184" t="s">
        <v>184</v>
      </c>
      <c r="M122" s="184" t="s">
        <v>184</v>
      </c>
      <c r="N122" s="184"/>
      <c r="O122" s="184" t="s">
        <v>184</v>
      </c>
    </row>
    <row r="123" spans="1:15">
      <c r="A123" s="181"/>
      <c r="B123" s="181"/>
      <c r="C123" s="181"/>
      <c r="F123" s="183" t="s">
        <v>83</v>
      </c>
      <c r="G123" s="182">
        <v>57</v>
      </c>
      <c r="H123" s="182">
        <v>66</v>
      </c>
      <c r="I123" s="182">
        <v>62</v>
      </c>
      <c r="J123" s="182">
        <v>57</v>
      </c>
      <c r="K123" s="182">
        <v>50</v>
      </c>
      <c r="L123" s="182">
        <v>56</v>
      </c>
      <c r="M123" s="182">
        <v>63</v>
      </c>
      <c r="N123" s="182"/>
      <c r="O123" s="182">
        <v>40</v>
      </c>
    </row>
    <row r="124" spans="1:15">
      <c r="A124" s="181"/>
      <c r="B124" s="181"/>
      <c r="C124" s="181"/>
      <c r="F124" s="183" t="s">
        <v>141</v>
      </c>
      <c r="G124" s="182">
        <v>68</v>
      </c>
      <c r="H124" s="182">
        <v>77</v>
      </c>
      <c r="I124" s="182">
        <v>71</v>
      </c>
      <c r="J124" s="182" t="s">
        <v>185</v>
      </c>
      <c r="K124" s="182">
        <v>61</v>
      </c>
      <c r="L124" s="182">
        <v>64</v>
      </c>
      <c r="M124" s="182">
        <v>66</v>
      </c>
      <c r="N124" s="182"/>
      <c r="O124" s="182">
        <v>44</v>
      </c>
    </row>
    <row r="125" spans="1:15">
      <c r="A125" s="181"/>
      <c r="B125" s="181"/>
      <c r="C125" s="181"/>
      <c r="F125" s="183" t="s">
        <v>186</v>
      </c>
      <c r="G125" s="182" t="s">
        <v>185</v>
      </c>
      <c r="H125" s="182">
        <v>90</v>
      </c>
      <c r="I125" s="182">
        <v>81</v>
      </c>
      <c r="J125" s="182" t="s">
        <v>185</v>
      </c>
      <c r="K125" s="182" t="s">
        <v>185</v>
      </c>
      <c r="L125" s="182">
        <v>75</v>
      </c>
      <c r="M125" s="182">
        <v>68</v>
      </c>
      <c r="N125" s="182"/>
      <c r="O125" s="182">
        <v>54</v>
      </c>
    </row>
    <row r="126" spans="1:15">
      <c r="A126" s="181"/>
      <c r="B126" s="181"/>
      <c r="C126" s="181"/>
      <c r="F126" s="183" t="s">
        <v>187</v>
      </c>
      <c r="G126" s="182" t="s">
        <v>185</v>
      </c>
      <c r="H126" s="182">
        <v>125</v>
      </c>
      <c r="I126" s="182">
        <v>115</v>
      </c>
      <c r="J126" s="182" t="s">
        <v>185</v>
      </c>
      <c r="K126" s="182" t="s">
        <v>185</v>
      </c>
      <c r="L126" s="182">
        <v>109</v>
      </c>
      <c r="M126" s="182">
        <v>99</v>
      </c>
      <c r="N126" s="182"/>
      <c r="O126" s="182">
        <v>84</v>
      </c>
    </row>
    <row r="127" spans="1:15">
      <c r="A127" s="181"/>
      <c r="B127" s="181"/>
      <c r="C127" s="181"/>
      <c r="F127" s="183" t="s">
        <v>188</v>
      </c>
      <c r="G127" s="182" t="s">
        <v>185</v>
      </c>
      <c r="H127" s="182" t="s">
        <v>185</v>
      </c>
      <c r="I127" s="182">
        <v>133</v>
      </c>
      <c r="J127" s="182" t="s">
        <v>185</v>
      </c>
      <c r="K127" s="182" t="s">
        <v>185</v>
      </c>
      <c r="L127" s="182">
        <v>117</v>
      </c>
      <c r="M127" s="182">
        <v>107</v>
      </c>
      <c r="N127" s="182"/>
      <c r="O127" s="182">
        <v>92</v>
      </c>
    </row>
    <row r="128" spans="1:15">
      <c r="A128" s="181"/>
      <c r="B128" s="181"/>
      <c r="C128" s="181"/>
    </row>
    <row r="129" spans="1:15">
      <c r="A129" s="181"/>
      <c r="B129" s="181"/>
      <c r="C129" s="181"/>
    </row>
    <row r="130" spans="1:15">
      <c r="A130" s="181"/>
      <c r="B130" s="181"/>
      <c r="C130" s="181"/>
      <c r="F130" s="185"/>
      <c r="G130" s="320" t="s">
        <v>161</v>
      </c>
      <c r="H130" s="320"/>
      <c r="I130" s="320"/>
      <c r="J130" s="320"/>
      <c r="K130" s="320"/>
      <c r="L130" s="320"/>
      <c r="M130" s="320"/>
      <c r="N130" s="320"/>
      <c r="O130" s="320"/>
    </row>
    <row r="131" spans="1:15">
      <c r="A131" s="181"/>
      <c r="B131" s="181"/>
      <c r="C131" s="181"/>
      <c r="F131" s="185"/>
      <c r="G131" s="186" t="s">
        <v>133</v>
      </c>
      <c r="H131" s="186" t="s">
        <v>134</v>
      </c>
      <c r="I131" s="186" t="s">
        <v>135</v>
      </c>
      <c r="J131" s="186" t="s">
        <v>136</v>
      </c>
      <c r="K131" s="186" t="s">
        <v>137</v>
      </c>
      <c r="L131" s="186" t="s">
        <v>138</v>
      </c>
      <c r="M131" s="186" t="s">
        <v>139</v>
      </c>
      <c r="N131" s="186"/>
      <c r="O131" s="185" t="s">
        <v>140</v>
      </c>
    </row>
    <row r="132" spans="1:15">
      <c r="A132" s="181"/>
      <c r="B132" s="181"/>
      <c r="C132" s="181"/>
      <c r="F132" s="184" t="s">
        <v>82</v>
      </c>
      <c r="G132" s="184" t="s">
        <v>184</v>
      </c>
      <c r="H132" s="184" t="s">
        <v>184</v>
      </c>
      <c r="I132" s="184" t="s">
        <v>184</v>
      </c>
      <c r="J132" s="184" t="s">
        <v>184</v>
      </c>
      <c r="K132" s="184" t="s">
        <v>184</v>
      </c>
      <c r="L132" s="184" t="s">
        <v>184</v>
      </c>
      <c r="M132" s="184" t="s">
        <v>184</v>
      </c>
      <c r="N132" s="184"/>
      <c r="O132" s="184" t="s">
        <v>184</v>
      </c>
    </row>
    <row r="133" spans="1:15">
      <c r="A133" s="181"/>
      <c r="B133" s="181"/>
      <c r="C133" s="181"/>
      <c r="F133" s="183" t="s">
        <v>83</v>
      </c>
      <c r="G133" s="182">
        <v>57</v>
      </c>
      <c r="H133" s="182">
        <v>66</v>
      </c>
      <c r="I133" s="182">
        <v>62</v>
      </c>
      <c r="J133" s="182">
        <v>57</v>
      </c>
      <c r="K133" s="182">
        <v>50</v>
      </c>
      <c r="L133" s="182">
        <v>56</v>
      </c>
      <c r="M133" s="182">
        <v>63</v>
      </c>
      <c r="N133" s="182"/>
      <c r="O133" s="182">
        <v>40</v>
      </c>
    </row>
    <row r="134" spans="1:15">
      <c r="A134" s="181"/>
      <c r="B134" s="181"/>
      <c r="C134" s="181"/>
      <c r="F134" s="183" t="s">
        <v>141</v>
      </c>
      <c r="G134" s="182">
        <v>68</v>
      </c>
      <c r="H134" s="182">
        <v>77</v>
      </c>
      <c r="I134" s="182">
        <v>71</v>
      </c>
      <c r="J134" s="182" t="s">
        <v>185</v>
      </c>
      <c r="K134" s="182">
        <v>61</v>
      </c>
      <c r="L134" s="182">
        <v>64</v>
      </c>
      <c r="M134" s="182">
        <v>66</v>
      </c>
      <c r="N134" s="182"/>
      <c r="O134" s="182">
        <v>44</v>
      </c>
    </row>
    <row r="135" spans="1:15">
      <c r="A135" s="181"/>
      <c r="B135" s="181"/>
      <c r="C135" s="181"/>
      <c r="F135" s="183" t="s">
        <v>186</v>
      </c>
      <c r="G135" s="182" t="s">
        <v>185</v>
      </c>
      <c r="H135" s="182">
        <v>90</v>
      </c>
      <c r="I135" s="182">
        <v>81</v>
      </c>
      <c r="J135" s="182" t="s">
        <v>185</v>
      </c>
      <c r="K135" s="182" t="s">
        <v>185</v>
      </c>
      <c r="L135" s="182">
        <v>75</v>
      </c>
      <c r="M135" s="182">
        <v>68</v>
      </c>
      <c r="N135" s="182"/>
      <c r="O135" s="182">
        <v>54</v>
      </c>
    </row>
    <row r="136" spans="1:15">
      <c r="A136" s="181"/>
      <c r="B136" s="181"/>
      <c r="C136" s="181"/>
      <c r="F136" s="183" t="s">
        <v>187</v>
      </c>
      <c r="G136" s="182" t="s">
        <v>185</v>
      </c>
      <c r="H136" s="182">
        <v>125</v>
      </c>
      <c r="I136" s="182">
        <v>115</v>
      </c>
      <c r="J136" s="182" t="s">
        <v>185</v>
      </c>
      <c r="K136" s="182" t="s">
        <v>185</v>
      </c>
      <c r="L136" s="182">
        <v>109</v>
      </c>
      <c r="M136" s="182">
        <v>99</v>
      </c>
      <c r="N136" s="182"/>
      <c r="O136" s="182">
        <v>84</v>
      </c>
    </row>
    <row r="137" spans="1:15">
      <c r="A137" s="181"/>
      <c r="B137" s="181"/>
      <c r="C137" s="181"/>
      <c r="F137" s="183" t="s">
        <v>188</v>
      </c>
      <c r="G137" s="182" t="s">
        <v>185</v>
      </c>
      <c r="H137" s="182" t="s">
        <v>185</v>
      </c>
      <c r="I137" s="182">
        <v>133</v>
      </c>
      <c r="J137" s="182" t="s">
        <v>185</v>
      </c>
      <c r="K137" s="182" t="s">
        <v>185</v>
      </c>
      <c r="L137" s="182">
        <v>117</v>
      </c>
      <c r="M137" s="182">
        <v>107</v>
      </c>
      <c r="N137" s="182"/>
      <c r="O137" s="182">
        <v>92</v>
      </c>
    </row>
    <row r="138" spans="1:15">
      <c r="A138" s="181"/>
      <c r="B138" s="181"/>
      <c r="C138" s="181"/>
    </row>
    <row r="139" spans="1:15">
      <c r="A139" s="181"/>
      <c r="B139" s="181"/>
      <c r="C139" s="181"/>
    </row>
    <row r="140" spans="1:15">
      <c r="A140" s="181"/>
      <c r="B140" s="181"/>
      <c r="C140" s="181"/>
      <c r="F140" s="185"/>
      <c r="G140" s="320" t="s">
        <v>164</v>
      </c>
      <c r="H140" s="320"/>
      <c r="I140" s="320"/>
      <c r="J140" s="320"/>
      <c r="K140" s="320"/>
      <c r="L140" s="320"/>
      <c r="M140" s="320"/>
      <c r="N140" s="320"/>
      <c r="O140" s="320"/>
    </row>
    <row r="141" spans="1:15">
      <c r="A141" s="181"/>
      <c r="B141" s="181"/>
      <c r="C141" s="181"/>
      <c r="F141" s="185"/>
      <c r="G141" s="186" t="s">
        <v>133</v>
      </c>
      <c r="H141" s="186" t="s">
        <v>134</v>
      </c>
      <c r="I141" s="186" t="s">
        <v>135</v>
      </c>
      <c r="J141" s="186" t="s">
        <v>136</v>
      </c>
      <c r="K141" s="186" t="s">
        <v>137</v>
      </c>
      <c r="L141" s="186" t="s">
        <v>138</v>
      </c>
      <c r="M141" s="186" t="s">
        <v>139</v>
      </c>
      <c r="N141" s="186"/>
      <c r="O141" s="185" t="s">
        <v>140</v>
      </c>
    </row>
    <row r="142" spans="1:15">
      <c r="A142" s="181"/>
      <c r="B142" s="181"/>
      <c r="C142" s="181"/>
      <c r="F142" s="184" t="s">
        <v>82</v>
      </c>
      <c r="G142" s="184" t="s">
        <v>184</v>
      </c>
      <c r="H142" s="184" t="s">
        <v>184</v>
      </c>
      <c r="I142" s="184" t="s">
        <v>184</v>
      </c>
      <c r="J142" s="184" t="s">
        <v>184</v>
      </c>
      <c r="K142" s="184" t="s">
        <v>184</v>
      </c>
      <c r="L142" s="184" t="s">
        <v>184</v>
      </c>
      <c r="M142" s="184" t="s">
        <v>184</v>
      </c>
      <c r="N142" s="184"/>
      <c r="O142" s="184" t="s">
        <v>184</v>
      </c>
    </row>
    <row r="143" spans="1:15">
      <c r="A143" s="181"/>
      <c r="B143" s="181"/>
      <c r="C143" s="181"/>
      <c r="F143" s="183" t="s">
        <v>83</v>
      </c>
      <c r="G143" s="182">
        <v>57</v>
      </c>
      <c r="H143" s="182">
        <v>66</v>
      </c>
      <c r="I143" s="182">
        <v>62</v>
      </c>
      <c r="J143" s="182">
        <v>57</v>
      </c>
      <c r="K143" s="182">
        <v>50</v>
      </c>
      <c r="L143" s="182">
        <v>56</v>
      </c>
      <c r="M143" s="182">
        <v>63</v>
      </c>
      <c r="N143" s="182"/>
      <c r="O143" s="182">
        <v>40</v>
      </c>
    </row>
    <row r="144" spans="1:15">
      <c r="A144" s="181"/>
      <c r="B144" s="181"/>
      <c r="C144" s="181"/>
      <c r="F144" s="183" t="s">
        <v>141</v>
      </c>
      <c r="G144" s="182">
        <v>68</v>
      </c>
      <c r="H144" s="182">
        <v>77</v>
      </c>
      <c r="I144" s="182">
        <v>71</v>
      </c>
      <c r="J144" s="182" t="s">
        <v>185</v>
      </c>
      <c r="K144" s="182">
        <v>61</v>
      </c>
      <c r="L144" s="182">
        <v>64</v>
      </c>
      <c r="M144" s="182">
        <v>66</v>
      </c>
      <c r="N144" s="182"/>
      <c r="O144" s="182">
        <v>44</v>
      </c>
    </row>
    <row r="145" spans="1:15">
      <c r="A145" s="181"/>
      <c r="B145" s="181"/>
      <c r="C145" s="181"/>
      <c r="F145" s="183" t="s">
        <v>186</v>
      </c>
      <c r="G145" s="182" t="s">
        <v>185</v>
      </c>
      <c r="H145" s="182">
        <v>90</v>
      </c>
      <c r="I145" s="182">
        <v>81</v>
      </c>
      <c r="J145" s="182" t="s">
        <v>185</v>
      </c>
      <c r="K145" s="182" t="s">
        <v>185</v>
      </c>
      <c r="L145" s="182">
        <v>75</v>
      </c>
      <c r="M145" s="182">
        <v>68</v>
      </c>
      <c r="N145" s="182"/>
      <c r="O145" s="182">
        <v>54</v>
      </c>
    </row>
    <row r="146" spans="1:15">
      <c r="A146" s="181"/>
      <c r="B146" s="181"/>
      <c r="C146" s="181"/>
      <c r="F146" s="183" t="s">
        <v>187</v>
      </c>
      <c r="G146" s="182" t="s">
        <v>185</v>
      </c>
      <c r="H146" s="182">
        <v>125</v>
      </c>
      <c r="I146" s="182">
        <v>115</v>
      </c>
      <c r="J146" s="182" t="s">
        <v>185</v>
      </c>
      <c r="K146" s="182" t="s">
        <v>185</v>
      </c>
      <c r="L146" s="182">
        <v>109</v>
      </c>
      <c r="M146" s="182">
        <v>99</v>
      </c>
      <c r="N146" s="182"/>
      <c r="O146" s="182">
        <v>84</v>
      </c>
    </row>
    <row r="147" spans="1:15">
      <c r="A147" s="181"/>
      <c r="B147" s="181"/>
      <c r="C147" s="181"/>
      <c r="F147" s="183" t="s">
        <v>188</v>
      </c>
      <c r="G147" s="182" t="s">
        <v>185</v>
      </c>
      <c r="H147" s="182" t="s">
        <v>185</v>
      </c>
      <c r="I147" s="182">
        <v>133</v>
      </c>
      <c r="J147" s="182" t="s">
        <v>185</v>
      </c>
      <c r="K147" s="182" t="s">
        <v>185</v>
      </c>
      <c r="L147" s="182">
        <v>117</v>
      </c>
      <c r="M147" s="182">
        <v>107</v>
      </c>
      <c r="N147" s="182"/>
      <c r="O147" s="182">
        <v>92</v>
      </c>
    </row>
    <row r="148" spans="1:15">
      <c r="A148" s="181"/>
      <c r="B148" s="181"/>
      <c r="C148" s="181"/>
    </row>
    <row r="149" spans="1:15">
      <c r="A149" s="181"/>
      <c r="B149" s="181"/>
      <c r="C149" s="181"/>
    </row>
    <row r="150" spans="1:15">
      <c r="A150" s="181"/>
      <c r="B150" s="181"/>
      <c r="C150" s="181"/>
    </row>
    <row r="151" spans="1:15">
      <c r="A151" s="181"/>
      <c r="B151" s="181"/>
      <c r="C151" s="181"/>
    </row>
    <row r="152" spans="1:15">
      <c r="A152" s="181"/>
      <c r="B152" s="181"/>
      <c r="C152" s="181"/>
    </row>
    <row r="153" spans="1:15">
      <c r="A153" s="181"/>
      <c r="B153" s="181"/>
      <c r="C153" s="181"/>
    </row>
    <row r="154" spans="1:15">
      <c r="A154" s="181"/>
      <c r="B154" s="181"/>
      <c r="C154" s="181"/>
    </row>
    <row r="155" spans="1:15">
      <c r="A155" s="181"/>
      <c r="B155" s="181"/>
      <c r="C155" s="181"/>
    </row>
    <row r="156" spans="1:15">
      <c r="A156" s="181"/>
      <c r="B156" s="181"/>
      <c r="C156" s="181"/>
    </row>
    <row r="157" spans="1:15">
      <c r="A157" s="181"/>
      <c r="B157" s="181"/>
      <c r="C157" s="181"/>
    </row>
    <row r="158" spans="1:15">
      <c r="A158" s="181"/>
      <c r="B158" s="181"/>
      <c r="C158" s="181"/>
    </row>
    <row r="159" spans="1:15">
      <c r="A159" s="181"/>
      <c r="B159" s="181"/>
      <c r="C159" s="181"/>
    </row>
    <row r="160" spans="1:15">
      <c r="A160" s="181"/>
      <c r="B160" s="181"/>
      <c r="C160" s="181"/>
    </row>
    <row r="161" spans="1:3">
      <c r="A161" s="181"/>
      <c r="B161" s="181"/>
      <c r="C161" s="181"/>
    </row>
    <row r="162" spans="1:3">
      <c r="A162" s="181"/>
      <c r="B162" s="181"/>
      <c r="C162" s="181"/>
    </row>
    <row r="163" spans="1:3">
      <c r="A163" s="181"/>
      <c r="B163" s="181"/>
      <c r="C163" s="181"/>
    </row>
    <row r="164" spans="1:3">
      <c r="A164" s="181"/>
      <c r="B164" s="181"/>
      <c r="C164" s="181"/>
    </row>
    <row r="165" spans="1:3">
      <c r="A165" s="181"/>
      <c r="B165" s="181"/>
      <c r="C165" s="181"/>
    </row>
    <row r="166" spans="1:3">
      <c r="A166" s="181"/>
      <c r="B166" s="181"/>
      <c r="C166" s="181"/>
    </row>
    <row r="167" spans="1:3">
      <c r="A167" s="181"/>
      <c r="B167" s="181"/>
      <c r="C167" s="181"/>
    </row>
    <row r="168" spans="1:3">
      <c r="A168" s="181"/>
      <c r="B168" s="181"/>
      <c r="C168" s="181"/>
    </row>
    <row r="169" spans="1:3">
      <c r="A169" s="181"/>
      <c r="B169" s="181"/>
      <c r="C169" s="181"/>
    </row>
    <row r="170" spans="1:3">
      <c r="A170" s="181"/>
      <c r="B170" s="181"/>
      <c r="C170" s="181"/>
    </row>
    <row r="171" spans="1:3">
      <c r="A171" s="181"/>
      <c r="B171" s="181"/>
      <c r="C171" s="181"/>
    </row>
    <row r="172" spans="1:3">
      <c r="A172" s="181"/>
      <c r="B172" s="181"/>
      <c r="C172" s="181"/>
    </row>
    <row r="173" spans="1:3">
      <c r="A173" s="181"/>
      <c r="B173" s="181"/>
      <c r="C173" s="181"/>
    </row>
    <row r="174" spans="1:3">
      <c r="A174" s="181"/>
      <c r="B174" s="181"/>
      <c r="C174" s="181"/>
    </row>
    <row r="175" spans="1:3">
      <c r="A175" s="181"/>
      <c r="B175" s="181"/>
      <c r="C175" s="181"/>
    </row>
    <row r="176" spans="1:3">
      <c r="A176" s="181"/>
      <c r="B176" s="181"/>
      <c r="C176" s="181"/>
    </row>
    <row r="177" spans="1:3">
      <c r="A177" s="181"/>
      <c r="B177" s="181"/>
      <c r="C177" s="181"/>
    </row>
    <row r="178" spans="1:3">
      <c r="A178" s="181"/>
      <c r="B178" s="181"/>
      <c r="C178" s="181"/>
    </row>
    <row r="179" spans="1:3">
      <c r="A179" s="181"/>
      <c r="B179" s="181"/>
      <c r="C179" s="181"/>
    </row>
    <row r="180" spans="1:3">
      <c r="A180" s="181"/>
      <c r="B180" s="181"/>
      <c r="C180" s="181"/>
    </row>
    <row r="181" spans="1:3">
      <c r="A181" s="181"/>
      <c r="B181" s="181"/>
      <c r="C181" s="181"/>
    </row>
    <row r="182" spans="1:3">
      <c r="A182" s="181"/>
      <c r="B182" s="181"/>
      <c r="C182" s="181"/>
    </row>
    <row r="183" spans="1:3">
      <c r="A183" s="181"/>
      <c r="B183" s="181"/>
      <c r="C183" s="181"/>
    </row>
    <row r="184" spans="1:3">
      <c r="A184" s="181"/>
      <c r="B184" s="181"/>
      <c r="C184" s="181"/>
    </row>
    <row r="185" spans="1:3">
      <c r="A185" s="181"/>
      <c r="B185" s="181"/>
      <c r="C185" s="181"/>
    </row>
    <row r="186" spans="1:3">
      <c r="A186" s="181"/>
      <c r="B186" s="181"/>
      <c r="C186" s="181"/>
    </row>
    <row r="187" spans="1:3">
      <c r="A187" s="181"/>
      <c r="B187" s="181"/>
      <c r="C187" s="181"/>
    </row>
    <row r="188" spans="1:3">
      <c r="A188" s="181"/>
      <c r="B188" s="181"/>
      <c r="C188" s="181"/>
    </row>
    <row r="189" spans="1:3">
      <c r="A189" s="181"/>
      <c r="B189" s="181"/>
      <c r="C189" s="181"/>
    </row>
    <row r="190" spans="1:3">
      <c r="A190" s="181"/>
      <c r="B190" s="181"/>
      <c r="C190" s="181"/>
    </row>
    <row r="191" spans="1:3">
      <c r="A191" s="181"/>
      <c r="B191" s="181"/>
      <c r="C191" s="181"/>
    </row>
    <row r="192" spans="1:3">
      <c r="A192" s="181"/>
      <c r="B192" s="181"/>
      <c r="C192" s="181"/>
    </row>
    <row r="193" spans="1:3">
      <c r="A193" s="181"/>
      <c r="B193" s="181"/>
      <c r="C193" s="181"/>
    </row>
    <row r="194" spans="1:3">
      <c r="A194" s="181"/>
      <c r="B194" s="181"/>
      <c r="C194" s="181"/>
    </row>
    <row r="195" spans="1:3">
      <c r="A195" s="181"/>
      <c r="B195" s="181"/>
      <c r="C195" s="181"/>
    </row>
    <row r="196" spans="1:3">
      <c r="A196" s="181"/>
      <c r="B196" s="181"/>
      <c r="C196" s="181"/>
    </row>
    <row r="197" spans="1:3">
      <c r="A197" s="181"/>
      <c r="B197" s="181"/>
      <c r="C197" s="181"/>
    </row>
    <row r="198" spans="1:3">
      <c r="A198" s="181"/>
      <c r="B198" s="181"/>
      <c r="C198" s="181"/>
    </row>
    <row r="199" spans="1:3">
      <c r="A199" s="181"/>
      <c r="B199" s="181"/>
      <c r="C199" s="181"/>
    </row>
    <row r="200" spans="1:3">
      <c r="A200" s="181"/>
      <c r="B200" s="181"/>
      <c r="C200" s="181"/>
    </row>
    <row r="201" spans="1:3">
      <c r="A201" s="181"/>
      <c r="B201" s="181"/>
      <c r="C201" s="181"/>
    </row>
    <row r="202" spans="1:3">
      <c r="A202" s="181"/>
      <c r="B202" s="181"/>
      <c r="C202" s="181"/>
    </row>
    <row r="203" spans="1:3">
      <c r="A203" s="181"/>
      <c r="B203" s="181"/>
      <c r="C203" s="181"/>
    </row>
    <row r="204" spans="1:3">
      <c r="A204" s="181"/>
      <c r="B204" s="181"/>
      <c r="C204" s="181"/>
    </row>
    <row r="205" spans="1:3">
      <c r="A205" s="181"/>
      <c r="B205" s="181"/>
      <c r="C205" s="181"/>
    </row>
    <row r="206" spans="1:3">
      <c r="A206" s="181"/>
      <c r="B206" s="181"/>
      <c r="C206" s="181"/>
    </row>
    <row r="207" spans="1:3">
      <c r="A207" s="181"/>
      <c r="B207" s="181"/>
      <c r="C207" s="181"/>
    </row>
    <row r="208" spans="1:3">
      <c r="A208" s="181"/>
      <c r="B208" s="181"/>
      <c r="C208" s="181"/>
    </row>
    <row r="209" spans="1:3">
      <c r="A209" s="181"/>
      <c r="B209" s="181"/>
      <c r="C209" s="181"/>
    </row>
    <row r="210" spans="1:3">
      <c r="A210" s="181"/>
      <c r="B210" s="181"/>
      <c r="C210" s="181"/>
    </row>
    <row r="211" spans="1:3">
      <c r="A211" s="181"/>
      <c r="B211" s="181"/>
      <c r="C211" s="181"/>
    </row>
    <row r="212" spans="1:3">
      <c r="A212" s="181"/>
      <c r="B212" s="181"/>
      <c r="C212" s="181"/>
    </row>
    <row r="213" spans="1:3">
      <c r="A213" s="181"/>
      <c r="B213" s="181"/>
      <c r="C213" s="181"/>
    </row>
    <row r="214" spans="1:3">
      <c r="A214" s="181"/>
      <c r="B214" s="181"/>
      <c r="C214" s="181"/>
    </row>
    <row r="215" spans="1:3">
      <c r="A215" s="181"/>
      <c r="B215" s="181"/>
      <c r="C215" s="181"/>
    </row>
    <row r="216" spans="1:3">
      <c r="A216" s="181"/>
      <c r="B216" s="181"/>
      <c r="C216" s="181"/>
    </row>
    <row r="217" spans="1:3">
      <c r="A217" s="181"/>
      <c r="B217" s="181"/>
      <c r="C217" s="181"/>
    </row>
    <row r="218" spans="1:3">
      <c r="A218" s="181"/>
      <c r="B218" s="181"/>
      <c r="C218" s="181"/>
    </row>
    <row r="219" spans="1:3">
      <c r="A219" s="181"/>
      <c r="B219" s="181"/>
      <c r="C219" s="181"/>
    </row>
    <row r="220" spans="1:3">
      <c r="A220" s="181"/>
      <c r="B220" s="181"/>
      <c r="C220" s="181"/>
    </row>
    <row r="221" spans="1:3">
      <c r="A221" s="181"/>
      <c r="B221" s="181"/>
      <c r="C221" s="181"/>
    </row>
    <row r="222" spans="1:3">
      <c r="A222" s="181"/>
      <c r="B222" s="181"/>
      <c r="C222" s="181"/>
    </row>
    <row r="223" spans="1:3">
      <c r="A223" s="181"/>
      <c r="B223" s="181"/>
      <c r="C223" s="181"/>
    </row>
    <row r="224" spans="1:3">
      <c r="A224" s="181"/>
      <c r="B224" s="181"/>
      <c r="C224" s="181"/>
    </row>
    <row r="225" spans="1:3">
      <c r="A225" s="181"/>
      <c r="B225" s="181"/>
      <c r="C225" s="181"/>
    </row>
    <row r="226" spans="1:3">
      <c r="A226" s="181"/>
      <c r="B226" s="181"/>
      <c r="C226" s="181"/>
    </row>
    <row r="227" spans="1:3">
      <c r="A227" s="181"/>
      <c r="B227" s="181"/>
      <c r="C227" s="181"/>
    </row>
    <row r="228" spans="1:3">
      <c r="A228" s="181"/>
      <c r="B228" s="181"/>
      <c r="C228" s="181"/>
    </row>
    <row r="229" spans="1:3">
      <c r="A229" s="181"/>
      <c r="B229" s="181"/>
      <c r="C229" s="181"/>
    </row>
    <row r="230" spans="1:3">
      <c r="A230" s="181"/>
      <c r="B230" s="181"/>
      <c r="C230" s="181"/>
    </row>
    <row r="231" spans="1:3">
      <c r="A231" s="181"/>
      <c r="B231" s="181"/>
      <c r="C231" s="181"/>
    </row>
    <row r="232" spans="1:3">
      <c r="A232" s="181"/>
      <c r="B232" s="181"/>
      <c r="C232" s="181"/>
    </row>
    <row r="233" spans="1:3">
      <c r="A233" s="181"/>
      <c r="B233" s="181"/>
      <c r="C233" s="181"/>
    </row>
    <row r="234" spans="1:3">
      <c r="A234" s="181"/>
      <c r="B234" s="181"/>
      <c r="C234" s="181"/>
    </row>
    <row r="235" spans="1:3">
      <c r="A235" s="181"/>
      <c r="B235" s="181"/>
      <c r="C235" s="181"/>
    </row>
    <row r="236" spans="1:3">
      <c r="A236" s="181"/>
      <c r="B236" s="181"/>
      <c r="C236" s="181"/>
    </row>
    <row r="237" spans="1:3">
      <c r="A237" s="181"/>
      <c r="B237" s="181"/>
      <c r="C237" s="181"/>
    </row>
    <row r="238" spans="1:3">
      <c r="A238" s="181"/>
      <c r="B238" s="181"/>
      <c r="C238" s="181"/>
    </row>
    <row r="239" spans="1:3">
      <c r="A239" s="181"/>
      <c r="B239" s="181"/>
      <c r="C239" s="181"/>
    </row>
    <row r="240" spans="1:3">
      <c r="A240" s="181"/>
      <c r="B240" s="181"/>
      <c r="C240" s="181"/>
    </row>
    <row r="241" spans="1:3">
      <c r="A241" s="181"/>
      <c r="B241" s="181"/>
      <c r="C241" s="181"/>
    </row>
    <row r="242" spans="1:3">
      <c r="A242" s="181"/>
      <c r="B242" s="181"/>
      <c r="C242" s="181"/>
    </row>
    <row r="243" spans="1:3">
      <c r="A243" s="181"/>
      <c r="B243" s="181"/>
      <c r="C243" s="181"/>
    </row>
    <row r="244" spans="1:3">
      <c r="A244" s="181"/>
      <c r="B244" s="181"/>
      <c r="C244" s="181"/>
    </row>
    <row r="245" spans="1:3">
      <c r="A245" s="181"/>
      <c r="B245" s="181"/>
      <c r="C245" s="181"/>
    </row>
    <row r="246" spans="1:3">
      <c r="A246" s="181"/>
      <c r="B246" s="181"/>
      <c r="C246" s="181"/>
    </row>
    <row r="247" spans="1:3">
      <c r="A247" s="181"/>
      <c r="B247" s="181"/>
      <c r="C247" s="181"/>
    </row>
    <row r="248" spans="1:3">
      <c r="A248" s="181"/>
      <c r="B248" s="181"/>
      <c r="C248" s="181"/>
    </row>
    <row r="249" spans="1:3">
      <c r="A249" s="181"/>
      <c r="B249" s="181"/>
      <c r="C249" s="181"/>
    </row>
    <row r="250" spans="1:3">
      <c r="A250" s="181"/>
      <c r="B250" s="181"/>
      <c r="C250" s="181"/>
    </row>
    <row r="251" spans="1:3">
      <c r="A251" s="181"/>
      <c r="B251" s="181"/>
      <c r="C251" s="181"/>
    </row>
    <row r="252" spans="1:3">
      <c r="A252" s="181"/>
      <c r="B252" s="181"/>
      <c r="C252" s="181"/>
    </row>
    <row r="253" spans="1:3">
      <c r="A253" s="181"/>
      <c r="B253" s="181"/>
      <c r="C253" s="181"/>
    </row>
    <row r="254" spans="1:3">
      <c r="A254" s="181"/>
      <c r="B254" s="181"/>
      <c r="C254" s="181"/>
    </row>
    <row r="255" spans="1:3">
      <c r="A255" s="181"/>
      <c r="B255" s="181"/>
      <c r="C255" s="181"/>
    </row>
    <row r="256" spans="1:3">
      <c r="A256" s="181"/>
      <c r="B256" s="181"/>
      <c r="C256" s="181"/>
    </row>
    <row r="257" spans="1:3">
      <c r="A257" s="181"/>
      <c r="B257" s="181"/>
      <c r="C257" s="181"/>
    </row>
    <row r="258" spans="1:3">
      <c r="A258" s="181"/>
      <c r="B258" s="181"/>
      <c r="C258" s="181"/>
    </row>
    <row r="259" spans="1:3">
      <c r="A259" s="181"/>
      <c r="B259" s="181"/>
      <c r="C259" s="181"/>
    </row>
    <row r="260" spans="1:3">
      <c r="A260" s="181"/>
      <c r="B260" s="181"/>
      <c r="C260" s="181"/>
    </row>
    <row r="261" spans="1:3">
      <c r="A261" s="181"/>
      <c r="B261" s="181"/>
      <c r="C261" s="181"/>
    </row>
    <row r="262" spans="1:3">
      <c r="A262" s="181"/>
      <c r="B262" s="181"/>
      <c r="C262" s="181"/>
    </row>
    <row r="263" spans="1:3">
      <c r="A263" s="181"/>
      <c r="B263" s="181"/>
      <c r="C263" s="181"/>
    </row>
    <row r="264" spans="1:3">
      <c r="A264" s="181"/>
      <c r="B264" s="181"/>
      <c r="C264" s="181"/>
    </row>
    <row r="265" spans="1:3">
      <c r="A265" s="181"/>
      <c r="B265" s="181"/>
      <c r="C265" s="181"/>
    </row>
    <row r="266" spans="1:3">
      <c r="A266" s="181"/>
      <c r="B266" s="181"/>
      <c r="C266" s="181"/>
    </row>
    <row r="267" spans="1:3">
      <c r="A267" s="181"/>
      <c r="B267" s="181"/>
      <c r="C267" s="181"/>
    </row>
    <row r="268" spans="1:3">
      <c r="A268" s="181"/>
      <c r="B268" s="181"/>
      <c r="C268" s="181"/>
    </row>
    <row r="269" spans="1:3">
      <c r="A269" s="181"/>
      <c r="B269" s="181"/>
      <c r="C269" s="181"/>
    </row>
    <row r="270" spans="1:3">
      <c r="A270" s="181"/>
      <c r="B270" s="181"/>
      <c r="C270" s="181"/>
    </row>
    <row r="271" spans="1:3">
      <c r="A271" s="181"/>
      <c r="B271" s="181"/>
      <c r="C271" s="181"/>
    </row>
    <row r="272" spans="1:3">
      <c r="A272" s="181"/>
      <c r="B272" s="181"/>
      <c r="C272" s="181"/>
    </row>
    <row r="273" spans="1:3">
      <c r="A273" s="181"/>
      <c r="B273" s="181"/>
      <c r="C273" s="181"/>
    </row>
    <row r="274" spans="1:3">
      <c r="A274" s="181"/>
      <c r="B274" s="181"/>
      <c r="C274" s="181"/>
    </row>
    <row r="275" spans="1:3">
      <c r="A275" s="181"/>
      <c r="B275" s="181"/>
      <c r="C275" s="181"/>
    </row>
    <row r="276" spans="1:3">
      <c r="A276" s="181"/>
      <c r="B276" s="181"/>
      <c r="C276" s="181"/>
    </row>
    <row r="277" spans="1:3">
      <c r="A277" s="181"/>
      <c r="B277" s="181"/>
      <c r="C277" s="181"/>
    </row>
    <row r="278" spans="1:3">
      <c r="A278" s="181"/>
      <c r="B278" s="181"/>
      <c r="C278" s="181"/>
    </row>
    <row r="279" spans="1:3">
      <c r="A279" s="181"/>
      <c r="B279" s="181"/>
      <c r="C279" s="181"/>
    </row>
    <row r="280" spans="1:3">
      <c r="A280" s="181"/>
      <c r="B280" s="181"/>
      <c r="C280" s="181"/>
    </row>
    <row r="281" spans="1:3">
      <c r="A281" s="181"/>
      <c r="B281" s="181"/>
      <c r="C281" s="181"/>
    </row>
    <row r="282" spans="1:3">
      <c r="A282" s="181"/>
      <c r="B282" s="181"/>
      <c r="C282" s="181"/>
    </row>
    <row r="283" spans="1:3">
      <c r="A283" s="181"/>
      <c r="B283" s="181"/>
      <c r="C283" s="181"/>
    </row>
    <row r="284" spans="1:3">
      <c r="A284" s="181"/>
      <c r="B284" s="181"/>
      <c r="C284" s="181"/>
    </row>
    <row r="285" spans="1:3">
      <c r="A285" s="181"/>
      <c r="B285" s="181"/>
      <c r="C285" s="181"/>
    </row>
    <row r="286" spans="1:3">
      <c r="A286" s="181"/>
      <c r="B286" s="181"/>
      <c r="C286" s="181"/>
    </row>
    <row r="287" spans="1:3">
      <c r="A287" s="181"/>
      <c r="B287" s="181"/>
      <c r="C287" s="181"/>
    </row>
    <row r="288" spans="1:3">
      <c r="A288" s="181"/>
      <c r="B288" s="181"/>
      <c r="C288" s="181"/>
    </row>
    <row r="289" spans="1:3">
      <c r="A289" s="181"/>
      <c r="B289" s="181"/>
      <c r="C289" s="181"/>
    </row>
    <row r="290" spans="1:3">
      <c r="A290" s="181"/>
      <c r="B290" s="181"/>
      <c r="C290" s="181"/>
    </row>
    <row r="291" spans="1:3">
      <c r="A291" s="181"/>
      <c r="B291" s="181"/>
      <c r="C291" s="181"/>
    </row>
    <row r="292" spans="1:3">
      <c r="A292" s="181"/>
      <c r="B292" s="181"/>
      <c r="C292" s="181"/>
    </row>
    <row r="293" spans="1:3">
      <c r="A293" s="181"/>
      <c r="B293" s="181"/>
      <c r="C293" s="181"/>
    </row>
    <row r="294" spans="1:3">
      <c r="A294" s="181"/>
      <c r="B294" s="181"/>
      <c r="C294" s="181"/>
    </row>
    <row r="295" spans="1:3">
      <c r="A295" s="181"/>
      <c r="B295" s="181"/>
      <c r="C295" s="181"/>
    </row>
    <row r="296" spans="1:3">
      <c r="A296" s="181"/>
      <c r="B296" s="181"/>
      <c r="C296" s="181"/>
    </row>
    <row r="297" spans="1:3">
      <c r="A297" s="181"/>
      <c r="B297" s="181"/>
      <c r="C297" s="181"/>
    </row>
    <row r="298" spans="1:3">
      <c r="A298" s="181"/>
      <c r="B298" s="181"/>
      <c r="C298" s="181"/>
    </row>
    <row r="299" spans="1:3">
      <c r="A299" s="181"/>
      <c r="B299" s="181"/>
      <c r="C299" s="181"/>
    </row>
    <row r="300" spans="1:3">
      <c r="A300" s="181"/>
      <c r="B300" s="181"/>
      <c r="C300" s="181"/>
    </row>
    <row r="301" spans="1:3">
      <c r="A301" s="181"/>
      <c r="B301" s="181"/>
      <c r="C301" s="181"/>
    </row>
    <row r="302" spans="1:3">
      <c r="A302" s="181"/>
      <c r="B302" s="181"/>
      <c r="C302" s="181"/>
    </row>
    <row r="303" spans="1:3">
      <c r="A303" s="181"/>
      <c r="B303" s="181"/>
      <c r="C303" s="181"/>
    </row>
    <row r="304" spans="1:3">
      <c r="A304" s="181"/>
      <c r="B304" s="181"/>
      <c r="C304" s="181"/>
    </row>
    <row r="305" spans="1:3">
      <c r="A305" s="181"/>
      <c r="B305" s="181"/>
      <c r="C305" s="181"/>
    </row>
    <row r="306" spans="1:3">
      <c r="A306" s="181"/>
      <c r="B306" s="181"/>
      <c r="C306" s="181"/>
    </row>
    <row r="307" spans="1:3">
      <c r="A307" s="181"/>
      <c r="B307" s="181"/>
      <c r="C307" s="181"/>
    </row>
    <row r="308" spans="1:3">
      <c r="A308" s="181"/>
      <c r="B308" s="181"/>
      <c r="C308" s="181"/>
    </row>
    <row r="309" spans="1:3">
      <c r="A309" s="181"/>
      <c r="B309" s="181"/>
      <c r="C309" s="181"/>
    </row>
    <row r="310" spans="1:3">
      <c r="A310" s="181"/>
      <c r="B310" s="181"/>
      <c r="C310" s="181"/>
    </row>
    <row r="311" spans="1:3">
      <c r="A311" s="181"/>
      <c r="B311" s="181"/>
      <c r="C311" s="181"/>
    </row>
    <row r="312" spans="1:3">
      <c r="A312" s="181"/>
      <c r="B312" s="181"/>
      <c r="C312" s="181"/>
    </row>
    <row r="313" spans="1:3">
      <c r="A313" s="181"/>
      <c r="B313" s="181"/>
      <c r="C313" s="181"/>
    </row>
    <row r="314" spans="1:3">
      <c r="A314" s="181"/>
      <c r="B314" s="181"/>
      <c r="C314" s="181"/>
    </row>
    <row r="315" spans="1:3">
      <c r="A315" s="181"/>
      <c r="B315" s="181"/>
      <c r="C315" s="181"/>
    </row>
    <row r="316" spans="1:3">
      <c r="A316" s="181"/>
      <c r="B316" s="181"/>
      <c r="C316" s="181"/>
    </row>
    <row r="317" spans="1:3">
      <c r="A317" s="181"/>
      <c r="B317" s="181"/>
      <c r="C317" s="181"/>
    </row>
    <row r="318" spans="1:3">
      <c r="A318" s="181"/>
      <c r="B318" s="181"/>
      <c r="C318" s="181"/>
    </row>
    <row r="319" spans="1:3">
      <c r="A319" s="181"/>
      <c r="B319" s="181"/>
      <c r="C319" s="181"/>
    </row>
    <row r="320" spans="1:3">
      <c r="A320" s="181"/>
      <c r="B320" s="181"/>
      <c r="C320" s="181"/>
    </row>
    <row r="321" spans="1:3">
      <c r="A321" s="181"/>
      <c r="B321" s="181"/>
      <c r="C321" s="181"/>
    </row>
    <row r="322" spans="1:3">
      <c r="A322" s="181"/>
      <c r="B322" s="181"/>
      <c r="C322" s="181"/>
    </row>
    <row r="323" spans="1:3">
      <c r="A323" s="181"/>
      <c r="B323" s="181"/>
      <c r="C323" s="181"/>
    </row>
    <row r="324" spans="1:3">
      <c r="A324" s="181"/>
      <c r="B324" s="181"/>
      <c r="C324" s="181"/>
    </row>
    <row r="325" spans="1:3">
      <c r="A325" s="181"/>
      <c r="B325" s="181"/>
      <c r="C325" s="181"/>
    </row>
    <row r="326" spans="1:3">
      <c r="A326" s="181"/>
      <c r="B326" s="181"/>
      <c r="C326" s="181"/>
    </row>
    <row r="327" spans="1:3">
      <c r="A327" s="181"/>
      <c r="B327" s="181"/>
      <c r="C327" s="181"/>
    </row>
    <row r="328" spans="1:3">
      <c r="A328" s="181"/>
      <c r="B328" s="181"/>
      <c r="C328" s="181"/>
    </row>
    <row r="329" spans="1:3">
      <c r="A329" s="181"/>
      <c r="B329" s="181"/>
      <c r="C329" s="181"/>
    </row>
    <row r="330" spans="1:3">
      <c r="A330" s="181"/>
      <c r="B330" s="181"/>
      <c r="C330" s="181"/>
    </row>
    <row r="331" spans="1:3">
      <c r="A331" s="181"/>
      <c r="B331" s="181"/>
      <c r="C331" s="181"/>
    </row>
    <row r="332" spans="1:3">
      <c r="A332" s="181"/>
      <c r="B332" s="181"/>
      <c r="C332" s="181"/>
    </row>
    <row r="333" spans="1:3">
      <c r="A333" s="181"/>
      <c r="B333" s="181"/>
      <c r="C333" s="181"/>
    </row>
    <row r="334" spans="1:3">
      <c r="A334" s="181"/>
      <c r="B334" s="181"/>
      <c r="C334" s="181"/>
    </row>
    <row r="335" spans="1:3">
      <c r="A335" s="181"/>
      <c r="B335" s="181"/>
      <c r="C335" s="181"/>
    </row>
    <row r="336" spans="1:3">
      <c r="A336" s="181"/>
      <c r="B336" s="181"/>
      <c r="C336" s="181"/>
    </row>
    <row r="337" spans="1:3">
      <c r="A337" s="181"/>
      <c r="B337" s="181"/>
      <c r="C337" s="181"/>
    </row>
    <row r="338" spans="1:3">
      <c r="A338" s="181"/>
      <c r="B338" s="181"/>
      <c r="C338" s="181"/>
    </row>
    <row r="339" spans="1:3">
      <c r="A339" s="181"/>
      <c r="B339" s="181"/>
      <c r="C339" s="181"/>
    </row>
    <row r="340" spans="1:3">
      <c r="A340" s="181"/>
      <c r="B340" s="181"/>
      <c r="C340" s="181"/>
    </row>
    <row r="341" spans="1:3">
      <c r="A341" s="181"/>
      <c r="B341" s="181"/>
      <c r="C341" s="181"/>
    </row>
    <row r="342" spans="1:3">
      <c r="A342" s="181"/>
      <c r="B342" s="181"/>
      <c r="C342" s="181"/>
    </row>
    <row r="343" spans="1:3">
      <c r="A343" s="181"/>
      <c r="B343" s="181"/>
      <c r="C343" s="181"/>
    </row>
    <row r="344" spans="1:3">
      <c r="A344" s="181"/>
      <c r="B344" s="181"/>
      <c r="C344" s="181"/>
    </row>
    <row r="345" spans="1:3">
      <c r="A345" s="181"/>
      <c r="B345" s="181"/>
      <c r="C345" s="181"/>
    </row>
    <row r="346" spans="1:3">
      <c r="A346" s="181"/>
      <c r="B346" s="181"/>
      <c r="C346" s="181"/>
    </row>
    <row r="347" spans="1:3">
      <c r="A347" s="181"/>
      <c r="B347" s="181"/>
      <c r="C347" s="181"/>
    </row>
    <row r="348" spans="1:3">
      <c r="A348" s="181"/>
      <c r="B348" s="181"/>
      <c r="C348" s="181"/>
    </row>
    <row r="349" spans="1:3">
      <c r="A349" s="181"/>
      <c r="B349" s="181"/>
      <c r="C349" s="181"/>
    </row>
    <row r="350" spans="1:3">
      <c r="A350" s="181"/>
      <c r="B350" s="181"/>
      <c r="C350" s="181"/>
    </row>
    <row r="351" spans="1:3">
      <c r="A351" s="181"/>
      <c r="B351" s="181"/>
      <c r="C351" s="181"/>
    </row>
    <row r="352" spans="1:3">
      <c r="A352" s="181"/>
      <c r="B352" s="181"/>
      <c r="C352" s="181"/>
    </row>
    <row r="353" spans="1:3">
      <c r="A353" s="181"/>
      <c r="B353" s="181"/>
      <c r="C353" s="181"/>
    </row>
    <row r="354" spans="1:3">
      <c r="A354" s="181"/>
      <c r="B354" s="181"/>
      <c r="C354" s="181"/>
    </row>
    <row r="355" spans="1:3">
      <c r="A355" s="181"/>
      <c r="B355" s="181"/>
      <c r="C355" s="181"/>
    </row>
    <row r="356" spans="1:3">
      <c r="A356" s="181"/>
      <c r="B356" s="181"/>
      <c r="C356" s="181"/>
    </row>
    <row r="357" spans="1:3">
      <c r="A357" s="181"/>
      <c r="B357" s="181"/>
      <c r="C357" s="181"/>
    </row>
    <row r="358" spans="1:3">
      <c r="A358" s="181"/>
      <c r="B358" s="181"/>
      <c r="C358" s="181"/>
    </row>
    <row r="359" spans="1:3">
      <c r="A359" s="181"/>
      <c r="B359" s="181"/>
      <c r="C359" s="181"/>
    </row>
    <row r="360" spans="1:3">
      <c r="A360" s="181"/>
      <c r="B360" s="181"/>
      <c r="C360" s="181"/>
    </row>
    <row r="361" spans="1:3">
      <c r="A361" s="181"/>
      <c r="B361" s="181"/>
      <c r="C361" s="181"/>
    </row>
    <row r="362" spans="1:3">
      <c r="A362" s="181"/>
      <c r="B362" s="181"/>
      <c r="C362" s="181"/>
    </row>
    <row r="363" spans="1:3">
      <c r="A363" s="181"/>
      <c r="B363" s="181"/>
      <c r="C363" s="181"/>
    </row>
    <row r="364" spans="1:3">
      <c r="A364" s="181"/>
      <c r="B364" s="181"/>
      <c r="C364" s="181"/>
    </row>
    <row r="365" spans="1:3">
      <c r="A365" s="181"/>
      <c r="B365" s="181"/>
      <c r="C365" s="181"/>
    </row>
    <row r="366" spans="1:3">
      <c r="A366" s="181"/>
      <c r="B366" s="181"/>
      <c r="C366" s="181"/>
    </row>
    <row r="367" spans="1:3">
      <c r="A367" s="181"/>
      <c r="B367" s="181"/>
      <c r="C367" s="181"/>
    </row>
    <row r="368" spans="1:3">
      <c r="A368" s="181"/>
      <c r="B368" s="181"/>
      <c r="C368" s="181"/>
    </row>
    <row r="369" spans="1:3">
      <c r="A369" s="181"/>
      <c r="B369" s="181"/>
      <c r="C369" s="181"/>
    </row>
    <row r="370" spans="1:3">
      <c r="A370" s="181"/>
      <c r="B370" s="181"/>
      <c r="C370" s="181"/>
    </row>
    <row r="371" spans="1:3">
      <c r="A371" s="181"/>
      <c r="B371" s="181"/>
      <c r="C371" s="181"/>
    </row>
    <row r="372" spans="1:3">
      <c r="A372" s="181"/>
      <c r="B372" s="181"/>
      <c r="C372" s="181"/>
    </row>
    <row r="373" spans="1:3">
      <c r="A373" s="181"/>
      <c r="B373" s="181"/>
      <c r="C373" s="181"/>
    </row>
    <row r="374" spans="1:3">
      <c r="A374" s="181"/>
      <c r="B374" s="181"/>
      <c r="C374" s="181"/>
    </row>
    <row r="375" spans="1:3">
      <c r="A375" s="181"/>
      <c r="B375" s="181"/>
      <c r="C375" s="181"/>
    </row>
    <row r="376" spans="1:3">
      <c r="A376" s="181"/>
      <c r="B376" s="181"/>
      <c r="C376" s="181"/>
    </row>
    <row r="377" spans="1:3">
      <c r="A377" s="181"/>
      <c r="B377" s="181"/>
      <c r="C377" s="181"/>
    </row>
    <row r="378" spans="1:3">
      <c r="A378" s="181"/>
      <c r="B378" s="181"/>
      <c r="C378" s="181"/>
    </row>
    <row r="379" spans="1:3">
      <c r="A379" s="181"/>
      <c r="B379" s="181"/>
      <c r="C379" s="181"/>
    </row>
    <row r="380" spans="1:3">
      <c r="A380" s="181"/>
      <c r="B380" s="181"/>
      <c r="C380" s="181"/>
    </row>
    <row r="381" spans="1:3">
      <c r="A381" s="181"/>
      <c r="B381" s="181"/>
      <c r="C381" s="181"/>
    </row>
    <row r="382" spans="1:3">
      <c r="A382" s="181"/>
      <c r="B382" s="181"/>
      <c r="C382" s="181"/>
    </row>
    <row r="383" spans="1:3">
      <c r="A383" s="181"/>
      <c r="B383" s="181"/>
      <c r="C383" s="181"/>
    </row>
    <row r="384" spans="1:3">
      <c r="A384" s="181"/>
      <c r="B384" s="181"/>
      <c r="C384" s="181"/>
    </row>
    <row r="385" spans="1:3">
      <c r="A385" s="181"/>
      <c r="B385" s="181"/>
      <c r="C385" s="181"/>
    </row>
    <row r="386" spans="1:3">
      <c r="A386" s="181"/>
      <c r="B386" s="181"/>
      <c r="C386" s="181"/>
    </row>
    <row r="387" spans="1:3">
      <c r="A387" s="181"/>
      <c r="B387" s="181"/>
      <c r="C387" s="181"/>
    </row>
    <row r="388" spans="1:3">
      <c r="A388" s="181"/>
      <c r="B388" s="181"/>
      <c r="C388" s="181"/>
    </row>
  </sheetData>
  <mergeCells count="215">
    <mergeCell ref="G130:O130"/>
    <mergeCell ref="G140:O140"/>
    <mergeCell ref="G80:O80"/>
    <mergeCell ref="AN46:AN47"/>
    <mergeCell ref="AO46:AO47"/>
    <mergeCell ref="AP46:AP47"/>
    <mergeCell ref="AQ46:AQ47"/>
    <mergeCell ref="G90:O90"/>
    <mergeCell ref="G100:O100"/>
    <mergeCell ref="G110:O110"/>
    <mergeCell ref="G120:O120"/>
    <mergeCell ref="AW44:AW45"/>
    <mergeCell ref="AX44:AX45"/>
    <mergeCell ref="AT42:AT43"/>
    <mergeCell ref="AU42:AU43"/>
    <mergeCell ref="AV42:AV43"/>
    <mergeCell ref="AW42:AW43"/>
    <mergeCell ref="AX42:AX43"/>
    <mergeCell ref="AR46:AR47"/>
    <mergeCell ref="AS46:AS47"/>
    <mergeCell ref="AS44:AS45"/>
    <mergeCell ref="AT44:AT45"/>
    <mergeCell ref="AU44:AU45"/>
    <mergeCell ref="AV44:AV45"/>
    <mergeCell ref="AT46:AT47"/>
    <mergeCell ref="AU46:AU47"/>
    <mergeCell ref="AV46:AV47"/>
    <mergeCell ref="AW46:AW47"/>
    <mergeCell ref="AX46:AX47"/>
    <mergeCell ref="AN44:AN45"/>
    <mergeCell ref="AO44:AO45"/>
    <mergeCell ref="AP44:AP45"/>
    <mergeCell ref="AQ44:AQ45"/>
    <mergeCell ref="AR44:AR45"/>
    <mergeCell ref="AN42:AN43"/>
    <mergeCell ref="AO42:AO43"/>
    <mergeCell ref="AP42:AP43"/>
    <mergeCell ref="AQ42:AQ43"/>
    <mergeCell ref="AR42:AR43"/>
    <mergeCell ref="AX40:AX41"/>
    <mergeCell ref="AT38:AT39"/>
    <mergeCell ref="AU38:AU39"/>
    <mergeCell ref="AV38:AV39"/>
    <mergeCell ref="AW38:AW39"/>
    <mergeCell ref="AX38:AX39"/>
    <mergeCell ref="AS42:AS43"/>
    <mergeCell ref="AS40:AS41"/>
    <mergeCell ref="AT40:AT41"/>
    <mergeCell ref="AU40:AU41"/>
    <mergeCell ref="AV40:AV41"/>
    <mergeCell ref="AW40:AW41"/>
    <mergeCell ref="AN40:AN41"/>
    <mergeCell ref="AO40:AO41"/>
    <mergeCell ref="AP40:AP41"/>
    <mergeCell ref="AQ40:AQ41"/>
    <mergeCell ref="AR40:AR41"/>
    <mergeCell ref="AN38:AN39"/>
    <mergeCell ref="AO38:AO39"/>
    <mergeCell ref="AP38:AP39"/>
    <mergeCell ref="AQ38:AQ39"/>
    <mergeCell ref="AR38:AR39"/>
    <mergeCell ref="AX36:AX37"/>
    <mergeCell ref="AT34:AT35"/>
    <mergeCell ref="AU34:AU35"/>
    <mergeCell ref="AV34:AV35"/>
    <mergeCell ref="AW34:AW35"/>
    <mergeCell ref="AX34:AX35"/>
    <mergeCell ref="AS38:AS39"/>
    <mergeCell ref="AS36:AS37"/>
    <mergeCell ref="AT36:AT37"/>
    <mergeCell ref="AU36:AU37"/>
    <mergeCell ref="AV36:AV37"/>
    <mergeCell ref="AW36:AW37"/>
    <mergeCell ref="AS34:AS35"/>
    <mergeCell ref="AN36:AN37"/>
    <mergeCell ref="AO36:AO37"/>
    <mergeCell ref="AP36:AP37"/>
    <mergeCell ref="AQ36:AQ37"/>
    <mergeCell ref="AR36:AR37"/>
    <mergeCell ref="AN34:AN35"/>
    <mergeCell ref="AO34:AO35"/>
    <mergeCell ref="AP34:AP35"/>
    <mergeCell ref="AQ34:AQ35"/>
    <mergeCell ref="AR34:AR35"/>
    <mergeCell ref="AX32:AX33"/>
    <mergeCell ref="AT30:AT31"/>
    <mergeCell ref="AU30:AU31"/>
    <mergeCell ref="AV30:AV31"/>
    <mergeCell ref="AW30:AW31"/>
    <mergeCell ref="AX30:AX31"/>
    <mergeCell ref="AN28:AN29"/>
    <mergeCell ref="AO28:AO29"/>
    <mergeCell ref="AP28:AP29"/>
    <mergeCell ref="AQ28:AQ29"/>
    <mergeCell ref="AR28:AR29"/>
    <mergeCell ref="AS32:AS33"/>
    <mergeCell ref="AT32:AT33"/>
    <mergeCell ref="AU32:AU33"/>
    <mergeCell ref="AV32:AV33"/>
    <mergeCell ref="AW32:AW33"/>
    <mergeCell ref="AN30:AN31"/>
    <mergeCell ref="AO30:AO31"/>
    <mergeCell ref="AP30:AP31"/>
    <mergeCell ref="AQ30:AQ31"/>
    <mergeCell ref="AR30:AR31"/>
    <mergeCell ref="AS30:AS31"/>
    <mergeCell ref="AN32:AN33"/>
    <mergeCell ref="AO32:AO33"/>
    <mergeCell ref="AP32:AP33"/>
    <mergeCell ref="AQ32:AQ33"/>
    <mergeCell ref="AR32:AR33"/>
    <mergeCell ref="AS28:AS29"/>
    <mergeCell ref="AT28:AT29"/>
    <mergeCell ref="AV28:AV29"/>
    <mergeCell ref="AW28:AW29"/>
    <mergeCell ref="AU24:AU25"/>
    <mergeCell ref="AV24:AV25"/>
    <mergeCell ref="AW24:AW25"/>
    <mergeCell ref="AX28:AX29"/>
    <mergeCell ref="AU28:AU29"/>
    <mergeCell ref="J24:K24"/>
    <mergeCell ref="AN24:AN25"/>
    <mergeCell ref="AO24:AO25"/>
    <mergeCell ref="AP24:AP25"/>
    <mergeCell ref="AQ24:AQ25"/>
    <mergeCell ref="AR24:AR25"/>
    <mergeCell ref="AS24:AS25"/>
    <mergeCell ref="AT24:AT25"/>
    <mergeCell ref="AX24:AX25"/>
    <mergeCell ref="AN26:AN27"/>
    <mergeCell ref="AO26:AO27"/>
    <mergeCell ref="AP26:AP27"/>
    <mergeCell ref="AQ26:AQ27"/>
    <mergeCell ref="AR26:AR27"/>
    <mergeCell ref="AS26:AS27"/>
    <mergeCell ref="AT26:AT27"/>
    <mergeCell ref="AU26:AU27"/>
    <mergeCell ref="AV26:AV27"/>
    <mergeCell ref="AW26:AW27"/>
    <mergeCell ref="AX26:AX27"/>
    <mergeCell ref="AW16:AW17"/>
    <mergeCell ref="AX16:AX17"/>
    <mergeCell ref="AN18:AN23"/>
    <mergeCell ref="AO18:AO23"/>
    <mergeCell ref="AP18:AP23"/>
    <mergeCell ref="AQ18:AQ23"/>
    <mergeCell ref="AR18:AR23"/>
    <mergeCell ref="AS18:AS23"/>
    <mergeCell ref="AT18:AT23"/>
    <mergeCell ref="AU18:AU23"/>
    <mergeCell ref="AV18:AV23"/>
    <mergeCell ref="AW18:AW23"/>
    <mergeCell ref="AX18:AX23"/>
    <mergeCell ref="AN16:AN17"/>
    <mergeCell ref="AO16:AO17"/>
    <mergeCell ref="AP16:AP17"/>
    <mergeCell ref="AQ16:AQ17"/>
    <mergeCell ref="AR16:AR17"/>
    <mergeCell ref="AS16:AS17"/>
    <mergeCell ref="AT16:AT17"/>
    <mergeCell ref="AU16:AU17"/>
    <mergeCell ref="AV16:AV17"/>
    <mergeCell ref="AW12:AW13"/>
    <mergeCell ref="AX12:AX13"/>
    <mergeCell ref="AN14:AN15"/>
    <mergeCell ref="AO14:AO15"/>
    <mergeCell ref="AP14:AP15"/>
    <mergeCell ref="AQ14:AQ15"/>
    <mergeCell ref="AR14:AR15"/>
    <mergeCell ref="AS14:AS15"/>
    <mergeCell ref="AT14:AT15"/>
    <mergeCell ref="AU14:AU15"/>
    <mergeCell ref="AV14:AV15"/>
    <mergeCell ref="AW14:AW15"/>
    <mergeCell ref="AX14:AX15"/>
    <mergeCell ref="AN12:AN13"/>
    <mergeCell ref="AO12:AO13"/>
    <mergeCell ref="AP12:AP13"/>
    <mergeCell ref="AQ12:AQ13"/>
    <mergeCell ref="AR12:AR13"/>
    <mergeCell ref="AS12:AS13"/>
    <mergeCell ref="AT12:AT13"/>
    <mergeCell ref="AU12:AU13"/>
    <mergeCell ref="AV12:AV13"/>
    <mergeCell ref="AW8:AW9"/>
    <mergeCell ref="AX8:AX9"/>
    <mergeCell ref="AN10:AN11"/>
    <mergeCell ref="AO10:AO11"/>
    <mergeCell ref="AP10:AP11"/>
    <mergeCell ref="AQ10:AQ11"/>
    <mergeCell ref="AR10:AR11"/>
    <mergeCell ref="AS10:AS11"/>
    <mergeCell ref="AT10:AT11"/>
    <mergeCell ref="AU10:AU11"/>
    <mergeCell ref="AV10:AV11"/>
    <mergeCell ref="AW10:AW11"/>
    <mergeCell ref="AX10:AX11"/>
    <mergeCell ref="AN8:AN9"/>
    <mergeCell ref="AO8:AO9"/>
    <mergeCell ref="AP8:AP9"/>
    <mergeCell ref="AQ8:AQ9"/>
    <mergeCell ref="AR8:AR9"/>
    <mergeCell ref="AS8:AS9"/>
    <mergeCell ref="AT8:AT9"/>
    <mergeCell ref="AU8:AU9"/>
    <mergeCell ref="AV8:AV9"/>
    <mergeCell ref="AN6:AN7"/>
    <mergeCell ref="AO6:AO7"/>
    <mergeCell ref="AP6:AP7"/>
    <mergeCell ref="AQ6:AQ7"/>
    <mergeCell ref="AR6:AR7"/>
    <mergeCell ref="AS6:AS7"/>
    <mergeCell ref="AT6:AT7"/>
    <mergeCell ref="AU6:AU7"/>
    <mergeCell ref="AX7:AY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zoomScaleNormal="100" workbookViewId="0">
      <selection activeCell="D27" sqref="D27"/>
    </sheetView>
  </sheetViews>
  <sheetFormatPr defaultColWidth="11.5703125" defaultRowHeight="15"/>
  <cols>
    <col min="1" max="1" width="4" style="2" customWidth="1"/>
    <col min="2" max="2" width="19.85546875" style="2" customWidth="1"/>
    <col min="3" max="3" width="28.140625" style="2" customWidth="1"/>
    <col min="4" max="4" width="27.5703125" style="2" customWidth="1"/>
    <col min="5" max="16384" width="11.5703125" style="2"/>
  </cols>
  <sheetData>
    <row r="1" spans="1:5">
      <c r="A1" s="52" t="s">
        <v>189</v>
      </c>
    </row>
    <row r="2" spans="1:5">
      <c r="B2" s="321" t="s">
        <v>190</v>
      </c>
      <c r="C2" s="322"/>
      <c r="D2" s="322"/>
      <c r="E2" s="323"/>
    </row>
    <row r="3" spans="1:5" ht="15.75" thickBot="1">
      <c r="B3" s="16"/>
      <c r="C3" s="16"/>
      <c r="D3" s="16"/>
      <c r="E3" s="16"/>
    </row>
    <row r="4" spans="1:5" ht="18" customHeight="1" thickBot="1">
      <c r="B4" s="17" t="s">
        <v>191</v>
      </c>
      <c r="C4" s="18" t="s">
        <v>192</v>
      </c>
      <c r="D4" s="19" t="s">
        <v>193</v>
      </c>
      <c r="E4" s="16"/>
    </row>
    <row r="5" spans="1:5" ht="18" customHeight="1" thickBot="1">
      <c r="B5" s="20" t="s">
        <v>194</v>
      </c>
      <c r="C5" s="21"/>
      <c r="D5" s="22">
        <f>SUM(C5:C9)</f>
        <v>0</v>
      </c>
      <c r="E5" s="16"/>
    </row>
    <row r="6" spans="1:5" ht="18" customHeight="1">
      <c r="B6" s="23" t="s">
        <v>195</v>
      </c>
      <c r="C6" s="24"/>
      <c r="D6" s="25"/>
      <c r="E6" s="16"/>
    </row>
    <row r="7" spans="1:5" ht="18" customHeight="1">
      <c r="B7" s="23" t="s">
        <v>196</v>
      </c>
      <c r="C7" s="24"/>
      <c r="D7" s="25"/>
      <c r="E7" s="16"/>
    </row>
    <row r="8" spans="1:5" ht="18" customHeight="1">
      <c r="B8" s="23" t="s">
        <v>197</v>
      </c>
      <c r="C8" s="24"/>
      <c r="D8" s="25"/>
      <c r="E8" s="16"/>
    </row>
    <row r="9" spans="1:5" ht="18" customHeight="1" thickBot="1">
      <c r="B9" s="23" t="s">
        <v>198</v>
      </c>
      <c r="C9" s="24"/>
      <c r="D9" s="25"/>
      <c r="E9" s="16"/>
    </row>
    <row r="10" spans="1:5" ht="18" customHeight="1" thickBot="1">
      <c r="B10" s="110" t="s">
        <v>199</v>
      </c>
      <c r="C10" s="111"/>
      <c r="D10" s="114">
        <f>SUM(C10:C12)</f>
        <v>0</v>
      </c>
      <c r="E10" s="16"/>
    </row>
    <row r="11" spans="1:5" ht="18" customHeight="1">
      <c r="B11" s="110" t="s">
        <v>200</v>
      </c>
      <c r="C11" s="111"/>
      <c r="D11" s="25"/>
      <c r="E11" s="16"/>
    </row>
    <row r="12" spans="1:5" ht="18" customHeight="1" thickBot="1">
      <c r="B12" s="112" t="s">
        <v>201</v>
      </c>
      <c r="C12" s="113"/>
      <c r="D12" s="26"/>
      <c r="E12" s="16"/>
    </row>
    <row r="13" spans="1:5" ht="18" customHeight="1" thickBot="1">
      <c r="B13" s="27" t="s">
        <v>202</v>
      </c>
      <c r="C13" s="28"/>
      <c r="D13" s="29">
        <f>SUM(C13:C15)</f>
        <v>0</v>
      </c>
      <c r="E13" s="16"/>
    </row>
    <row r="14" spans="1:5" ht="18" customHeight="1">
      <c r="B14" s="30" t="s">
        <v>203</v>
      </c>
      <c r="C14" s="31"/>
      <c r="D14" s="25"/>
      <c r="E14" s="16"/>
    </row>
    <row r="15" spans="1:5" ht="18" customHeight="1" thickBot="1">
      <c r="B15" s="32" t="s">
        <v>204</v>
      </c>
      <c r="C15" s="33"/>
      <c r="D15" s="26"/>
      <c r="E15" s="16"/>
    </row>
    <row r="16" spans="1:5" ht="18" customHeight="1" thickBot="1">
      <c r="B16" s="34" t="s">
        <v>205</v>
      </c>
      <c r="C16" s="35"/>
      <c r="D16" s="36">
        <f>SUM(C16:C18)</f>
        <v>0</v>
      </c>
      <c r="E16" s="16"/>
    </row>
    <row r="17" spans="2:5" ht="18" customHeight="1">
      <c r="B17" s="37" t="s">
        <v>206</v>
      </c>
      <c r="C17" s="38"/>
      <c r="D17" s="25"/>
      <c r="E17" s="16"/>
    </row>
    <row r="18" spans="2:5" ht="18" customHeight="1" thickBot="1">
      <c r="B18" s="39" t="s">
        <v>207</v>
      </c>
      <c r="C18" s="40"/>
      <c r="D18" s="26"/>
      <c r="E18" s="16"/>
    </row>
    <row r="19" spans="2:5" ht="18" customHeight="1" thickBot="1">
      <c r="B19" s="41" t="s">
        <v>208</v>
      </c>
      <c r="C19" s="42"/>
      <c r="D19" s="43">
        <f>SUM(C19:C25)</f>
        <v>0</v>
      </c>
      <c r="E19" s="16"/>
    </row>
    <row r="20" spans="2:5" ht="18" customHeight="1">
      <c r="B20" s="44" t="s">
        <v>209</v>
      </c>
      <c r="C20" s="45"/>
      <c r="D20" s="46"/>
      <c r="E20" s="16"/>
    </row>
    <row r="21" spans="2:5" ht="18" customHeight="1">
      <c r="B21" s="44" t="s">
        <v>210</v>
      </c>
      <c r="C21" s="45"/>
      <c r="D21" s="25"/>
      <c r="E21" s="16"/>
    </row>
    <row r="22" spans="2:5" ht="18" customHeight="1">
      <c r="B22" s="44" t="s">
        <v>211</v>
      </c>
      <c r="C22" s="45"/>
      <c r="D22" s="25"/>
      <c r="E22" s="16"/>
    </row>
    <row r="23" spans="2:5" ht="18" customHeight="1">
      <c r="B23" s="44" t="s">
        <v>212</v>
      </c>
      <c r="C23" s="45"/>
      <c r="D23" s="25"/>
      <c r="E23" s="16"/>
    </row>
    <row r="24" spans="2:5" ht="18" customHeight="1">
      <c r="B24" s="44" t="s">
        <v>213</v>
      </c>
      <c r="C24" s="45"/>
      <c r="D24" s="25"/>
      <c r="E24" s="16"/>
    </row>
    <row r="25" spans="2:5" ht="18" customHeight="1" thickBot="1">
      <c r="B25" s="47" t="s">
        <v>214</v>
      </c>
      <c r="C25" s="48"/>
      <c r="D25" s="25"/>
      <c r="E25" s="16"/>
    </row>
    <row r="26" spans="2:5" ht="15.75" thickBot="1">
      <c r="B26" s="16"/>
      <c r="C26" s="49" t="s">
        <v>37</v>
      </c>
      <c r="D26" s="50">
        <f>SUM(D5:D19)</f>
        <v>0</v>
      </c>
      <c r="E26" s="16"/>
    </row>
  </sheetData>
  <mergeCells count="1">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29"/>
  <sheetViews>
    <sheetView topLeftCell="B5" zoomScaleNormal="100" workbookViewId="0">
      <selection activeCell="I15" sqref="I15"/>
    </sheetView>
  </sheetViews>
  <sheetFormatPr defaultColWidth="11.42578125" defaultRowHeight="15"/>
  <cols>
    <col min="1" max="1" width="3.42578125" customWidth="1"/>
    <col min="2" max="2" width="21.140625" customWidth="1"/>
    <col min="3" max="3" width="24.7109375" customWidth="1"/>
    <col min="6" max="6" width="14.5703125" customWidth="1"/>
    <col min="7" max="7" width="14.42578125" customWidth="1"/>
    <col min="8" max="8" width="12.140625" customWidth="1"/>
    <col min="9" max="9" width="14.5703125" customWidth="1"/>
    <col min="10" max="10" width="14.28515625" customWidth="1"/>
    <col min="11" max="11" width="14.85546875" customWidth="1"/>
    <col min="12" max="12" width="13.28515625" customWidth="1"/>
    <col min="13" max="13" width="13.140625" customWidth="1"/>
    <col min="14" max="14" width="14" customWidth="1"/>
    <col min="15" max="15" width="14.7109375" customWidth="1"/>
    <col min="17" max="17" width="13" customWidth="1"/>
    <col min="18" max="18" width="13.42578125" customWidth="1"/>
    <col min="20" max="20" width="12.85546875" customWidth="1"/>
  </cols>
  <sheetData>
    <row r="1" spans="1:12">
      <c r="A1" s="52" t="s">
        <v>215</v>
      </c>
    </row>
    <row r="2" spans="1:12" ht="18" thickBot="1">
      <c r="B2" s="234" t="s">
        <v>216</v>
      </c>
    </row>
    <row r="3" spans="1:12" ht="26.1" customHeight="1">
      <c r="B3" s="326" t="s">
        <v>217</v>
      </c>
      <c r="C3" s="326" t="s">
        <v>218</v>
      </c>
      <c r="D3" s="326" t="s">
        <v>219</v>
      </c>
      <c r="E3" s="326" t="s">
        <v>220</v>
      </c>
      <c r="F3" s="326" t="s">
        <v>221</v>
      </c>
      <c r="G3" s="326" t="s">
        <v>222</v>
      </c>
      <c r="H3" s="326" t="s">
        <v>223</v>
      </c>
      <c r="I3" s="142" t="s">
        <v>224</v>
      </c>
      <c r="J3" s="142" t="s">
        <v>225</v>
      </c>
      <c r="K3" s="142" t="s">
        <v>226</v>
      </c>
      <c r="L3" s="142" t="s">
        <v>227</v>
      </c>
    </row>
    <row r="4" spans="1:12" ht="21" customHeight="1" thickBot="1">
      <c r="B4" s="327"/>
      <c r="C4" s="327"/>
      <c r="D4" s="327"/>
      <c r="E4" s="327"/>
      <c r="F4" s="327"/>
      <c r="G4" s="327"/>
      <c r="H4" s="327"/>
      <c r="I4" s="141" t="s">
        <v>228</v>
      </c>
      <c r="J4" s="141" t="s">
        <v>228</v>
      </c>
      <c r="K4" s="141" t="s">
        <v>228</v>
      </c>
      <c r="L4" s="141" t="s">
        <v>228</v>
      </c>
    </row>
    <row r="5" spans="1:12" ht="15.75" thickBot="1">
      <c r="B5" s="140">
        <v>0</v>
      </c>
      <c r="C5" s="139">
        <v>0</v>
      </c>
      <c r="D5" s="138"/>
      <c r="E5" s="138"/>
      <c r="F5" s="138"/>
      <c r="G5" s="138"/>
      <c r="H5" s="138"/>
      <c r="I5" s="138"/>
      <c r="J5" s="138"/>
      <c r="K5" s="138"/>
      <c r="L5" s="138"/>
    </row>
    <row r="6" spans="1:12" ht="39" customHeight="1" thickBot="1">
      <c r="B6" s="143" t="s">
        <v>229</v>
      </c>
      <c r="C6" s="143" t="s">
        <v>230</v>
      </c>
      <c r="D6" s="138"/>
      <c r="E6" s="138"/>
      <c r="F6" s="138"/>
      <c r="G6" s="138"/>
      <c r="H6" s="138"/>
      <c r="I6" s="138"/>
      <c r="J6" s="138"/>
      <c r="K6" s="138"/>
      <c r="L6" s="138"/>
    </row>
    <row r="7" spans="1:12" ht="15.75" thickBot="1">
      <c r="B7" s="137" t="s">
        <v>231</v>
      </c>
      <c r="C7" s="136"/>
      <c r="D7" s="136"/>
      <c r="E7" s="136"/>
      <c r="F7" s="136"/>
      <c r="G7" s="136"/>
      <c r="H7" s="136"/>
      <c r="I7" s="136"/>
      <c r="J7" s="136"/>
      <c r="K7" s="136"/>
      <c r="L7" s="135"/>
    </row>
    <row r="8" spans="1:12" ht="15.75" thickBot="1">
      <c r="B8" s="328" t="s">
        <v>232</v>
      </c>
      <c r="C8" s="329"/>
      <c r="D8" s="134"/>
      <c r="E8" s="134"/>
      <c r="F8" s="134"/>
      <c r="G8" s="134"/>
      <c r="H8" s="134"/>
      <c r="I8" s="134"/>
      <c r="J8" s="134"/>
      <c r="K8" s="134"/>
      <c r="L8" s="134"/>
    </row>
    <row r="18" spans="1:15" s="132" customFormat="1">
      <c r="A18" s="133" t="s">
        <v>233</v>
      </c>
    </row>
    <row r="19" spans="1:15" s="132" customFormat="1" ht="18" thickBot="1">
      <c r="A19" s="133"/>
      <c r="B19" s="233" t="s">
        <v>216</v>
      </c>
    </row>
    <row r="20" spans="1:15">
      <c r="A20" s="132"/>
      <c r="B20" s="330"/>
      <c r="C20" s="331"/>
      <c r="D20" s="131" t="s">
        <v>234</v>
      </c>
      <c r="E20" s="130"/>
      <c r="F20" s="130"/>
      <c r="G20" s="129"/>
      <c r="H20" s="131" t="s">
        <v>235</v>
      </c>
      <c r="I20" s="130"/>
      <c r="J20" s="130"/>
      <c r="K20" s="129"/>
      <c r="L20" s="131" t="s">
        <v>236</v>
      </c>
      <c r="M20" s="130"/>
      <c r="N20" s="130"/>
      <c r="O20" s="129"/>
    </row>
    <row r="21" spans="1:15" ht="60">
      <c r="B21" s="324" t="s">
        <v>237</v>
      </c>
      <c r="C21" s="325"/>
      <c r="D21" s="128" t="s">
        <v>238</v>
      </c>
      <c r="E21" s="127" t="s">
        <v>239</v>
      </c>
      <c r="F21" s="127" t="s">
        <v>240</v>
      </c>
      <c r="G21" s="126" t="s">
        <v>241</v>
      </c>
      <c r="H21" s="128" t="s">
        <v>238</v>
      </c>
      <c r="I21" s="127" t="s">
        <v>239</v>
      </c>
      <c r="J21" s="127" t="s">
        <v>240</v>
      </c>
      <c r="K21" s="126" t="s">
        <v>241</v>
      </c>
      <c r="L21" s="128" t="s">
        <v>242</v>
      </c>
      <c r="M21" s="127" t="s">
        <v>239</v>
      </c>
      <c r="N21" s="127" t="s">
        <v>240</v>
      </c>
      <c r="O21" s="126" t="s">
        <v>241</v>
      </c>
    </row>
    <row r="22" spans="1:15">
      <c r="B22" s="325" t="s">
        <v>243</v>
      </c>
      <c r="C22" s="332"/>
      <c r="D22" s="128"/>
      <c r="E22" s="127"/>
      <c r="F22" s="127"/>
      <c r="G22" s="126"/>
      <c r="H22" s="128"/>
      <c r="I22" s="127"/>
      <c r="J22" s="127"/>
      <c r="K22" s="126"/>
      <c r="L22" s="128"/>
      <c r="M22" s="127"/>
      <c r="N22" s="127"/>
      <c r="O22" s="126"/>
    </row>
    <row r="23" spans="1:15" ht="43.5" customHeight="1">
      <c r="B23" s="324" t="s">
        <v>244</v>
      </c>
      <c r="C23" s="325"/>
      <c r="D23" s="122"/>
      <c r="E23" s="121"/>
      <c r="F23" s="121"/>
      <c r="G23" s="120"/>
      <c r="H23" s="122"/>
      <c r="I23" s="121"/>
      <c r="J23" s="121"/>
      <c r="K23" s="120"/>
      <c r="L23" s="125"/>
      <c r="M23" s="124"/>
      <c r="N23" s="124"/>
      <c r="O23" s="123"/>
    </row>
    <row r="24" spans="1:15">
      <c r="B24" s="324" t="s">
        <v>245</v>
      </c>
      <c r="C24" s="325"/>
      <c r="D24" s="122"/>
      <c r="E24" s="121"/>
      <c r="F24" s="121"/>
      <c r="G24" s="120"/>
      <c r="H24" s="122"/>
      <c r="I24" s="121"/>
      <c r="J24" s="121"/>
      <c r="K24" s="120"/>
      <c r="L24" s="122"/>
      <c r="M24" s="121"/>
      <c r="N24" s="121"/>
      <c r="O24" s="120"/>
    </row>
    <row r="25" spans="1:15">
      <c r="B25" s="324" t="s">
        <v>246</v>
      </c>
      <c r="C25" s="325"/>
      <c r="D25" s="122"/>
      <c r="E25" s="121"/>
      <c r="F25" s="121"/>
      <c r="G25" s="120"/>
      <c r="H25" s="122"/>
      <c r="I25" s="121"/>
      <c r="J25" s="121"/>
      <c r="K25" s="120"/>
      <c r="L25" s="122"/>
      <c r="M25" s="121"/>
      <c r="N25" s="121"/>
      <c r="O25" s="120"/>
    </row>
    <row r="26" spans="1:15" ht="42.75">
      <c r="B26" s="324" t="s">
        <v>247</v>
      </c>
      <c r="C26" s="119" t="s">
        <v>248</v>
      </c>
      <c r="D26" s="122"/>
      <c r="E26" s="121"/>
      <c r="F26" s="121"/>
      <c r="G26" s="120"/>
      <c r="H26" s="122"/>
      <c r="I26" s="121"/>
      <c r="J26" s="121"/>
      <c r="K26" s="120"/>
      <c r="L26" s="122"/>
      <c r="M26" s="121"/>
      <c r="N26" s="121"/>
      <c r="O26" s="120"/>
    </row>
    <row r="27" spans="1:15" ht="42.75">
      <c r="B27" s="324"/>
      <c r="C27" s="119" t="s">
        <v>249</v>
      </c>
      <c r="D27" s="122"/>
      <c r="E27" s="121"/>
      <c r="F27" s="121"/>
      <c r="G27" s="120"/>
      <c r="H27" s="122"/>
      <c r="I27" s="121"/>
      <c r="J27" s="121"/>
      <c r="K27" s="120"/>
      <c r="L27" s="122"/>
      <c r="M27" s="121"/>
      <c r="N27" s="121"/>
      <c r="O27" s="120"/>
    </row>
    <row r="28" spans="1:15" ht="43.5">
      <c r="B28" s="324"/>
      <c r="C28" s="256" t="s">
        <v>250</v>
      </c>
      <c r="D28" s="118"/>
      <c r="E28" s="117"/>
      <c r="F28" s="117"/>
      <c r="G28" s="116"/>
      <c r="H28" s="118"/>
      <c r="I28" s="117"/>
      <c r="J28" s="117"/>
      <c r="K28" s="116"/>
      <c r="L28" s="118"/>
      <c r="M28" s="117"/>
      <c r="N28" s="117"/>
      <c r="O28" s="116"/>
    </row>
    <row r="29" spans="1:15" ht="43.5">
      <c r="C29" s="256" t="s">
        <v>251</v>
      </c>
      <c r="D29" s="118"/>
      <c r="E29" s="117"/>
      <c r="F29" s="117"/>
      <c r="G29" s="116"/>
      <c r="H29" s="118"/>
      <c r="I29" s="117"/>
      <c r="J29" s="117"/>
      <c r="K29" s="116"/>
      <c r="L29" s="118"/>
      <c r="M29" s="117"/>
      <c r="N29" s="117"/>
      <c r="O29" s="116"/>
    </row>
  </sheetData>
  <mergeCells count="15">
    <mergeCell ref="B24:C24"/>
    <mergeCell ref="B25:C25"/>
    <mergeCell ref="B26:B28"/>
    <mergeCell ref="H3:H4"/>
    <mergeCell ref="B8:C8"/>
    <mergeCell ref="B20:C20"/>
    <mergeCell ref="B21:C21"/>
    <mergeCell ref="B22:C22"/>
    <mergeCell ref="B23:C23"/>
    <mergeCell ref="B3:B4"/>
    <mergeCell ref="C3:C4"/>
    <mergeCell ref="D3:D4"/>
    <mergeCell ref="E3:E4"/>
    <mergeCell ref="F3:F4"/>
    <mergeCell ref="G3:G4"/>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8D8CD-0C28-4962-881D-2DD05A7EBEB9}">
  <sheetPr>
    <tabColor rgb="FFFF0000"/>
  </sheetPr>
  <dimension ref="A1:AK114"/>
  <sheetViews>
    <sheetView tabSelected="1" topLeftCell="A23" zoomScale="70" zoomScaleNormal="70" workbookViewId="0">
      <selection activeCell="A50" sqref="A50"/>
    </sheetView>
  </sheetViews>
  <sheetFormatPr defaultColWidth="9.140625" defaultRowHeight="15"/>
  <cols>
    <col min="1" max="1" width="94.42578125" style="156" customWidth="1"/>
    <col min="2" max="2" width="11" style="156" customWidth="1"/>
    <col min="3" max="3" width="6.7109375" style="156" customWidth="1"/>
    <col min="4" max="8" width="6.140625" style="156" customWidth="1"/>
    <col min="9" max="9" width="6.28515625" customWidth="1"/>
    <col min="10" max="11" width="7.140625" customWidth="1"/>
    <col min="12" max="20" width="5.5703125" customWidth="1"/>
    <col min="21" max="21" width="14"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c r="A1" s="333" t="s">
        <v>252</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5"/>
      <c r="AF1" s="14"/>
      <c r="AG1" s="14"/>
      <c r="AH1" s="14"/>
      <c r="AI1" s="14"/>
      <c r="AJ1" s="14"/>
      <c r="AK1" s="14"/>
    </row>
    <row r="2" spans="1:37">
      <c r="A2" s="157"/>
      <c r="B2" s="157"/>
      <c r="C2" s="157"/>
      <c r="D2" s="157"/>
      <c r="E2" s="157"/>
      <c r="F2" s="157"/>
      <c r="G2" s="157"/>
      <c r="H2" s="157"/>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row>
    <row r="3" spans="1:37">
      <c r="A3" s="168" t="s">
        <v>253</v>
      </c>
      <c r="B3" s="157"/>
      <c r="C3" s="157"/>
      <c r="D3" s="157"/>
      <c r="E3" s="157"/>
      <c r="F3" s="157"/>
      <c r="G3" s="157"/>
      <c r="H3" s="157"/>
      <c r="I3" s="14"/>
      <c r="J3" s="14"/>
      <c r="K3" s="14"/>
      <c r="L3" s="14"/>
      <c r="M3" s="14"/>
      <c r="N3" s="14"/>
      <c r="O3" s="14"/>
      <c r="P3" s="14"/>
      <c r="Q3" s="14"/>
      <c r="R3" s="14"/>
      <c r="S3" s="14"/>
      <c r="T3" s="14"/>
      <c r="U3" s="14"/>
      <c r="V3" s="14"/>
      <c r="W3" s="14"/>
      <c r="X3" s="14"/>
      <c r="Y3" s="14"/>
      <c r="Z3" s="14"/>
      <c r="AA3" s="14"/>
      <c r="AB3" s="14"/>
      <c r="AC3" s="14"/>
      <c r="AD3" s="14"/>
      <c r="AE3" s="14"/>
      <c r="AF3" s="166"/>
      <c r="AG3" s="14"/>
      <c r="AH3" s="14"/>
      <c r="AI3" s="14"/>
      <c r="AJ3" s="14"/>
      <c r="AK3" s="14"/>
    </row>
    <row r="4" spans="1:37">
      <c r="A4" s="167">
        <v>10</v>
      </c>
      <c r="B4" s="164"/>
      <c r="C4" s="157"/>
      <c r="D4" s="157"/>
      <c r="E4" s="157"/>
      <c r="F4" s="157"/>
      <c r="G4" s="157"/>
      <c r="H4" s="157"/>
      <c r="I4" s="14"/>
      <c r="J4" s="14"/>
      <c r="K4" s="14"/>
      <c r="L4" s="14"/>
      <c r="M4" s="14"/>
      <c r="N4" s="14"/>
      <c r="O4" s="14"/>
      <c r="P4" s="14"/>
      <c r="Q4" s="14"/>
      <c r="R4" s="14"/>
      <c r="S4" s="14"/>
      <c r="T4" s="14"/>
      <c r="U4" s="14"/>
      <c r="V4" s="14"/>
      <c r="W4" s="14"/>
      <c r="X4" s="14"/>
      <c r="Y4" s="14"/>
      <c r="Z4" s="14"/>
      <c r="AA4" s="14"/>
      <c r="AB4" s="14"/>
      <c r="AC4" s="14"/>
      <c r="AD4" s="14"/>
      <c r="AE4" s="14"/>
      <c r="AF4" s="166"/>
      <c r="AG4" s="14"/>
      <c r="AH4" s="14"/>
      <c r="AI4" s="14"/>
      <c r="AJ4" s="14"/>
      <c r="AK4" s="14"/>
    </row>
    <row r="5" spans="1:37">
      <c r="A5" s="167" t="s">
        <v>254</v>
      </c>
      <c r="B5" s="173"/>
      <c r="C5" s="157"/>
      <c r="D5" s="157"/>
      <c r="E5" s="157"/>
      <c r="F5" s="157"/>
      <c r="G5" s="157"/>
      <c r="H5" s="157"/>
      <c r="I5" s="14"/>
      <c r="J5" s="14"/>
      <c r="K5" s="14"/>
      <c r="L5" s="14"/>
      <c r="M5" s="14"/>
      <c r="N5" s="14"/>
      <c r="O5" s="14"/>
      <c r="P5" s="14"/>
      <c r="Q5" s="14"/>
      <c r="R5" s="14"/>
      <c r="S5" s="14"/>
      <c r="T5" s="14"/>
      <c r="U5" s="14"/>
      <c r="V5" s="14"/>
      <c r="W5" s="14"/>
      <c r="X5" s="14"/>
      <c r="Y5" s="14"/>
      <c r="Z5" s="14"/>
      <c r="AA5" s="14"/>
      <c r="AB5" s="14"/>
      <c r="AC5" s="14"/>
      <c r="AD5" s="14"/>
      <c r="AE5" s="14"/>
      <c r="AF5" s="166"/>
      <c r="AG5" s="14"/>
      <c r="AH5" s="14"/>
      <c r="AI5" s="14"/>
      <c r="AJ5" s="14"/>
      <c r="AK5" s="14"/>
    </row>
    <row r="6" spans="1:37" ht="15.75" thickBot="1">
      <c r="A6" s="167"/>
      <c r="B6" s="157"/>
      <c r="C6" s="157"/>
      <c r="D6" s="157"/>
      <c r="E6" s="157"/>
      <c r="F6" s="157"/>
      <c r="G6" s="157"/>
      <c r="H6" s="157"/>
      <c r="I6" s="14"/>
      <c r="J6" s="14"/>
      <c r="K6" s="14"/>
      <c r="L6" s="14"/>
      <c r="M6" s="14"/>
      <c r="N6" s="14"/>
      <c r="O6" s="14"/>
      <c r="P6" s="14"/>
      <c r="Q6" s="14"/>
      <c r="R6" s="14"/>
      <c r="S6" s="14"/>
      <c r="T6" s="14"/>
      <c r="U6" s="14"/>
      <c r="V6" s="14"/>
      <c r="W6" s="14"/>
      <c r="X6" s="14"/>
      <c r="Y6" s="14"/>
      <c r="Z6" s="14"/>
      <c r="AA6" s="14"/>
      <c r="AB6" s="14"/>
      <c r="AC6" s="14"/>
      <c r="AD6" s="14"/>
      <c r="AE6" s="14"/>
      <c r="AF6" s="166"/>
      <c r="AG6" s="14"/>
      <c r="AH6" s="14"/>
      <c r="AI6" s="14"/>
      <c r="AJ6" s="14"/>
      <c r="AK6" s="14"/>
    </row>
    <row r="7" spans="1:37" ht="20.45" customHeight="1" thickBot="1">
      <c r="A7" s="179" t="s">
        <v>255</v>
      </c>
      <c r="B7" s="14"/>
      <c r="C7" s="157"/>
      <c r="D7" s="14"/>
      <c r="E7" s="14"/>
      <c r="F7" s="14"/>
      <c r="G7" s="14"/>
      <c r="H7" s="14"/>
      <c r="I7" s="14"/>
      <c r="J7" s="14"/>
      <c r="K7" s="14"/>
      <c r="L7" s="14"/>
      <c r="M7" s="14"/>
      <c r="N7" s="14"/>
      <c r="O7" s="14"/>
      <c r="P7" s="14"/>
      <c r="Q7" s="14"/>
      <c r="R7" s="14"/>
      <c r="S7" s="14"/>
      <c r="T7" s="14"/>
      <c r="U7" s="14"/>
      <c r="V7" s="14"/>
      <c r="W7" s="14"/>
      <c r="X7" s="14"/>
      <c r="Y7" s="14"/>
      <c r="Z7" s="14"/>
      <c r="AA7" s="14"/>
      <c r="AB7" s="14"/>
    </row>
    <row r="8" spans="1:37" ht="18.600000000000001" customHeight="1">
      <c r="A8" s="228">
        <v>20</v>
      </c>
      <c r="B8" s="14"/>
      <c r="C8" s="157"/>
      <c r="D8" s="14"/>
      <c r="E8" s="14"/>
      <c r="F8" s="14"/>
      <c r="G8" s="14"/>
      <c r="H8" s="14"/>
      <c r="I8" s="14"/>
      <c r="J8" s="14"/>
      <c r="K8" s="14"/>
      <c r="L8" s="14"/>
      <c r="M8" s="14"/>
      <c r="N8" s="14"/>
      <c r="O8" s="14"/>
      <c r="P8" s="14"/>
      <c r="Q8" s="14"/>
      <c r="R8" s="14"/>
      <c r="S8" s="14"/>
      <c r="T8" s="14"/>
      <c r="U8" s="14"/>
      <c r="V8" s="14"/>
      <c r="W8" s="14"/>
      <c r="X8" s="14"/>
      <c r="Y8" s="14"/>
      <c r="Z8" s="14"/>
      <c r="AA8" s="14"/>
      <c r="AB8" s="14"/>
    </row>
    <row r="9" spans="1:37" ht="18.600000000000001" customHeight="1" thickBot="1">
      <c r="A9" s="14"/>
      <c r="B9" s="14"/>
      <c r="C9" s="157"/>
      <c r="D9" s="14"/>
      <c r="E9" s="14"/>
      <c r="F9" s="14"/>
      <c r="G9" s="14"/>
      <c r="H9" s="14"/>
      <c r="I9" s="14"/>
      <c r="J9" s="14"/>
      <c r="K9" s="14"/>
      <c r="L9" s="14"/>
      <c r="M9" s="14"/>
      <c r="N9" s="14"/>
      <c r="O9" s="14"/>
      <c r="P9" s="14"/>
      <c r="Q9" s="14"/>
      <c r="R9" s="14"/>
      <c r="S9" s="14"/>
      <c r="T9" s="14"/>
      <c r="U9" s="14"/>
      <c r="V9" s="14"/>
      <c r="W9" s="14"/>
      <c r="X9" s="14"/>
      <c r="Y9" s="14"/>
      <c r="Z9" s="14"/>
      <c r="AA9" s="14"/>
      <c r="AB9" s="14"/>
    </row>
    <row r="10" spans="1:37" ht="33" customHeight="1" thickBot="1">
      <c r="A10" s="179" t="s">
        <v>256</v>
      </c>
      <c r="B10" s="14"/>
      <c r="C10" s="157"/>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37" ht="18.600000000000001" customHeight="1">
      <c r="A11" s="174">
        <v>8</v>
      </c>
      <c r="B11" s="14"/>
      <c r="C11" s="157"/>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7" ht="15.75" thickBot="1">
      <c r="A12"/>
      <c r="B12"/>
      <c r="C12"/>
      <c r="D12"/>
      <c r="E12"/>
      <c r="F12"/>
      <c r="G12"/>
      <c r="H12"/>
    </row>
    <row r="13" spans="1:37" ht="83.1" customHeight="1" thickBot="1">
      <c r="A13" s="336" t="s">
        <v>257</v>
      </c>
      <c r="B13" s="337"/>
      <c r="C13"/>
      <c r="D13"/>
      <c r="E13"/>
      <c r="F13"/>
      <c r="G13"/>
      <c r="H13"/>
    </row>
    <row r="14" spans="1:37" ht="15.75" thickBot="1">
      <c r="A14" s="175" t="s">
        <v>258</v>
      </c>
      <c r="B14" s="176"/>
      <c r="C14"/>
      <c r="D14"/>
      <c r="E14"/>
      <c r="F14"/>
      <c r="G14"/>
      <c r="H14"/>
    </row>
    <row r="15" spans="1:37" ht="15.75" thickBot="1">
      <c r="A15" s="175" t="s">
        <v>259</v>
      </c>
      <c r="B15" s="176"/>
      <c r="C15"/>
      <c r="D15"/>
      <c r="E15"/>
      <c r="F15"/>
      <c r="G15"/>
      <c r="H15"/>
    </row>
    <row r="16" spans="1:37" ht="15.75" thickBot="1">
      <c r="A16" s="175" t="s">
        <v>260</v>
      </c>
      <c r="B16" s="176"/>
      <c r="C16"/>
      <c r="D16"/>
      <c r="E16"/>
      <c r="F16"/>
      <c r="G16"/>
      <c r="H16"/>
    </row>
    <row r="17" spans="1:32" ht="15.75" thickBot="1">
      <c r="A17" s="175" t="s">
        <v>261</v>
      </c>
      <c r="B17" s="176"/>
      <c r="C17"/>
      <c r="D17"/>
      <c r="E17"/>
      <c r="F17"/>
      <c r="G17"/>
      <c r="H17"/>
    </row>
    <row r="18" spans="1:32">
      <c r="A18" s="172" t="s">
        <v>262</v>
      </c>
      <c r="B18" s="171"/>
      <c r="C18"/>
      <c r="D18"/>
      <c r="E18"/>
      <c r="F18"/>
      <c r="G18"/>
      <c r="H18"/>
    </row>
    <row r="19" spans="1:32">
      <c r="A19" s="172" t="s">
        <v>263</v>
      </c>
      <c r="B19" s="171"/>
      <c r="C19"/>
      <c r="D19"/>
      <c r="E19"/>
      <c r="F19"/>
      <c r="G19"/>
      <c r="H19"/>
    </row>
    <row r="20" spans="1:32">
      <c r="A20" s="172" t="s">
        <v>264</v>
      </c>
      <c r="B20" s="171"/>
      <c r="C20"/>
      <c r="D20"/>
      <c r="E20"/>
      <c r="F20"/>
      <c r="G20"/>
      <c r="H20"/>
    </row>
    <row r="21" spans="1:32" ht="15.75" thickBot="1">
      <c r="A21" s="172" t="s">
        <v>265</v>
      </c>
      <c r="B21" s="171"/>
      <c r="C21"/>
      <c r="D21"/>
      <c r="E21"/>
      <c r="F21"/>
      <c r="G21"/>
      <c r="H21"/>
    </row>
    <row r="22" spans="1:32" ht="66.599999999999994" customHeight="1" thickBot="1">
      <c r="A22" s="336" t="s">
        <v>266</v>
      </c>
      <c r="B22" s="337"/>
      <c r="C22"/>
      <c r="D22"/>
      <c r="E22"/>
      <c r="F22"/>
      <c r="G22"/>
      <c r="H22"/>
    </row>
    <row r="23" spans="1:32" ht="15.75" thickBot="1">
      <c r="A23" s="175" t="s">
        <v>267</v>
      </c>
      <c r="B23" s="176"/>
      <c r="C23"/>
      <c r="D23"/>
      <c r="E23"/>
      <c r="F23"/>
      <c r="G23"/>
      <c r="H23"/>
    </row>
    <row r="24" spans="1:32" ht="15.75" thickBot="1">
      <c r="A24" s="175" t="s">
        <v>268</v>
      </c>
      <c r="B24" s="176"/>
      <c r="C24"/>
      <c r="D24"/>
      <c r="E24"/>
      <c r="F24"/>
      <c r="G24"/>
      <c r="H24"/>
    </row>
    <row r="25" spans="1:32" ht="15.75" thickBot="1">
      <c r="A25"/>
      <c r="B25"/>
      <c r="C25"/>
      <c r="D25"/>
      <c r="E25"/>
      <c r="F25"/>
      <c r="G25"/>
      <c r="H25"/>
    </row>
    <row r="26" spans="1:32" ht="102.6" customHeight="1" thickBot="1">
      <c r="A26" s="338" t="s">
        <v>269</v>
      </c>
      <c r="B26" s="339"/>
      <c r="C26" s="339"/>
      <c r="D26" s="339"/>
      <c r="E26" s="339"/>
      <c r="F26" s="339"/>
      <c r="G26" s="339"/>
      <c r="H26" s="339"/>
      <c r="I26" s="339"/>
      <c r="J26" s="339"/>
      <c r="K26" s="339"/>
      <c r="L26" s="339"/>
      <c r="M26" s="339"/>
      <c r="N26" s="339"/>
      <c r="O26" s="339"/>
      <c r="P26" s="339"/>
      <c r="Q26" s="339"/>
      <c r="R26" s="339"/>
      <c r="S26" s="339"/>
      <c r="T26" s="339"/>
      <c r="U26" s="339"/>
      <c r="V26" s="340"/>
    </row>
    <row r="27" spans="1:32">
      <c r="A27" s="167"/>
      <c r="B27" s="14"/>
      <c r="C27" s="14"/>
      <c r="D27" s="14"/>
      <c r="E27" s="14"/>
      <c r="F27" s="14"/>
      <c r="G27" s="14"/>
      <c r="H27" s="14"/>
      <c r="I27" s="14"/>
      <c r="J27" s="14"/>
      <c r="K27" s="14"/>
      <c r="L27" s="14"/>
      <c r="M27" s="14"/>
      <c r="N27" s="14"/>
      <c r="O27" s="14"/>
      <c r="P27" s="14"/>
      <c r="Q27" s="14"/>
      <c r="R27" s="14"/>
      <c r="S27" s="14"/>
      <c r="T27" s="14"/>
      <c r="U27" s="14"/>
      <c r="V27" s="14"/>
      <c r="W27" s="166"/>
      <c r="X27" s="14"/>
      <c r="Y27" s="14"/>
      <c r="Z27" s="14"/>
      <c r="AA27" s="14"/>
      <c r="AB27" s="14"/>
    </row>
    <row r="28" spans="1:32" ht="15.75" thickBot="1">
      <c r="A28" s="168" t="s">
        <v>253</v>
      </c>
      <c r="B28" s="14"/>
      <c r="C28" s="14"/>
      <c r="D28" s="14"/>
      <c r="E28" s="14"/>
      <c r="F28" s="14"/>
      <c r="G28" s="14"/>
      <c r="H28" s="14"/>
      <c r="I28" s="14"/>
      <c r="J28" s="14"/>
      <c r="K28" s="14"/>
      <c r="L28" s="14"/>
      <c r="M28" s="14"/>
      <c r="N28" s="14"/>
      <c r="O28" s="14"/>
      <c r="P28" s="14"/>
      <c r="Q28" s="14"/>
      <c r="R28" s="14"/>
      <c r="S28" s="14"/>
      <c r="T28" s="14"/>
      <c r="U28" s="250" t="s">
        <v>270</v>
      </c>
      <c r="V28" s="166"/>
      <c r="W28" s="14"/>
      <c r="X28" s="14"/>
      <c r="Y28" s="14"/>
      <c r="Z28" s="14"/>
      <c r="AA28" s="14"/>
    </row>
    <row r="29" spans="1:32" ht="15.75" thickBot="1">
      <c r="A29" s="167"/>
      <c r="B29" s="14"/>
      <c r="C29" s="14"/>
      <c r="D29" s="14"/>
      <c r="E29" s="14"/>
      <c r="F29" s="14"/>
      <c r="G29" s="14"/>
      <c r="H29" s="14"/>
      <c r="I29" s="14"/>
      <c r="J29" s="14"/>
      <c r="K29" s="14"/>
      <c r="L29" s="251"/>
      <c r="M29" s="251"/>
      <c r="N29" s="252"/>
      <c r="O29" s="252"/>
      <c r="P29" s="252"/>
      <c r="Q29" s="252"/>
      <c r="R29" s="252"/>
      <c r="S29" s="252"/>
      <c r="T29" s="253" t="s">
        <v>271</v>
      </c>
      <c r="U29" s="254"/>
      <c r="V29" s="166"/>
      <c r="W29" s="14"/>
      <c r="X29" s="14"/>
      <c r="Y29" s="14"/>
      <c r="Z29" s="14"/>
      <c r="AA29" s="14"/>
    </row>
    <row r="30" spans="1:32" ht="15.75" thickBot="1">
      <c r="A30" s="170" t="s">
        <v>272</v>
      </c>
      <c r="B30" s="170">
        <v>2024</v>
      </c>
      <c r="C30" s="170">
        <v>2025</v>
      </c>
      <c r="D30" s="170">
        <v>2026</v>
      </c>
      <c r="E30" s="170">
        <v>2027</v>
      </c>
      <c r="F30" s="170">
        <v>2028</v>
      </c>
      <c r="G30" s="170">
        <v>2029</v>
      </c>
      <c r="H30" s="170">
        <v>2030</v>
      </c>
      <c r="I30" s="170">
        <v>2031</v>
      </c>
      <c r="J30" s="170">
        <v>2032</v>
      </c>
      <c r="K30" s="170">
        <v>2033</v>
      </c>
      <c r="L30" s="170">
        <v>2034</v>
      </c>
      <c r="M30" s="170">
        <v>2035</v>
      </c>
      <c r="N30" s="170">
        <v>2036</v>
      </c>
      <c r="O30" s="170">
        <v>2037</v>
      </c>
      <c r="P30" s="170">
        <v>2038</v>
      </c>
      <c r="Q30" s="170">
        <v>2039</v>
      </c>
      <c r="R30" s="170">
        <v>2040</v>
      </c>
      <c r="S30" s="170">
        <v>2041</v>
      </c>
      <c r="T30" s="170">
        <v>2042</v>
      </c>
      <c r="U30" s="170">
        <v>2043</v>
      </c>
      <c r="V30" s="14"/>
      <c r="W30" s="14"/>
      <c r="X30" s="14"/>
      <c r="Y30" s="14"/>
      <c r="Z30" s="14"/>
      <c r="AA30" s="14"/>
    </row>
    <row r="31" spans="1:32" s="2" customFormat="1" ht="15.75" thickBot="1">
      <c r="A31" s="169" t="s">
        <v>273</v>
      </c>
      <c r="B31" s="177">
        <v>0.5</v>
      </c>
      <c r="C31" s="177">
        <v>0.5</v>
      </c>
      <c r="D31" s="177">
        <v>0.5</v>
      </c>
      <c r="E31" s="177">
        <v>0.5</v>
      </c>
      <c r="F31" s="177">
        <v>0.5</v>
      </c>
      <c r="G31" s="177">
        <v>0.5</v>
      </c>
      <c r="H31" s="177">
        <v>0.5</v>
      </c>
      <c r="I31" s="177">
        <v>0.5</v>
      </c>
      <c r="J31" s="177">
        <v>0.5</v>
      </c>
      <c r="K31" s="177">
        <v>0.5</v>
      </c>
      <c r="L31" s="177">
        <v>0.5</v>
      </c>
      <c r="M31" s="177">
        <v>0.5</v>
      </c>
      <c r="N31" s="177">
        <v>0.5</v>
      </c>
      <c r="O31" s="177">
        <v>0.5</v>
      </c>
      <c r="P31" s="177">
        <v>0.5</v>
      </c>
      <c r="Q31" s="177">
        <v>0.5</v>
      </c>
      <c r="R31" s="177">
        <v>0.5</v>
      </c>
      <c r="S31" s="177">
        <v>0.5</v>
      </c>
      <c r="T31" s="177">
        <v>0.5</v>
      </c>
      <c r="U31" s="177">
        <v>0.5</v>
      </c>
      <c r="V31" s="14"/>
      <c r="W31" s="14"/>
      <c r="X31" s="14"/>
      <c r="Y31" s="14"/>
      <c r="Z31" s="14"/>
      <c r="AA31" s="14"/>
      <c r="AB31"/>
      <c r="AC31"/>
      <c r="AD31"/>
      <c r="AE31"/>
      <c r="AF31"/>
    </row>
    <row r="32" spans="1:32">
      <c r="A32" s="157"/>
      <c r="B32" s="14"/>
      <c r="C32" s="14"/>
      <c r="D32" s="14"/>
      <c r="E32" s="14"/>
      <c r="F32" s="14"/>
      <c r="G32" s="14"/>
      <c r="H32" s="14"/>
      <c r="I32" s="14"/>
      <c r="J32" s="14"/>
      <c r="K32" s="14"/>
      <c r="L32" s="14"/>
      <c r="M32" s="14"/>
      <c r="N32" s="14"/>
      <c r="O32" s="14"/>
      <c r="P32" s="14"/>
      <c r="Q32" s="14"/>
      <c r="R32" s="14"/>
      <c r="S32" s="14"/>
      <c r="T32" s="14"/>
      <c r="U32" s="14"/>
      <c r="V32" s="166" t="s">
        <v>274</v>
      </c>
      <c r="W32" s="14"/>
      <c r="X32" s="14"/>
      <c r="Y32" s="14"/>
      <c r="Z32" s="14"/>
      <c r="AA32" s="14"/>
    </row>
    <row r="33" spans="1:28" ht="20.45" customHeight="1">
      <c r="A33" s="163" t="s">
        <v>275</v>
      </c>
      <c r="B33" s="178">
        <f>-A8</f>
        <v>-20</v>
      </c>
      <c r="C33" s="180"/>
      <c r="D33" s="180"/>
      <c r="E33" s="180"/>
      <c r="F33" s="180"/>
      <c r="G33" s="180"/>
      <c r="H33" s="180"/>
      <c r="I33" s="180"/>
      <c r="J33" s="180"/>
      <c r="K33" s="180"/>
      <c r="L33" s="180"/>
      <c r="M33" s="180"/>
      <c r="N33" s="180"/>
      <c r="O33" s="180"/>
      <c r="P33" s="180"/>
      <c r="Q33" s="180"/>
      <c r="R33" s="180"/>
      <c r="S33" s="180"/>
      <c r="T33" s="180"/>
      <c r="U33" s="180"/>
      <c r="V33" s="160"/>
      <c r="W33" s="14"/>
      <c r="X33" s="14"/>
      <c r="Y33" s="14"/>
      <c r="Z33" s="14"/>
      <c r="AA33" s="14"/>
    </row>
    <row r="34" spans="1:28">
      <c r="A34" s="157"/>
      <c r="B34" s="14"/>
      <c r="C34" s="14"/>
      <c r="D34" s="14"/>
      <c r="E34" s="14"/>
      <c r="F34" s="14"/>
      <c r="G34" s="14"/>
      <c r="H34" s="14"/>
      <c r="I34" s="14"/>
      <c r="J34" s="14"/>
      <c r="K34" s="14"/>
      <c r="L34" s="14"/>
      <c r="M34" s="14"/>
      <c r="N34" s="14"/>
      <c r="O34" s="14"/>
      <c r="P34" s="14"/>
      <c r="Q34" s="14"/>
      <c r="R34" s="14"/>
      <c r="S34" s="14"/>
      <c r="T34" s="14"/>
      <c r="U34" s="14"/>
      <c r="V34" s="160"/>
      <c r="W34" s="14"/>
      <c r="X34" s="14"/>
      <c r="Y34" s="14"/>
      <c r="Z34" s="14"/>
      <c r="AA34" s="14"/>
    </row>
    <row r="35" spans="1:28" ht="17.100000000000001" customHeight="1">
      <c r="A35" s="163" t="s">
        <v>276</v>
      </c>
      <c r="B35" s="178">
        <f>-$A$8/20</f>
        <v>-1</v>
      </c>
      <c r="C35" s="178">
        <f t="shared" ref="C35:U35" si="0">-$A$8/20</f>
        <v>-1</v>
      </c>
      <c r="D35" s="178">
        <f t="shared" si="0"/>
        <v>-1</v>
      </c>
      <c r="E35" s="178">
        <f t="shared" si="0"/>
        <v>-1</v>
      </c>
      <c r="F35" s="178">
        <f t="shared" si="0"/>
        <v>-1</v>
      </c>
      <c r="G35" s="178">
        <f t="shared" si="0"/>
        <v>-1</v>
      </c>
      <c r="H35" s="178">
        <f t="shared" si="0"/>
        <v>-1</v>
      </c>
      <c r="I35" s="178">
        <f t="shared" si="0"/>
        <v>-1</v>
      </c>
      <c r="J35" s="178">
        <f t="shared" si="0"/>
        <v>-1</v>
      </c>
      <c r="K35" s="178">
        <f t="shared" si="0"/>
        <v>-1</v>
      </c>
      <c r="L35" s="178">
        <f t="shared" si="0"/>
        <v>-1</v>
      </c>
      <c r="M35" s="178">
        <f t="shared" si="0"/>
        <v>-1</v>
      </c>
      <c r="N35" s="178">
        <f t="shared" si="0"/>
        <v>-1</v>
      </c>
      <c r="O35" s="178">
        <f t="shared" si="0"/>
        <v>-1</v>
      </c>
      <c r="P35" s="178">
        <f t="shared" si="0"/>
        <v>-1</v>
      </c>
      <c r="Q35" s="178">
        <f t="shared" si="0"/>
        <v>-1</v>
      </c>
      <c r="R35" s="178">
        <f t="shared" si="0"/>
        <v>-1</v>
      </c>
      <c r="S35" s="178">
        <f t="shared" si="0"/>
        <v>-1</v>
      </c>
      <c r="T35" s="178">
        <f t="shared" si="0"/>
        <v>-1</v>
      </c>
      <c r="U35" s="178">
        <f t="shared" si="0"/>
        <v>-1</v>
      </c>
      <c r="V35" s="160"/>
      <c r="W35" s="14"/>
      <c r="X35" s="14"/>
      <c r="Y35" s="14"/>
      <c r="Z35" s="14"/>
      <c r="AA35" s="14"/>
    </row>
    <row r="36" spans="1:28">
      <c r="A36" s="157"/>
      <c r="B36" s="14"/>
      <c r="C36" s="14"/>
      <c r="D36" s="14"/>
      <c r="E36" s="14"/>
      <c r="F36" s="14"/>
      <c r="G36" s="14"/>
      <c r="H36" s="14"/>
      <c r="I36" s="14"/>
      <c r="J36" s="14"/>
      <c r="K36" s="14"/>
      <c r="L36" s="14"/>
      <c r="M36" s="14"/>
      <c r="N36" s="14"/>
      <c r="O36" s="14"/>
      <c r="P36" s="14"/>
      <c r="Q36" s="14"/>
      <c r="R36" s="14"/>
      <c r="S36" s="14"/>
      <c r="T36" s="14"/>
      <c r="U36" s="14"/>
      <c r="V36" s="160"/>
      <c r="W36" s="14"/>
      <c r="X36" s="14"/>
      <c r="Y36" s="14"/>
      <c r="Z36" s="14"/>
      <c r="AA36" s="14"/>
    </row>
    <row r="37" spans="1:28" ht="33" customHeight="1">
      <c r="A37" s="162" t="s">
        <v>277</v>
      </c>
      <c r="B37" s="165">
        <f>$A$11/20</f>
        <v>0.4</v>
      </c>
      <c r="C37" s="165">
        <f t="shared" ref="C37:U37" si="1">$A$11/20</f>
        <v>0.4</v>
      </c>
      <c r="D37" s="165">
        <f t="shared" si="1"/>
        <v>0.4</v>
      </c>
      <c r="E37" s="165">
        <f t="shared" si="1"/>
        <v>0.4</v>
      </c>
      <c r="F37" s="165">
        <f t="shared" si="1"/>
        <v>0.4</v>
      </c>
      <c r="G37" s="165">
        <f t="shared" si="1"/>
        <v>0.4</v>
      </c>
      <c r="H37" s="165">
        <f t="shared" si="1"/>
        <v>0.4</v>
      </c>
      <c r="I37" s="165">
        <f t="shared" si="1"/>
        <v>0.4</v>
      </c>
      <c r="J37" s="165">
        <f t="shared" si="1"/>
        <v>0.4</v>
      </c>
      <c r="K37" s="165">
        <f t="shared" si="1"/>
        <v>0.4</v>
      </c>
      <c r="L37" s="165">
        <f t="shared" si="1"/>
        <v>0.4</v>
      </c>
      <c r="M37" s="165">
        <f t="shared" si="1"/>
        <v>0.4</v>
      </c>
      <c r="N37" s="165">
        <f t="shared" si="1"/>
        <v>0.4</v>
      </c>
      <c r="O37" s="165">
        <f t="shared" si="1"/>
        <v>0.4</v>
      </c>
      <c r="P37" s="165">
        <f t="shared" si="1"/>
        <v>0.4</v>
      </c>
      <c r="Q37" s="165">
        <f t="shared" si="1"/>
        <v>0.4</v>
      </c>
      <c r="R37" s="165">
        <f t="shared" si="1"/>
        <v>0.4</v>
      </c>
      <c r="S37" s="165">
        <f t="shared" si="1"/>
        <v>0.4</v>
      </c>
      <c r="T37" s="165">
        <f t="shared" si="1"/>
        <v>0.4</v>
      </c>
      <c r="U37" s="165">
        <f t="shared" si="1"/>
        <v>0.4</v>
      </c>
      <c r="V37" s="160"/>
      <c r="W37" s="14"/>
      <c r="X37" s="14"/>
      <c r="Y37" s="14"/>
      <c r="Z37" s="14"/>
      <c r="AA37" s="14"/>
    </row>
    <row r="38" spans="1:28">
      <c r="A38" s="157"/>
      <c r="B38" s="14"/>
      <c r="C38" s="14"/>
      <c r="D38" s="14"/>
      <c r="E38" s="14"/>
      <c r="F38" s="14"/>
      <c r="G38" s="14"/>
      <c r="H38" s="14"/>
      <c r="I38" s="14"/>
      <c r="J38" s="14"/>
      <c r="K38" s="14"/>
      <c r="L38" s="14"/>
      <c r="M38" s="14"/>
      <c r="N38" s="14"/>
      <c r="O38" s="14"/>
      <c r="P38" s="14"/>
      <c r="Q38" s="14"/>
      <c r="R38" s="14"/>
      <c r="S38" s="14"/>
      <c r="T38" s="14"/>
      <c r="U38" s="14"/>
      <c r="V38" s="160"/>
      <c r="W38" s="14"/>
      <c r="X38" s="14"/>
      <c r="Y38" s="14"/>
      <c r="Z38" s="14"/>
      <c r="AA38" s="14"/>
    </row>
    <row r="39" spans="1:28">
      <c r="A39" s="162" t="s">
        <v>278</v>
      </c>
      <c r="B39" s="161">
        <f t="shared" ref="B39:U39" si="2">B31+B35+B37</f>
        <v>-9.9999999999999978E-2</v>
      </c>
      <c r="C39" s="161">
        <f t="shared" si="2"/>
        <v>-9.9999999999999978E-2</v>
      </c>
      <c r="D39" s="161">
        <f t="shared" si="2"/>
        <v>-9.9999999999999978E-2</v>
      </c>
      <c r="E39" s="161">
        <f t="shared" si="2"/>
        <v>-9.9999999999999978E-2</v>
      </c>
      <c r="F39" s="161">
        <f t="shared" si="2"/>
        <v>-9.9999999999999978E-2</v>
      </c>
      <c r="G39" s="161">
        <f t="shared" si="2"/>
        <v>-9.9999999999999978E-2</v>
      </c>
      <c r="H39" s="161">
        <f t="shared" si="2"/>
        <v>-9.9999999999999978E-2</v>
      </c>
      <c r="I39" s="161">
        <f t="shared" si="2"/>
        <v>-9.9999999999999978E-2</v>
      </c>
      <c r="J39" s="161">
        <f t="shared" si="2"/>
        <v>-9.9999999999999978E-2</v>
      </c>
      <c r="K39" s="161">
        <f t="shared" si="2"/>
        <v>-9.9999999999999978E-2</v>
      </c>
      <c r="L39" s="161">
        <f t="shared" si="2"/>
        <v>-9.9999999999999978E-2</v>
      </c>
      <c r="M39" s="161">
        <f t="shared" si="2"/>
        <v>-9.9999999999999978E-2</v>
      </c>
      <c r="N39" s="161">
        <f t="shared" si="2"/>
        <v>-9.9999999999999978E-2</v>
      </c>
      <c r="O39" s="161">
        <f t="shared" si="2"/>
        <v>-9.9999999999999978E-2</v>
      </c>
      <c r="P39" s="161">
        <f t="shared" si="2"/>
        <v>-9.9999999999999978E-2</v>
      </c>
      <c r="Q39" s="161">
        <f t="shared" si="2"/>
        <v>-9.9999999999999978E-2</v>
      </c>
      <c r="R39" s="161">
        <f t="shared" si="2"/>
        <v>-9.9999999999999978E-2</v>
      </c>
      <c r="S39" s="161">
        <f t="shared" si="2"/>
        <v>-9.9999999999999978E-2</v>
      </c>
      <c r="T39" s="161">
        <f t="shared" si="2"/>
        <v>-9.9999999999999978E-2</v>
      </c>
      <c r="U39" s="161">
        <f t="shared" si="2"/>
        <v>-9.9999999999999978E-2</v>
      </c>
      <c r="V39" s="160"/>
      <c r="W39" s="14"/>
      <c r="X39" s="14"/>
      <c r="Y39" s="14"/>
      <c r="Z39" s="14"/>
      <c r="AA39" s="14"/>
    </row>
    <row r="40" spans="1:28">
      <c r="A40" s="157"/>
      <c r="B40" s="14"/>
      <c r="C40" s="14"/>
      <c r="D40" s="14"/>
      <c r="E40" s="14"/>
      <c r="F40" s="14"/>
      <c r="G40" s="14"/>
      <c r="H40" s="14"/>
      <c r="I40" s="14"/>
      <c r="J40" s="14"/>
      <c r="K40" s="14"/>
      <c r="L40" s="14"/>
      <c r="M40" s="14"/>
      <c r="N40" s="14"/>
      <c r="O40" s="14"/>
      <c r="P40" s="14"/>
      <c r="Q40" s="14"/>
      <c r="R40" s="14"/>
      <c r="S40" s="14"/>
      <c r="T40" s="14"/>
      <c r="U40" s="14"/>
      <c r="V40" s="160"/>
      <c r="W40" s="14"/>
      <c r="X40" s="14"/>
      <c r="Y40" s="14"/>
      <c r="Z40" s="14"/>
      <c r="AA40" s="14"/>
    </row>
    <row r="41" spans="1:28">
      <c r="A41" s="162" t="s">
        <v>279</v>
      </c>
      <c r="B41" s="165">
        <f>-IF(B39&gt;0,B39*0.25,0)</f>
        <v>0</v>
      </c>
      <c r="C41" s="165">
        <f t="shared" ref="C41:U41" si="3">-IF(C39&gt;0,C39*0.25,0)</f>
        <v>0</v>
      </c>
      <c r="D41" s="165">
        <f t="shared" si="3"/>
        <v>0</v>
      </c>
      <c r="E41" s="165">
        <f t="shared" si="3"/>
        <v>0</v>
      </c>
      <c r="F41" s="165">
        <f t="shared" si="3"/>
        <v>0</v>
      </c>
      <c r="G41" s="165">
        <f t="shared" si="3"/>
        <v>0</v>
      </c>
      <c r="H41" s="165">
        <f t="shared" si="3"/>
        <v>0</v>
      </c>
      <c r="I41" s="165">
        <f t="shared" si="3"/>
        <v>0</v>
      </c>
      <c r="J41" s="165">
        <f t="shared" si="3"/>
        <v>0</v>
      </c>
      <c r="K41" s="165">
        <f t="shared" si="3"/>
        <v>0</v>
      </c>
      <c r="L41" s="165">
        <f t="shared" si="3"/>
        <v>0</v>
      </c>
      <c r="M41" s="165">
        <f t="shared" si="3"/>
        <v>0</v>
      </c>
      <c r="N41" s="165">
        <f t="shared" si="3"/>
        <v>0</v>
      </c>
      <c r="O41" s="165">
        <f t="shared" si="3"/>
        <v>0</v>
      </c>
      <c r="P41" s="165">
        <f t="shared" si="3"/>
        <v>0</v>
      </c>
      <c r="Q41" s="165">
        <f t="shared" si="3"/>
        <v>0</v>
      </c>
      <c r="R41" s="165">
        <f t="shared" si="3"/>
        <v>0</v>
      </c>
      <c r="S41" s="165">
        <f t="shared" si="3"/>
        <v>0</v>
      </c>
      <c r="T41" s="165">
        <f t="shared" si="3"/>
        <v>0</v>
      </c>
      <c r="U41" s="165">
        <f t="shared" si="3"/>
        <v>0</v>
      </c>
      <c r="V41" s="160"/>
      <c r="W41" s="14"/>
      <c r="X41" s="14"/>
      <c r="Y41" s="14"/>
      <c r="Z41" s="14"/>
      <c r="AA41" s="14"/>
    </row>
    <row r="42" spans="1:28">
      <c r="A42" s="157"/>
      <c r="B42" s="14"/>
      <c r="C42" s="14"/>
      <c r="D42" s="14"/>
      <c r="E42" s="14"/>
      <c r="F42" s="14"/>
      <c r="G42" s="14"/>
      <c r="H42" s="14"/>
      <c r="I42" s="14"/>
      <c r="J42" s="14"/>
      <c r="K42" s="14"/>
      <c r="L42" s="14"/>
      <c r="M42" s="14"/>
      <c r="N42" s="14"/>
      <c r="O42" s="14"/>
      <c r="P42" s="14"/>
      <c r="Q42" s="14"/>
      <c r="R42" s="14"/>
      <c r="S42" s="14"/>
      <c r="T42" s="14"/>
      <c r="U42" s="14"/>
      <c r="V42" s="160"/>
      <c r="W42" s="14"/>
      <c r="X42" s="14"/>
      <c r="Y42" s="14"/>
      <c r="Z42" s="14"/>
      <c r="AA42" s="14"/>
    </row>
    <row r="43" spans="1:28" ht="30.6" customHeight="1">
      <c r="A43" s="162" t="s">
        <v>280</v>
      </c>
      <c r="B43" s="178">
        <f>A11</f>
        <v>8</v>
      </c>
      <c r="C43" s="180"/>
      <c r="D43" s="180"/>
      <c r="E43" s="180"/>
      <c r="F43" s="180"/>
      <c r="G43" s="180"/>
      <c r="H43" s="180"/>
      <c r="I43" s="180"/>
      <c r="J43" s="180"/>
      <c r="K43" s="180"/>
      <c r="L43" s="180"/>
      <c r="M43" s="180"/>
      <c r="N43" s="180"/>
      <c r="O43" s="180"/>
      <c r="P43" s="180"/>
      <c r="Q43" s="180"/>
      <c r="R43" s="180"/>
      <c r="S43" s="180"/>
      <c r="T43" s="180"/>
      <c r="U43" s="180"/>
      <c r="V43" s="160"/>
      <c r="W43" s="14"/>
      <c r="X43" s="14"/>
      <c r="Y43" s="14"/>
      <c r="Z43" s="14"/>
      <c r="AA43" s="14"/>
    </row>
    <row r="44" spans="1:28">
      <c r="A44" s="157"/>
      <c r="B44" s="14"/>
      <c r="C44" s="14"/>
      <c r="D44" s="14"/>
      <c r="E44" s="14"/>
      <c r="F44" s="14"/>
      <c r="G44" s="14"/>
      <c r="H44" s="14"/>
      <c r="I44" s="14"/>
      <c r="J44" s="14"/>
      <c r="K44" s="14"/>
      <c r="L44" s="14"/>
      <c r="M44" s="14"/>
      <c r="N44" s="14"/>
      <c r="O44" s="14"/>
      <c r="P44" s="14"/>
      <c r="Q44" s="14"/>
      <c r="R44" s="14"/>
      <c r="S44" s="14"/>
      <c r="T44" s="14"/>
      <c r="U44" s="14"/>
      <c r="V44" s="160"/>
      <c r="W44" s="14"/>
      <c r="X44" s="14"/>
      <c r="Y44" s="14"/>
      <c r="Z44" s="14"/>
      <c r="AA44" s="14"/>
    </row>
    <row r="45" spans="1:28">
      <c r="A45" s="162" t="s">
        <v>281</v>
      </c>
      <c r="B45" s="161">
        <f t="shared" ref="B45:T45" si="4">B31+B33+B41</f>
        <v>-19.5</v>
      </c>
      <c r="C45" s="161">
        <f t="shared" si="4"/>
        <v>0.5</v>
      </c>
      <c r="D45" s="161">
        <f t="shared" si="4"/>
        <v>0.5</v>
      </c>
      <c r="E45" s="161">
        <f t="shared" si="4"/>
        <v>0.5</v>
      </c>
      <c r="F45" s="161">
        <f t="shared" si="4"/>
        <v>0.5</v>
      </c>
      <c r="G45" s="161">
        <f t="shared" si="4"/>
        <v>0.5</v>
      </c>
      <c r="H45" s="161">
        <f t="shared" si="4"/>
        <v>0.5</v>
      </c>
      <c r="I45" s="161">
        <f t="shared" si="4"/>
        <v>0.5</v>
      </c>
      <c r="J45" s="161">
        <f t="shared" si="4"/>
        <v>0.5</v>
      </c>
      <c r="K45" s="161">
        <f t="shared" si="4"/>
        <v>0.5</v>
      </c>
      <c r="L45" s="161">
        <f t="shared" si="4"/>
        <v>0.5</v>
      </c>
      <c r="M45" s="161">
        <f t="shared" si="4"/>
        <v>0.5</v>
      </c>
      <c r="N45" s="161">
        <f t="shared" si="4"/>
        <v>0.5</v>
      </c>
      <c r="O45" s="161">
        <f t="shared" si="4"/>
        <v>0.5</v>
      </c>
      <c r="P45" s="161">
        <f t="shared" si="4"/>
        <v>0.5</v>
      </c>
      <c r="Q45" s="161">
        <f t="shared" si="4"/>
        <v>0.5</v>
      </c>
      <c r="R45" s="161">
        <f t="shared" si="4"/>
        <v>0.5</v>
      </c>
      <c r="S45" s="161">
        <f t="shared" si="4"/>
        <v>0.5</v>
      </c>
      <c r="T45" s="161">
        <f t="shared" si="4"/>
        <v>0.5</v>
      </c>
      <c r="U45" s="161">
        <f>U31+U33+U41+U29</f>
        <v>0.5</v>
      </c>
      <c r="V45" s="160"/>
      <c r="W45" s="14"/>
      <c r="X45" s="14"/>
      <c r="Y45" s="14"/>
      <c r="Z45" s="14"/>
      <c r="AA45" s="14"/>
    </row>
    <row r="46" spans="1:28">
      <c r="A46" s="162" t="s">
        <v>282</v>
      </c>
      <c r="B46" s="161">
        <f>B45+B43</f>
        <v>-11.5</v>
      </c>
      <c r="C46" s="161">
        <f t="shared" ref="C46" si="5">C45+C43</f>
        <v>0.5</v>
      </c>
      <c r="D46" s="161">
        <f>D45+D43</f>
        <v>0.5</v>
      </c>
      <c r="E46" s="161">
        <f t="shared" ref="E46" si="6">E45+E43</f>
        <v>0.5</v>
      </c>
      <c r="F46" s="161">
        <f t="shared" ref="F46" si="7">F45+F43</f>
        <v>0.5</v>
      </c>
      <c r="G46" s="161">
        <f t="shared" ref="G46" si="8">G45+G43</f>
        <v>0.5</v>
      </c>
      <c r="H46" s="161">
        <f t="shared" ref="H46" si="9">H45+H43</f>
        <v>0.5</v>
      </c>
      <c r="I46" s="161">
        <f t="shared" ref="I46" si="10">I45+I43</f>
        <v>0.5</v>
      </c>
      <c r="J46" s="161">
        <f t="shared" ref="J46" si="11">J45+J43</f>
        <v>0.5</v>
      </c>
      <c r="K46" s="161">
        <f t="shared" ref="K46" si="12">K45+K43</f>
        <v>0.5</v>
      </c>
      <c r="L46" s="161">
        <f t="shared" ref="L46" si="13">L45+L43</f>
        <v>0.5</v>
      </c>
      <c r="M46" s="161">
        <f t="shared" ref="M46" si="14">M45+M43</f>
        <v>0.5</v>
      </c>
      <c r="N46" s="161">
        <f t="shared" ref="N46" si="15">N45+N43</f>
        <v>0.5</v>
      </c>
      <c r="O46" s="161">
        <f t="shared" ref="O46" si="16">O45+O43</f>
        <v>0.5</v>
      </c>
      <c r="P46" s="161">
        <f t="shared" ref="P46" si="17">P45+P43</f>
        <v>0.5</v>
      </c>
      <c r="Q46" s="161">
        <f t="shared" ref="Q46" si="18">Q45+Q43</f>
        <v>0.5</v>
      </c>
      <c r="R46" s="161">
        <f t="shared" ref="R46" si="19">R45+R43</f>
        <v>0.5</v>
      </c>
      <c r="S46" s="161">
        <f t="shared" ref="S46" si="20">S45+S43</f>
        <v>0.5</v>
      </c>
      <c r="T46" s="161">
        <f t="shared" ref="T46" si="21">T45+T43</f>
        <v>0.5</v>
      </c>
      <c r="U46" s="161">
        <f t="shared" ref="U46" si="22">U45+U43</f>
        <v>0.5</v>
      </c>
      <c r="V46" s="160"/>
      <c r="W46" s="14"/>
      <c r="X46" s="14"/>
      <c r="Y46" s="14"/>
      <c r="Z46" s="14"/>
      <c r="AA46" s="14"/>
      <c r="AB46" s="14"/>
    </row>
    <row r="47" spans="1:28">
      <c r="A47" s="157"/>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ht="30">
      <c r="A48" s="159" t="s">
        <v>283</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7">
      <c r="A49" s="257">
        <f>-NPV(0.0589,B45:U45)</f>
        <v>13.10099847090706</v>
      </c>
      <c r="B49" s="229">
        <f>A49/A8</f>
        <v>0.65504992354535296</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7">
      <c r="A50" s="159" t="s">
        <v>284</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7">
      <c r="A51" s="158">
        <f>IRR(B46:AF46)</f>
        <v>-1.841611533936649E-2</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7">
      <c r="A52" s="157"/>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7">
      <c r="A53" s="157"/>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7">
      <c r="A54" s="157"/>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7">
      <c r="A55" s="157"/>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7">
      <c r="A56" s="157"/>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7">
      <c r="A57" s="157"/>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37">
      <c r="A58" s="157"/>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37">
      <c r="A59" s="157"/>
      <c r="B59" s="157"/>
      <c r="C59" s="157"/>
      <c r="D59" s="157"/>
      <c r="E59" s="157"/>
      <c r="F59" s="157"/>
      <c r="G59" s="157"/>
      <c r="H59" s="157"/>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row>
    <row r="60" spans="1:37">
      <c r="A60" s="157"/>
      <c r="B60" s="157"/>
      <c r="C60" s="157"/>
      <c r="D60" s="157"/>
      <c r="E60" s="157"/>
      <c r="F60" s="157"/>
      <c r="G60" s="157"/>
      <c r="H60" s="157"/>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row>
    <row r="61" spans="1:37">
      <c r="A61" s="157"/>
      <c r="B61" s="157"/>
      <c r="C61" s="157"/>
      <c r="D61" s="157"/>
      <c r="E61" s="157"/>
      <c r="F61" s="157"/>
      <c r="G61" s="157"/>
      <c r="H61" s="157"/>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row>
    <row r="62" spans="1:37">
      <c r="A62" s="157"/>
      <c r="B62" s="157"/>
      <c r="C62" s="157"/>
      <c r="D62" s="157"/>
      <c r="E62" s="157"/>
      <c r="F62" s="157"/>
      <c r="G62" s="157"/>
      <c r="H62" s="157"/>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c r="A63" s="157"/>
      <c r="B63" s="157"/>
      <c r="C63" s="157"/>
      <c r="D63" s="157"/>
      <c r="E63" s="157"/>
      <c r="F63" s="157"/>
      <c r="G63" s="157"/>
      <c r="H63" s="157"/>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c r="A64" s="157"/>
      <c r="B64" s="157"/>
      <c r="C64" s="157"/>
      <c r="D64" s="157"/>
      <c r="E64" s="157"/>
      <c r="F64" s="157"/>
      <c r="G64" s="157"/>
      <c r="H64" s="157"/>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c r="A65" s="157"/>
      <c r="B65" s="157"/>
      <c r="C65" s="157"/>
      <c r="D65" s="157"/>
      <c r="E65" s="157"/>
      <c r="F65" s="157"/>
      <c r="G65" s="157"/>
      <c r="H65" s="157"/>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c r="A66" s="157"/>
      <c r="B66" s="157"/>
      <c r="C66" s="157"/>
      <c r="D66" s="157"/>
      <c r="E66" s="157"/>
      <c r="F66" s="157"/>
      <c r="G66" s="157"/>
      <c r="H66" s="157"/>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row>
    <row r="67" spans="1:37">
      <c r="A67" s="157"/>
      <c r="B67" s="157"/>
      <c r="C67" s="157"/>
      <c r="D67" s="157"/>
      <c r="E67" s="157"/>
      <c r="F67" s="157"/>
      <c r="G67" s="157"/>
      <c r="H67" s="157"/>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c r="A68" s="157"/>
      <c r="B68" s="157"/>
      <c r="C68" s="157"/>
      <c r="D68" s="157"/>
      <c r="E68" s="157"/>
      <c r="F68" s="157"/>
      <c r="G68" s="157"/>
      <c r="H68" s="157"/>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row>
    <row r="69" spans="1:37">
      <c r="A69" s="157"/>
      <c r="B69" s="157"/>
      <c r="C69" s="157"/>
      <c r="D69" s="157"/>
      <c r="E69" s="157"/>
      <c r="F69" s="157"/>
      <c r="G69" s="157"/>
      <c r="H69" s="157"/>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row>
    <row r="70" spans="1:37">
      <c r="A70" s="157"/>
      <c r="B70" s="157"/>
      <c r="C70" s="157"/>
      <c r="D70" s="157"/>
      <c r="E70" s="157"/>
      <c r="F70" s="157"/>
      <c r="G70" s="157"/>
      <c r="H70" s="157"/>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row>
    <row r="71" spans="1:37">
      <c r="A71" s="157"/>
      <c r="B71" s="157"/>
      <c r="C71" s="157"/>
      <c r="D71" s="157"/>
      <c r="E71" s="157"/>
      <c r="F71" s="157"/>
      <c r="G71" s="157"/>
      <c r="H71" s="157"/>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row>
    <row r="72" spans="1:37">
      <c r="A72" s="157"/>
      <c r="B72" s="157"/>
      <c r="C72" s="157"/>
      <c r="D72" s="157"/>
      <c r="E72" s="157"/>
      <c r="F72" s="157"/>
      <c r="G72" s="157"/>
      <c r="H72" s="157"/>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row>
    <row r="73" spans="1:37">
      <c r="A73" s="157"/>
      <c r="B73" s="157"/>
      <c r="C73" s="157"/>
      <c r="D73" s="157"/>
      <c r="E73" s="157"/>
      <c r="F73" s="157"/>
      <c r="G73" s="157"/>
      <c r="H73" s="157"/>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row>
    <row r="74" spans="1:37">
      <c r="A74" s="157"/>
      <c r="B74" s="157"/>
      <c r="C74" s="157"/>
      <c r="D74" s="157"/>
      <c r="E74" s="157"/>
      <c r="F74" s="157"/>
      <c r="G74" s="157"/>
      <c r="H74" s="157"/>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row>
    <row r="75" spans="1:37">
      <c r="A75" s="157"/>
      <c r="B75" s="157"/>
      <c r="C75" s="157"/>
      <c r="D75" s="157"/>
      <c r="E75" s="157"/>
      <c r="F75" s="157"/>
      <c r="G75" s="157"/>
      <c r="H75" s="157"/>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c r="A76" s="157"/>
      <c r="B76" s="157"/>
      <c r="C76" s="157"/>
      <c r="D76" s="157"/>
      <c r="E76" s="157"/>
      <c r="F76" s="157"/>
      <c r="G76" s="157"/>
      <c r="H76" s="157"/>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row>
    <row r="77" spans="1:37">
      <c r="A77" s="157"/>
      <c r="B77" s="157"/>
      <c r="C77" s="157"/>
      <c r="D77" s="157"/>
      <c r="E77" s="157"/>
      <c r="F77" s="157"/>
      <c r="G77" s="157"/>
      <c r="H77" s="157"/>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c r="A78" s="157"/>
      <c r="B78" s="157"/>
      <c r="C78" s="157"/>
      <c r="D78" s="157"/>
      <c r="E78" s="157"/>
      <c r="F78" s="157"/>
      <c r="G78" s="157"/>
      <c r="H78" s="157"/>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c r="A79" s="157"/>
      <c r="B79" s="157"/>
      <c r="C79" s="157"/>
      <c r="D79" s="157"/>
      <c r="E79" s="157"/>
      <c r="F79" s="157"/>
      <c r="G79" s="157"/>
      <c r="H79" s="157"/>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row>
    <row r="80" spans="1:37">
      <c r="A80" s="157"/>
      <c r="B80" s="157"/>
      <c r="C80" s="157"/>
      <c r="D80" s="157"/>
      <c r="E80" s="157"/>
      <c r="F80" s="157"/>
      <c r="G80" s="157"/>
      <c r="H80" s="157"/>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c r="A81" s="157"/>
      <c r="B81" s="157"/>
      <c r="C81" s="157"/>
      <c r="D81" s="157"/>
      <c r="E81" s="157"/>
      <c r="F81" s="157"/>
      <c r="G81" s="157"/>
      <c r="H81" s="157"/>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c r="A82" s="157"/>
      <c r="B82" s="157"/>
      <c r="C82" s="157"/>
      <c r="D82" s="157"/>
      <c r="E82" s="157"/>
      <c r="F82" s="157"/>
      <c r="G82" s="157"/>
      <c r="H82" s="157"/>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c r="A83" s="157"/>
      <c r="B83" s="157"/>
      <c r="C83" s="157"/>
      <c r="D83" s="157"/>
      <c r="E83" s="157"/>
      <c r="F83" s="157"/>
      <c r="G83" s="157"/>
      <c r="H83" s="157"/>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c r="A84" s="157"/>
      <c r="B84" s="157"/>
      <c r="C84" s="157"/>
      <c r="D84" s="157"/>
      <c r="E84" s="157"/>
      <c r="F84" s="157"/>
      <c r="G84" s="157"/>
      <c r="H84" s="157"/>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c r="A85" s="157"/>
      <c r="B85" s="157"/>
      <c r="C85" s="157"/>
      <c r="D85" s="157"/>
      <c r="E85" s="157"/>
      <c r="F85" s="157"/>
      <c r="G85" s="157"/>
      <c r="H85" s="157"/>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c r="A86" s="157"/>
      <c r="B86" s="157"/>
      <c r="C86" s="157"/>
      <c r="D86" s="157"/>
      <c r="E86" s="157"/>
      <c r="F86" s="157"/>
      <c r="G86" s="157"/>
      <c r="H86" s="157"/>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c r="A87" s="157"/>
      <c r="B87" s="157"/>
      <c r="C87" s="157"/>
      <c r="D87" s="157"/>
      <c r="E87" s="157"/>
      <c r="F87" s="157"/>
      <c r="G87" s="157"/>
      <c r="H87" s="157"/>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c r="A88" s="157"/>
      <c r="B88" s="157"/>
      <c r="C88" s="157"/>
      <c r="D88" s="157"/>
      <c r="E88" s="157"/>
      <c r="F88" s="157"/>
      <c r="G88" s="157"/>
      <c r="H88" s="157"/>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c r="A89" s="157"/>
      <c r="B89" s="157"/>
      <c r="C89" s="157"/>
      <c r="D89" s="157"/>
      <c r="E89" s="157"/>
      <c r="F89" s="157"/>
      <c r="G89" s="157"/>
      <c r="H89" s="157"/>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c r="A90" s="157"/>
      <c r="B90" s="157"/>
      <c r="C90" s="157"/>
      <c r="D90" s="157"/>
      <c r="E90" s="157"/>
      <c r="F90" s="157"/>
      <c r="G90" s="157"/>
      <c r="H90" s="157"/>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c r="A91" s="157"/>
      <c r="B91" s="157"/>
      <c r="C91" s="157"/>
      <c r="D91" s="157"/>
      <c r="E91" s="157"/>
      <c r="F91" s="157"/>
      <c r="G91" s="157"/>
      <c r="H91" s="157"/>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c r="A92" s="157"/>
      <c r="B92" s="157"/>
      <c r="C92" s="157"/>
      <c r="D92" s="157"/>
      <c r="E92" s="157"/>
      <c r="F92" s="157"/>
      <c r="G92" s="157"/>
      <c r="H92" s="157"/>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c r="A93" s="157"/>
      <c r="B93" s="157"/>
      <c r="C93" s="157"/>
      <c r="D93" s="157"/>
      <c r="E93" s="157"/>
      <c r="F93" s="157"/>
      <c r="G93" s="157"/>
      <c r="H93" s="157"/>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c r="A94" s="157"/>
      <c r="B94" s="157"/>
      <c r="C94" s="157"/>
      <c r="D94" s="157"/>
      <c r="E94" s="157"/>
      <c r="F94" s="157"/>
      <c r="G94" s="157"/>
      <c r="H94" s="157"/>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c r="A95" s="157"/>
      <c r="B95" s="157"/>
      <c r="C95" s="157"/>
      <c r="D95" s="157"/>
      <c r="E95" s="157"/>
      <c r="F95" s="157"/>
      <c r="G95" s="157"/>
      <c r="H95" s="157"/>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c r="A96" s="157"/>
      <c r="B96" s="157"/>
      <c r="C96" s="157"/>
      <c r="D96" s="157"/>
      <c r="E96" s="157"/>
      <c r="F96" s="157"/>
      <c r="G96" s="157"/>
      <c r="H96" s="157"/>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c r="A97" s="157"/>
      <c r="B97" s="157"/>
      <c r="C97" s="157"/>
      <c r="D97" s="157"/>
      <c r="E97" s="157"/>
      <c r="F97" s="157"/>
      <c r="G97" s="157"/>
      <c r="H97" s="157"/>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c r="A98" s="157"/>
      <c r="B98" s="157"/>
      <c r="C98" s="157"/>
      <c r="D98" s="157"/>
      <c r="E98" s="157"/>
      <c r="F98" s="157"/>
      <c r="G98" s="157"/>
      <c r="H98" s="157"/>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c r="A99" s="157"/>
      <c r="B99" s="157"/>
      <c r="C99" s="157"/>
      <c r="D99" s="157"/>
      <c r="E99" s="157"/>
      <c r="F99" s="157"/>
      <c r="G99" s="157"/>
      <c r="H99" s="157"/>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c r="A100" s="157"/>
      <c r="B100" s="157"/>
      <c r="C100" s="157"/>
      <c r="D100" s="157"/>
      <c r="E100" s="157"/>
      <c r="F100" s="157"/>
      <c r="G100" s="157"/>
      <c r="H100" s="157"/>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c r="A101" s="157"/>
      <c r="B101" s="157"/>
      <c r="C101" s="157"/>
      <c r="D101" s="157"/>
      <c r="E101" s="157"/>
      <c r="F101" s="157"/>
      <c r="G101" s="157"/>
      <c r="H101" s="157"/>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c r="A102" s="157"/>
      <c r="B102" s="157"/>
      <c r="C102" s="157"/>
      <c r="D102" s="157"/>
      <c r="E102" s="157"/>
      <c r="F102" s="157"/>
      <c r="G102" s="157"/>
      <c r="H102" s="157"/>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c r="A103" s="157"/>
      <c r="B103" s="157"/>
      <c r="C103" s="157"/>
      <c r="D103" s="157"/>
      <c r="E103" s="157"/>
      <c r="F103" s="157"/>
      <c r="G103" s="157"/>
      <c r="H103" s="157"/>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c r="A104" s="157"/>
      <c r="B104" s="157"/>
      <c r="C104" s="157"/>
      <c r="D104" s="157"/>
      <c r="E104" s="157"/>
      <c r="F104" s="157"/>
      <c r="G104" s="157"/>
      <c r="H104" s="157"/>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row>
    <row r="105" spans="1:37">
      <c r="A105" s="157"/>
      <c r="B105" s="157"/>
      <c r="C105" s="157"/>
      <c r="D105" s="157"/>
      <c r="E105" s="157"/>
      <c r="F105" s="157"/>
      <c r="G105" s="157"/>
      <c r="H105" s="157"/>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row>
    <row r="106" spans="1:37">
      <c r="A106" s="157"/>
      <c r="B106" s="157"/>
      <c r="C106" s="157"/>
      <c r="D106" s="157"/>
      <c r="E106" s="157"/>
      <c r="F106" s="157"/>
      <c r="G106" s="157"/>
      <c r="H106" s="157"/>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c r="A107" s="157"/>
      <c r="B107" s="157"/>
      <c r="C107" s="157"/>
      <c r="D107" s="157"/>
      <c r="E107" s="157"/>
      <c r="F107" s="157"/>
      <c r="G107" s="157"/>
      <c r="H107" s="157"/>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row>
    <row r="108" spans="1:37">
      <c r="A108" s="157"/>
      <c r="B108" s="157"/>
      <c r="C108" s="157"/>
      <c r="D108" s="157"/>
      <c r="E108" s="157"/>
      <c r="F108" s="157"/>
      <c r="G108" s="157"/>
      <c r="H108" s="157"/>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row>
    <row r="109" spans="1:37">
      <c r="A109" s="157"/>
      <c r="B109" s="157"/>
      <c r="C109" s="157"/>
      <c r="D109" s="157"/>
      <c r="E109" s="157"/>
      <c r="F109" s="157"/>
      <c r="G109" s="157"/>
      <c r="H109" s="157"/>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c r="A110" s="157"/>
      <c r="B110" s="157"/>
      <c r="C110" s="157"/>
      <c r="D110" s="157"/>
      <c r="E110" s="157"/>
      <c r="F110" s="157"/>
      <c r="G110" s="157"/>
      <c r="H110" s="157"/>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row>
    <row r="111" spans="1:37">
      <c r="A111" s="157"/>
      <c r="B111" s="157"/>
      <c r="C111" s="157"/>
      <c r="D111" s="157"/>
      <c r="E111" s="157"/>
      <c r="F111" s="157"/>
      <c r="G111" s="157"/>
      <c r="H111" s="157"/>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row>
    <row r="112" spans="1:37">
      <c r="A112" s="157"/>
      <c r="B112" s="157"/>
      <c r="C112" s="157"/>
      <c r="D112" s="157"/>
      <c r="E112" s="157"/>
      <c r="F112" s="157"/>
      <c r="G112" s="157"/>
      <c r="H112" s="157"/>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row>
    <row r="113" spans="1:37">
      <c r="A113" s="157"/>
      <c r="B113" s="157"/>
      <c r="C113" s="157"/>
      <c r="D113" s="157"/>
      <c r="E113" s="157"/>
      <c r="F113" s="157"/>
      <c r="G113" s="157"/>
      <c r="H113" s="157"/>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row>
    <row r="114" spans="1:37">
      <c r="A114" s="157"/>
      <c r="B114" s="157"/>
      <c r="C114" s="157"/>
      <c r="D114" s="157"/>
      <c r="E114" s="157"/>
      <c r="F114" s="157"/>
      <c r="G114" s="157"/>
      <c r="H114" s="157"/>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row>
  </sheetData>
  <mergeCells count="4">
    <mergeCell ref="A1:AE1"/>
    <mergeCell ref="A13:B13"/>
    <mergeCell ref="A26:V26"/>
    <mergeCell ref="A22:B2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D2D-5188-4112-A864-24F2B2D446C5}">
  <sheetPr>
    <tabColor theme="5"/>
  </sheetPr>
  <dimension ref="B1:C99"/>
  <sheetViews>
    <sheetView workbookViewId="0">
      <selection activeCell="K101" sqref="K101"/>
    </sheetView>
  </sheetViews>
  <sheetFormatPr defaultColWidth="11.42578125" defaultRowHeight="15"/>
  <sheetData>
    <row r="1" spans="2:3" ht="15.75" thickBot="1"/>
    <row r="2" spans="2:3" ht="15.75" thickBot="1">
      <c r="B2" s="244" t="s">
        <v>285</v>
      </c>
      <c r="C2" s="245" t="s">
        <v>79</v>
      </c>
    </row>
    <row r="3" spans="2:3" ht="15.75" thickBot="1">
      <c r="B3" s="246"/>
      <c r="C3" s="247"/>
    </row>
    <row r="4" spans="2:3" ht="15.75" thickBot="1">
      <c r="B4" s="248" t="s">
        <v>77</v>
      </c>
      <c r="C4" s="247" t="s">
        <v>135</v>
      </c>
    </row>
    <row r="5" spans="2:3" ht="15.75" thickBot="1">
      <c r="B5" s="249" t="s">
        <v>286</v>
      </c>
      <c r="C5" s="247" t="s">
        <v>133</v>
      </c>
    </row>
    <row r="6" spans="2:3" ht="15.75" thickBot="1">
      <c r="B6" s="249" t="s">
        <v>287</v>
      </c>
      <c r="C6" s="247" t="s">
        <v>135</v>
      </c>
    </row>
    <row r="7" spans="2:3" ht="15.75" thickBot="1">
      <c r="B7" s="249" t="s">
        <v>288</v>
      </c>
      <c r="C7" s="247" t="s">
        <v>139</v>
      </c>
    </row>
    <row r="8" spans="2:3" ht="15.75" thickBot="1">
      <c r="B8" s="249" t="s">
        <v>289</v>
      </c>
      <c r="C8" s="247" t="s">
        <v>135</v>
      </c>
    </row>
    <row r="9" spans="2:3" ht="15.75" thickBot="1">
      <c r="B9" s="249" t="s">
        <v>290</v>
      </c>
      <c r="C9" s="247" t="s">
        <v>140</v>
      </c>
    </row>
    <row r="10" spans="2:3" ht="15.75" thickBot="1">
      <c r="B10" s="249" t="s">
        <v>291</v>
      </c>
      <c r="C10" s="247" t="s">
        <v>139</v>
      </c>
    </row>
    <row r="11" spans="2:3" ht="15.75" thickBot="1">
      <c r="B11" s="249" t="s">
        <v>292</v>
      </c>
      <c r="C11" s="247" t="s">
        <v>134</v>
      </c>
    </row>
    <row r="12" spans="2:3" ht="15.75" thickBot="1">
      <c r="B12" s="249" t="s">
        <v>293</v>
      </c>
      <c r="C12" s="247" t="s">
        <v>138</v>
      </c>
    </row>
    <row r="13" spans="2:3" ht="15.75" thickBot="1">
      <c r="B13" s="249" t="s">
        <v>294</v>
      </c>
      <c r="C13" s="247" t="s">
        <v>134</v>
      </c>
    </row>
    <row r="14" spans="2:3" ht="15.75" thickBot="1">
      <c r="B14" s="249" t="s">
        <v>295</v>
      </c>
      <c r="C14" s="247" t="s">
        <v>140</v>
      </c>
    </row>
    <row r="15" spans="2:3" ht="15.75" thickBot="1">
      <c r="B15" s="249" t="s">
        <v>296</v>
      </c>
      <c r="C15" s="247" t="s">
        <v>138</v>
      </c>
    </row>
    <row r="16" spans="2:3" ht="15.75" thickBot="1">
      <c r="B16" s="249" t="s">
        <v>297</v>
      </c>
      <c r="C16" s="247" t="s">
        <v>140</v>
      </c>
    </row>
    <row r="17" spans="2:3" ht="15.75" thickBot="1">
      <c r="B17" s="249" t="s">
        <v>298</v>
      </c>
      <c r="C17" s="247" t="s">
        <v>133</v>
      </c>
    </row>
    <row r="18" spans="2:3" ht="15.75" thickBot="1">
      <c r="B18" s="249" t="s">
        <v>299</v>
      </c>
      <c r="C18" s="247" t="s">
        <v>135</v>
      </c>
    </row>
    <row r="19" spans="2:3" ht="15.75" thickBot="1">
      <c r="B19" s="249" t="s">
        <v>300</v>
      </c>
      <c r="C19" s="247" t="s">
        <v>137</v>
      </c>
    </row>
    <row r="20" spans="2:3" ht="15.75" thickBot="1">
      <c r="B20" s="249" t="s">
        <v>301</v>
      </c>
      <c r="C20" s="247" t="s">
        <v>137</v>
      </c>
    </row>
    <row r="21" spans="2:3" ht="15.75" thickBot="1">
      <c r="B21" s="249" t="s">
        <v>302</v>
      </c>
      <c r="C21" s="247" t="s">
        <v>137</v>
      </c>
    </row>
    <row r="22" spans="2:3" ht="15.75" thickBot="1">
      <c r="B22" s="249" t="s">
        <v>303</v>
      </c>
      <c r="C22" s="247" t="s">
        <v>135</v>
      </c>
    </row>
    <row r="23" spans="2:3" ht="15.75" thickBot="1">
      <c r="B23" s="249" t="s">
        <v>304</v>
      </c>
      <c r="C23" s="247" t="s">
        <v>140</v>
      </c>
    </row>
    <row r="24" spans="2:3" ht="15.75" thickBot="1">
      <c r="B24" s="249" t="s">
        <v>305</v>
      </c>
      <c r="C24" s="247" t="s">
        <v>140</v>
      </c>
    </row>
    <row r="25" spans="2:3" ht="15.75" thickBot="1">
      <c r="B25" s="249" t="s">
        <v>306</v>
      </c>
      <c r="C25" s="247" t="s">
        <v>135</v>
      </c>
    </row>
    <row r="26" spans="2:3" ht="15.75" thickBot="1">
      <c r="B26" s="249" t="s">
        <v>307</v>
      </c>
      <c r="C26" s="247" t="s">
        <v>136</v>
      </c>
    </row>
    <row r="27" spans="2:3" ht="15.75" thickBot="1">
      <c r="B27" s="249" t="s">
        <v>308</v>
      </c>
      <c r="C27" s="247" t="s">
        <v>135</v>
      </c>
    </row>
    <row r="28" spans="2:3" ht="15.75" thickBot="1">
      <c r="B28" s="249" t="s">
        <v>309</v>
      </c>
      <c r="C28" s="247" t="s">
        <v>138</v>
      </c>
    </row>
    <row r="29" spans="2:3" ht="15.75" thickBot="1">
      <c r="B29" s="249" t="s">
        <v>310</v>
      </c>
      <c r="C29" s="247" t="s">
        <v>135</v>
      </c>
    </row>
    <row r="30" spans="2:3" ht="15.75" thickBot="1">
      <c r="B30" s="249" t="s">
        <v>311</v>
      </c>
      <c r="C30" s="247" t="s">
        <v>139</v>
      </c>
    </row>
    <row r="31" spans="2:3" ht="15.75" thickBot="1">
      <c r="B31" s="249" t="s">
        <v>312</v>
      </c>
      <c r="C31" s="247" t="s">
        <v>133</v>
      </c>
    </row>
    <row r="32" spans="2:3" ht="15.75" thickBot="1">
      <c r="B32" s="249" t="s">
        <v>313</v>
      </c>
      <c r="C32" s="247" t="s">
        <v>133</v>
      </c>
    </row>
    <row r="33" spans="2:3" ht="15.75" thickBot="1">
      <c r="B33" s="249" t="s">
        <v>314</v>
      </c>
      <c r="C33" s="247" t="s">
        <v>136</v>
      </c>
    </row>
    <row r="34" spans="2:3" ht="15.75" thickBot="1">
      <c r="B34" s="249" t="s">
        <v>315</v>
      </c>
      <c r="C34" s="247" t="s">
        <v>140</v>
      </c>
    </row>
    <row r="35" spans="2:3" ht="15.75" thickBot="1">
      <c r="B35" s="249" t="s">
        <v>316</v>
      </c>
      <c r="C35" s="247" t="s">
        <v>138</v>
      </c>
    </row>
    <row r="36" spans="2:3" ht="15.75" thickBot="1">
      <c r="B36" s="249" t="s">
        <v>317</v>
      </c>
      <c r="C36" s="247" t="s">
        <v>138</v>
      </c>
    </row>
    <row r="37" spans="2:3" ht="15.75" thickBot="1">
      <c r="B37" s="249" t="s">
        <v>318</v>
      </c>
      <c r="C37" s="247" t="s">
        <v>138</v>
      </c>
    </row>
    <row r="38" spans="2:3" ht="15.75" thickBot="1">
      <c r="B38" s="249" t="s">
        <v>319</v>
      </c>
      <c r="C38" s="247" t="s">
        <v>140</v>
      </c>
    </row>
    <row r="39" spans="2:3" ht="15.75" thickBot="1">
      <c r="B39" s="249" t="s">
        <v>320</v>
      </c>
      <c r="C39" s="247" t="s">
        <v>136</v>
      </c>
    </row>
    <row r="40" spans="2:3" ht="15.75" thickBot="1">
      <c r="B40" s="249" t="s">
        <v>321</v>
      </c>
      <c r="C40" s="247" t="s">
        <v>137</v>
      </c>
    </row>
    <row r="41" spans="2:3" ht="15.75" thickBot="1">
      <c r="B41" s="249" t="s">
        <v>322</v>
      </c>
      <c r="C41" s="247" t="s">
        <v>137</v>
      </c>
    </row>
    <row r="42" spans="2:3" ht="15.75" thickBot="1">
      <c r="B42" s="249" t="s">
        <v>323</v>
      </c>
      <c r="C42" s="247" t="s">
        <v>135</v>
      </c>
    </row>
    <row r="43" spans="2:3" ht="15.75" thickBot="1">
      <c r="B43" s="249" t="s">
        <v>324</v>
      </c>
      <c r="C43" s="247" t="s">
        <v>135</v>
      </c>
    </row>
    <row r="44" spans="2:3" ht="15.75" thickBot="1">
      <c r="B44" s="249" t="s">
        <v>325</v>
      </c>
      <c r="C44" s="247" t="s">
        <v>138</v>
      </c>
    </row>
    <row r="45" spans="2:3" ht="15.75" thickBot="1">
      <c r="B45" s="249" t="s">
        <v>326</v>
      </c>
      <c r="C45" s="247" t="s">
        <v>137</v>
      </c>
    </row>
    <row r="46" spans="2:3" ht="15.75" thickBot="1">
      <c r="B46" s="249" t="s">
        <v>327</v>
      </c>
      <c r="C46" s="247" t="s">
        <v>135</v>
      </c>
    </row>
    <row r="47" spans="2:3" ht="15.75" thickBot="1">
      <c r="B47" s="249" t="s">
        <v>328</v>
      </c>
      <c r="C47" s="247" t="s">
        <v>135</v>
      </c>
    </row>
    <row r="48" spans="2:3" ht="15.75" thickBot="1">
      <c r="B48" s="249" t="s">
        <v>329</v>
      </c>
      <c r="C48" s="247" t="s">
        <v>137</v>
      </c>
    </row>
    <row r="49" spans="2:3" ht="15.75" thickBot="1">
      <c r="B49" s="249" t="s">
        <v>330</v>
      </c>
      <c r="C49" s="247" t="s">
        <v>134</v>
      </c>
    </row>
    <row r="50" spans="2:3" ht="15.75" thickBot="1">
      <c r="B50" s="249" t="s">
        <v>331</v>
      </c>
      <c r="C50" s="247" t="s">
        <v>138</v>
      </c>
    </row>
    <row r="51" spans="2:3" ht="15.75" thickBot="1">
      <c r="B51" s="249" t="s">
        <v>332</v>
      </c>
      <c r="C51" s="247" t="s">
        <v>138</v>
      </c>
    </row>
    <row r="52" spans="2:3" ht="15.75" thickBot="1">
      <c r="B52" s="249" t="s">
        <v>333</v>
      </c>
      <c r="C52" s="247" t="s">
        <v>139</v>
      </c>
    </row>
    <row r="53" spans="2:3" ht="15.75" thickBot="1">
      <c r="B53" s="249" t="s">
        <v>334</v>
      </c>
      <c r="C53" s="247" t="s">
        <v>137</v>
      </c>
    </row>
    <row r="54" spans="2:3" ht="15.75" thickBot="1">
      <c r="B54" s="249" t="s">
        <v>335</v>
      </c>
      <c r="C54" s="247" t="s">
        <v>136</v>
      </c>
    </row>
    <row r="55" spans="2:3" ht="15.75" thickBot="1">
      <c r="B55" s="249" t="s">
        <v>336</v>
      </c>
      <c r="C55" s="247" t="s">
        <v>134</v>
      </c>
    </row>
    <row r="56" spans="2:3" ht="15.75" thickBot="1">
      <c r="B56" s="249" t="s">
        <v>337</v>
      </c>
      <c r="C56" s="247" t="s">
        <v>134</v>
      </c>
    </row>
    <row r="57" spans="2:3" ht="15.75" thickBot="1">
      <c r="B57" s="249" t="s">
        <v>338</v>
      </c>
      <c r="C57" s="247" t="s">
        <v>137</v>
      </c>
    </row>
    <row r="58" spans="2:3" ht="15.75" thickBot="1">
      <c r="B58" s="249" t="s">
        <v>339</v>
      </c>
      <c r="C58" s="247" t="s">
        <v>134</v>
      </c>
    </row>
    <row r="59" spans="2:3" ht="15.75" thickBot="1">
      <c r="B59" s="249" t="s">
        <v>340</v>
      </c>
      <c r="C59" s="247" t="s">
        <v>134</v>
      </c>
    </row>
    <row r="60" spans="2:3" ht="15.75" thickBot="1">
      <c r="B60" s="249" t="s">
        <v>341</v>
      </c>
      <c r="C60" s="247" t="s">
        <v>136</v>
      </c>
    </row>
    <row r="61" spans="2:3" ht="15.75" thickBot="1">
      <c r="B61" s="249" t="s">
        <v>342</v>
      </c>
      <c r="C61" s="247" t="s">
        <v>134</v>
      </c>
    </row>
    <row r="62" spans="2:3" ht="15.75" thickBot="1">
      <c r="B62" s="249" t="s">
        <v>343</v>
      </c>
      <c r="C62" s="247" t="s">
        <v>134</v>
      </c>
    </row>
    <row r="63" spans="2:3" ht="15.75" thickBot="1">
      <c r="B63" s="249" t="s">
        <v>344</v>
      </c>
      <c r="C63" s="247" t="s">
        <v>133</v>
      </c>
    </row>
    <row r="64" spans="2:3" ht="15.75" thickBot="1">
      <c r="B64" s="249" t="s">
        <v>345</v>
      </c>
      <c r="C64" s="247" t="s">
        <v>133</v>
      </c>
    </row>
    <row r="65" spans="2:3" ht="15.75" thickBot="1">
      <c r="B65" s="249" t="s">
        <v>346</v>
      </c>
      <c r="C65" s="247" t="s">
        <v>133</v>
      </c>
    </row>
    <row r="66" spans="2:3" ht="15.75" thickBot="1">
      <c r="B66" s="249" t="s">
        <v>347</v>
      </c>
      <c r="C66" s="247" t="s">
        <v>133</v>
      </c>
    </row>
    <row r="67" spans="2:3" ht="15.75" thickBot="1">
      <c r="B67" s="249" t="s">
        <v>348</v>
      </c>
      <c r="C67" s="247" t="s">
        <v>135</v>
      </c>
    </row>
    <row r="68" spans="2:3" ht="15.75" thickBot="1">
      <c r="B68" s="249" t="s">
        <v>349</v>
      </c>
      <c r="C68" s="247" t="s">
        <v>138</v>
      </c>
    </row>
    <row r="69" spans="2:3" ht="15.75" thickBot="1">
      <c r="B69" s="249" t="s">
        <v>350</v>
      </c>
      <c r="C69" s="247" t="s">
        <v>138</v>
      </c>
    </row>
    <row r="70" spans="2:3" ht="15.75" thickBot="1">
      <c r="B70" s="249" t="s">
        <v>351</v>
      </c>
      <c r="C70" s="247" t="s">
        <v>140</v>
      </c>
    </row>
    <row r="71" spans="2:3" ht="15.75" thickBot="1">
      <c r="B71" s="249" t="s">
        <v>352</v>
      </c>
      <c r="C71" s="247" t="s">
        <v>134</v>
      </c>
    </row>
    <row r="72" spans="2:3" ht="15.75" thickBot="1">
      <c r="B72" s="249" t="s">
        <v>353</v>
      </c>
      <c r="C72" s="247" t="s">
        <v>134</v>
      </c>
    </row>
    <row r="73" spans="2:3" ht="15.75" thickBot="1">
      <c r="B73" s="249" t="s">
        <v>354</v>
      </c>
      <c r="C73" s="247" t="s">
        <v>135</v>
      </c>
    </row>
    <row r="74" spans="2:3" ht="15.75" thickBot="1">
      <c r="B74" s="249" t="s">
        <v>355</v>
      </c>
      <c r="C74" s="247" t="s">
        <v>134</v>
      </c>
    </row>
    <row r="75" spans="2:3" ht="15.75" thickBot="1">
      <c r="B75" s="249" t="s">
        <v>356</v>
      </c>
      <c r="C75" s="247" t="s">
        <v>135</v>
      </c>
    </row>
    <row r="76" spans="2:3" ht="15.75" thickBot="1">
      <c r="B76" s="249" t="s">
        <v>357</v>
      </c>
      <c r="C76" s="247" t="s">
        <v>137</v>
      </c>
    </row>
    <row r="77" spans="2:3" ht="15.75" thickBot="1">
      <c r="B77" s="249" t="s">
        <v>358</v>
      </c>
      <c r="C77" s="247" t="s">
        <v>135</v>
      </c>
    </row>
    <row r="78" spans="2:3" ht="15.75" thickBot="1">
      <c r="B78" s="249" t="s">
        <v>359</v>
      </c>
      <c r="C78" s="247" t="s">
        <v>135</v>
      </c>
    </row>
    <row r="79" spans="2:3" ht="15.75" thickBot="1">
      <c r="B79" s="249" t="s">
        <v>360</v>
      </c>
      <c r="C79" s="247" t="s">
        <v>133</v>
      </c>
    </row>
    <row r="80" spans="2:3" ht="15.75" thickBot="1">
      <c r="B80" s="249" t="s">
        <v>361</v>
      </c>
      <c r="C80" s="247" t="s">
        <v>133</v>
      </c>
    </row>
    <row r="81" spans="2:3" ht="15.75" thickBot="1">
      <c r="B81" s="249" t="s">
        <v>362</v>
      </c>
      <c r="C81" s="247" t="s">
        <v>133</v>
      </c>
    </row>
    <row r="82" spans="2:3" ht="15.75" thickBot="1">
      <c r="B82" s="249" t="s">
        <v>363</v>
      </c>
      <c r="C82" s="247" t="s">
        <v>133</v>
      </c>
    </row>
    <row r="83" spans="2:3" ht="15.75" thickBot="1">
      <c r="B83" s="249" t="s">
        <v>364</v>
      </c>
      <c r="C83" s="247" t="s">
        <v>137</v>
      </c>
    </row>
    <row r="84" spans="2:3" ht="15.75" thickBot="1">
      <c r="B84" s="249" t="s">
        <v>365</v>
      </c>
      <c r="C84" s="247" t="s">
        <v>133</v>
      </c>
    </row>
    <row r="85" spans="2:3" ht="15.75" thickBot="1">
      <c r="B85" s="249" t="s">
        <v>366</v>
      </c>
      <c r="C85" s="247" t="s">
        <v>138</v>
      </c>
    </row>
    <row r="86" spans="2:3" ht="15.75" thickBot="1">
      <c r="B86" s="249" t="s">
        <v>367</v>
      </c>
      <c r="C86" s="247" t="s">
        <v>138</v>
      </c>
    </row>
    <row r="87" spans="2:3" ht="15.75" thickBot="1">
      <c r="B87" s="249" t="s">
        <v>368</v>
      </c>
      <c r="C87" s="247" t="s">
        <v>140</v>
      </c>
    </row>
    <row r="88" spans="2:3" ht="15.75" thickBot="1">
      <c r="B88" s="249" t="s">
        <v>369</v>
      </c>
      <c r="C88" s="247" t="s">
        <v>139</v>
      </c>
    </row>
    <row r="89" spans="2:3" ht="15.75" thickBot="1">
      <c r="B89" s="249" t="s">
        <v>370</v>
      </c>
      <c r="C89" s="247" t="s">
        <v>137</v>
      </c>
    </row>
    <row r="90" spans="2:3" ht="15.75" thickBot="1">
      <c r="B90" s="249" t="s">
        <v>371</v>
      </c>
      <c r="C90" s="247" t="s">
        <v>137</v>
      </c>
    </row>
    <row r="91" spans="2:3" ht="15.75" thickBot="1">
      <c r="B91" s="249" t="s">
        <v>372</v>
      </c>
      <c r="C91" s="247" t="s">
        <v>135</v>
      </c>
    </row>
    <row r="92" spans="2:3" ht="15.75" thickBot="1">
      <c r="B92" s="249" t="s">
        <v>373</v>
      </c>
      <c r="C92" s="247" t="s">
        <v>134</v>
      </c>
    </row>
    <row r="93" spans="2:3" ht="15.75" thickBot="1">
      <c r="B93" s="249" t="s">
        <v>374</v>
      </c>
      <c r="C93" s="247" t="s">
        <v>134</v>
      </c>
    </row>
    <row r="94" spans="2:3" ht="15.75" thickBot="1">
      <c r="B94" s="249" t="s">
        <v>375</v>
      </c>
      <c r="C94" s="247" t="s">
        <v>134</v>
      </c>
    </row>
    <row r="95" spans="2:3" ht="15.75" thickBot="1">
      <c r="B95" s="249" t="s">
        <v>376</v>
      </c>
      <c r="C95" s="247" t="s">
        <v>133</v>
      </c>
    </row>
    <row r="96" spans="2:3" ht="15.75" thickBot="1">
      <c r="B96" s="249" t="s">
        <v>377</v>
      </c>
      <c r="C96" s="247" t="s">
        <v>133</v>
      </c>
    </row>
    <row r="97" spans="2:3" ht="15.75" thickBot="1">
      <c r="B97" s="249" t="s">
        <v>378</v>
      </c>
      <c r="C97" s="247" t="s">
        <v>133</v>
      </c>
    </row>
    <row r="98" spans="2:3" ht="15.75" thickBot="1">
      <c r="B98" s="249" t="s">
        <v>379</v>
      </c>
      <c r="C98" s="247" t="s">
        <v>133</v>
      </c>
    </row>
    <row r="99" spans="2:3" ht="15.75" thickBot="1">
      <c r="B99" s="249" t="s">
        <v>380</v>
      </c>
      <c r="C99" s="247"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B9"/>
  <sheetViews>
    <sheetView workbookViewId="0">
      <selection activeCell="B5" sqref="B5:B9"/>
    </sheetView>
  </sheetViews>
  <sheetFormatPr defaultColWidth="11.42578125" defaultRowHeight="15"/>
  <cols>
    <col min="2" max="2" width="24" customWidth="1"/>
  </cols>
  <sheetData>
    <row r="4" spans="2:2">
      <c r="B4" s="1" t="s">
        <v>381</v>
      </c>
    </row>
    <row r="5" spans="2:2">
      <c r="B5" t="s">
        <v>382</v>
      </c>
    </row>
    <row r="6" spans="2:2">
      <c r="B6" t="s">
        <v>383</v>
      </c>
    </row>
    <row r="7" spans="2:2">
      <c r="B7" t="s">
        <v>384</v>
      </c>
    </row>
    <row r="8" spans="2:2">
      <c r="B8" t="s">
        <v>385</v>
      </c>
    </row>
    <row r="9" spans="2:2">
      <c r="B9" t="s">
        <v>386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HENRY Laurianne</cp:lastModifiedBy>
  <cp:revision/>
  <dcterms:created xsi:type="dcterms:W3CDTF">2018-07-26T07:47:34Z</dcterms:created>
  <dcterms:modified xsi:type="dcterms:W3CDTF">2025-01-27T09:09:13Z</dcterms:modified>
  <cp:category/>
  <cp:contentStatus/>
</cp:coreProperties>
</file>