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ademecloud-my.sharepoint.com/personal/simon_thouin_ademe_fr/Documents/Fonds Chaleur/2025/Evolutions FC 2025/Documents finalisés/Solaire thermique eau chaude/"/>
    </mc:Choice>
  </mc:AlternateContent>
  <xr:revisionPtr revIDLastSave="177" documentId="11_A091C88CC614CDF344D917D9DEEFD3DBDC34E688" xr6:coauthVersionLast="47" xr6:coauthVersionMax="47" xr10:uidLastSave="{173A85AA-6165-4A97-BA83-0CAB374B8622}"/>
  <bookViews>
    <workbookView xWindow="20370" yWindow="-120" windowWidth="29040" windowHeight="15720" tabRatio="839" activeTab="2" xr2:uid="{00000000-000D-0000-FFFF-FFFF00000000}"/>
  </bookViews>
  <sheets>
    <sheet name="Accueil" sheetId="14" r:id="rId1"/>
    <sheet name="Tableau 1 Production ST RC" sheetId="20" r:id="rId2"/>
    <sheet name="Tableau 2 Besoins RC" sheetId="21" r:id="rId3"/>
    <sheet name="Tableau 3 Installation solaire " sheetId="18" r:id="rId4"/>
    <sheet name="Tableau 4 Décomposition métrés" sheetId="4" r:id="rId5"/>
    <sheet name="Tableau 5 CAPEX OPEX" sheetId="19" r:id="rId6"/>
    <sheet name="Tableau 6 Impact subvention" sheetId="9" r:id="rId7"/>
    <sheet name="7. Déficit de financemen" sheetId="23" r:id="rId8"/>
    <sheet name="Données efficacité energétique" sheetId="22" state="hidden" r:id="rId9"/>
    <sheet name="Paramètres" sheetId="15" state="hidden" r:id="rId10"/>
    <sheet name="Feuil1" sheetId="16" state="hidden" r:id="rId11"/>
  </sheets>
  <externalReferences>
    <externalReference r:id="rId12"/>
    <externalReference r:id="rId13"/>
  </externalReferences>
  <definedNames>
    <definedName name="appoint" localSheetId="1">#REF!</definedName>
    <definedName name="appoint" localSheetId="2">#REF!</definedName>
    <definedName name="appoint" localSheetId="3">#REF!</definedName>
    <definedName name="appoint" localSheetId="5">#REF!</definedName>
    <definedName name="appoint">#REF!</definedName>
    <definedName name="Besoins_utiles_projet">'[1]caractéristiques projet'!$D$12</definedName>
    <definedName name="combustible">#REF!</definedName>
    <definedName name="Création_chauff_app">'[1]caractéristiques projet'!#REF!</definedName>
    <definedName name="essai">#REF!</definedName>
    <definedName name="filtration">#REF!</definedName>
    <definedName name="Grande">#REF!</definedName>
    <definedName name="nb_nvle_ss">'[1]caractéristiques projet'!$D$34</definedName>
    <definedName name="ouinon">#REF!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'[1]caractéristiques projet'!#REF!</definedName>
    <definedName name="Puiss_appoint">'[1]caractéristiques projet'!$D$26</definedName>
    <definedName name="Puissance_biomasse">'[1]caractéristiques projet'!$D$17</definedName>
    <definedName name="reseau">#REF!</definedName>
    <definedName name="Statut_investisseur">'[1]caractéristiques projet'!$D$10</definedName>
    <definedName name="type_de_projet">#REF!</definedName>
    <definedName name="type_investisseur">#REF!</definedName>
    <definedName name="Type_projet">'[1]caractéristiques projet'!$D$9</definedName>
    <definedName name="Ventes_clients">'[1]caractéristiques projet'!#REF!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23" l="1"/>
  <c r="V41" i="23" s="1"/>
  <c r="U35" i="23"/>
  <c r="T35" i="23"/>
  <c r="S35" i="23"/>
  <c r="R35" i="23"/>
  <c r="Q35" i="23"/>
  <c r="P35" i="23"/>
  <c r="O35" i="23"/>
  <c r="N35" i="23"/>
  <c r="M35" i="23"/>
  <c r="L35" i="23"/>
  <c r="K35" i="23"/>
  <c r="J35" i="23"/>
  <c r="I35" i="23"/>
  <c r="H35" i="23"/>
  <c r="G35" i="23"/>
  <c r="F35" i="23"/>
  <c r="E35" i="23"/>
  <c r="D35" i="23"/>
  <c r="C35" i="23"/>
  <c r="B35" i="23"/>
  <c r="V35" i="23" s="1"/>
  <c r="U33" i="23"/>
  <c r="T33" i="23"/>
  <c r="S33" i="23"/>
  <c r="R33" i="23"/>
  <c r="Q33" i="23"/>
  <c r="P33" i="23"/>
  <c r="O33" i="23"/>
  <c r="N33" i="23"/>
  <c r="M33" i="23"/>
  <c r="L33" i="23"/>
  <c r="K33" i="23"/>
  <c r="J33" i="23"/>
  <c r="I33" i="23"/>
  <c r="H33" i="23"/>
  <c r="G33" i="23"/>
  <c r="F33" i="23"/>
  <c r="E33" i="23"/>
  <c r="D33" i="23"/>
  <c r="C33" i="23"/>
  <c r="B33" i="23"/>
  <c r="V33" i="23" s="1"/>
  <c r="B31" i="23"/>
  <c r="V31" i="23" s="1"/>
  <c r="U29" i="23"/>
  <c r="T29" i="23"/>
  <c r="S29" i="23"/>
  <c r="R29" i="23"/>
  <c r="Q29" i="23"/>
  <c r="P29" i="23"/>
  <c r="O29" i="23"/>
  <c r="N29" i="23"/>
  <c r="M29" i="23"/>
  <c r="L29" i="23"/>
  <c r="K29" i="23"/>
  <c r="J29" i="23"/>
  <c r="I29" i="23"/>
  <c r="H29" i="23"/>
  <c r="G29" i="23"/>
  <c r="F29" i="23"/>
  <c r="E29" i="23"/>
  <c r="D29" i="23"/>
  <c r="C29" i="23"/>
  <c r="B29" i="23"/>
  <c r="B37" i="23" s="1"/>
  <c r="R4" i="21"/>
  <c r="S4" i="21" s="1"/>
  <c r="R8" i="21"/>
  <c r="S20" i="21"/>
  <c r="T20" i="21" s="1"/>
  <c r="S19" i="21"/>
  <c r="T19" i="21" s="1"/>
  <c r="S18" i="21"/>
  <c r="T18" i="21" s="1"/>
  <c r="S16" i="21"/>
  <c r="T16" i="21" s="1"/>
  <c r="S15" i="21"/>
  <c r="T15" i="21" s="1"/>
  <c r="R7" i="21"/>
  <c r="S7" i="21" s="1"/>
  <c r="R6" i="21"/>
  <c r="R5" i="21"/>
  <c r="S5" i="21" s="1"/>
  <c r="AX50" i="22"/>
  <c r="AW50" i="22"/>
  <c r="AV50" i="22"/>
  <c r="AU50" i="22"/>
  <c r="AT50" i="22"/>
  <c r="AS50" i="22"/>
  <c r="AR50" i="22"/>
  <c r="AQ50" i="22"/>
  <c r="AP50" i="22"/>
  <c r="AO50" i="22"/>
  <c r="AN50" i="22"/>
  <c r="O32" i="22"/>
  <c r="G32" i="22"/>
  <c r="F32" i="22"/>
  <c r="E32" i="22"/>
  <c r="O31" i="22"/>
  <c r="O30" i="22"/>
  <c r="Q29" i="22"/>
  <c r="O29" i="22"/>
  <c r="O28" i="22"/>
  <c r="O27" i="22"/>
  <c r="F27" i="22"/>
  <c r="E27" i="22"/>
  <c r="F26" i="22"/>
  <c r="E26" i="22"/>
  <c r="F25" i="22"/>
  <c r="E25" i="22"/>
  <c r="F20" i="22"/>
  <c r="M13" i="22"/>
  <c r="L13" i="22"/>
  <c r="K13" i="22"/>
  <c r="J13" i="22"/>
  <c r="I13" i="22"/>
  <c r="H13" i="22"/>
  <c r="G13" i="22"/>
  <c r="F13" i="22"/>
  <c r="E13" i="22"/>
  <c r="D13" i="22"/>
  <c r="C13" i="22"/>
  <c r="B13" i="22"/>
  <c r="R21" i="21"/>
  <c r="Q21" i="21"/>
  <c r="R17" i="21"/>
  <c r="Q17" i="21"/>
  <c r="Q9" i="21"/>
  <c r="P9" i="21"/>
  <c r="E20" i="20"/>
  <c r="D20" i="20"/>
  <c r="L43" i="23" l="1"/>
  <c r="L44" i="23" s="1"/>
  <c r="P43" i="23"/>
  <c r="P44" i="23" s="1"/>
  <c r="E43" i="23"/>
  <c r="E44" i="23" s="1"/>
  <c r="I43" i="23"/>
  <c r="I44" i="23" s="1"/>
  <c r="M43" i="23"/>
  <c r="M44" i="23" s="1"/>
  <c r="U43" i="23"/>
  <c r="U44" i="23" s="1"/>
  <c r="B39" i="23"/>
  <c r="J43" i="23"/>
  <c r="J44" i="23" s="1"/>
  <c r="N43" i="23"/>
  <c r="N44" i="23" s="1"/>
  <c r="R43" i="23"/>
  <c r="R44" i="23" s="1"/>
  <c r="G43" i="23"/>
  <c r="G44" i="23" s="1"/>
  <c r="K43" i="23"/>
  <c r="K44" i="23" s="1"/>
  <c r="O43" i="23"/>
  <c r="O44" i="23" s="1"/>
  <c r="N37" i="23"/>
  <c r="N39" i="23" s="1"/>
  <c r="C37" i="23"/>
  <c r="C39" i="23" s="1"/>
  <c r="C43" i="23" s="1"/>
  <c r="C44" i="23" s="1"/>
  <c r="G37" i="23"/>
  <c r="G39" i="23" s="1"/>
  <c r="K37" i="23"/>
  <c r="K39" i="23" s="1"/>
  <c r="O37" i="23"/>
  <c r="O39" i="23" s="1"/>
  <c r="S37" i="23"/>
  <c r="S39" i="23" s="1"/>
  <c r="S43" i="23" s="1"/>
  <c r="S44" i="23" s="1"/>
  <c r="J37" i="23"/>
  <c r="J39" i="23" s="1"/>
  <c r="R37" i="23"/>
  <c r="R39" i="23" s="1"/>
  <c r="D37" i="23"/>
  <c r="D39" i="23" s="1"/>
  <c r="D43" i="23" s="1"/>
  <c r="D44" i="23" s="1"/>
  <c r="H37" i="23"/>
  <c r="H39" i="23" s="1"/>
  <c r="H43" i="23" s="1"/>
  <c r="H44" i="23" s="1"/>
  <c r="L37" i="23"/>
  <c r="L39" i="23" s="1"/>
  <c r="P37" i="23"/>
  <c r="P39" i="23" s="1"/>
  <c r="T37" i="23"/>
  <c r="T39" i="23" s="1"/>
  <c r="T43" i="23" s="1"/>
  <c r="T44" i="23" s="1"/>
  <c r="F37" i="23"/>
  <c r="F39" i="23" s="1"/>
  <c r="F43" i="23" s="1"/>
  <c r="F44" i="23" s="1"/>
  <c r="E37" i="23"/>
  <c r="E39" i="23" s="1"/>
  <c r="I37" i="23"/>
  <c r="I39" i="23" s="1"/>
  <c r="M37" i="23"/>
  <c r="M39" i="23" s="1"/>
  <c r="Q37" i="23"/>
  <c r="Q39" i="23" s="1"/>
  <c r="Q43" i="23" s="1"/>
  <c r="Q44" i="23" s="1"/>
  <c r="U37" i="23"/>
  <c r="U39" i="23" s="1"/>
  <c r="R9" i="21"/>
  <c r="S9" i="21" s="1"/>
  <c r="S8" i="21"/>
  <c r="S6" i="21"/>
  <c r="Q22" i="21"/>
  <c r="R22" i="21"/>
  <c r="G29" i="21"/>
  <c r="G28" i="21"/>
  <c r="N21" i="21"/>
  <c r="M21" i="21"/>
  <c r="L21" i="21"/>
  <c r="K21" i="21"/>
  <c r="J21" i="21"/>
  <c r="I21" i="21"/>
  <c r="S21" i="21" s="1"/>
  <c r="H21" i="21"/>
  <c r="O20" i="21"/>
  <c r="O19" i="21"/>
  <c r="O18" i="21"/>
  <c r="N17" i="21"/>
  <c r="M17" i="21"/>
  <c r="L17" i="21"/>
  <c r="K17" i="21"/>
  <c r="J17" i="21"/>
  <c r="I17" i="21"/>
  <c r="S17" i="21" s="1"/>
  <c r="H17" i="21"/>
  <c r="O16" i="21"/>
  <c r="N8" i="21"/>
  <c r="N7" i="21"/>
  <c r="N6" i="21"/>
  <c r="N5" i="21"/>
  <c r="V39" i="23" l="1"/>
  <c r="B43" i="23"/>
  <c r="V37" i="23"/>
  <c r="T17" i="21"/>
  <c r="T21" i="21"/>
  <c r="S22" i="21"/>
  <c r="O17" i="21"/>
  <c r="I22" i="21"/>
  <c r="J22" i="21"/>
  <c r="K22" i="21"/>
  <c r="L22" i="21"/>
  <c r="M22" i="21"/>
  <c r="N22" i="21"/>
  <c r="H22" i="21"/>
  <c r="O21" i="21"/>
  <c r="A47" i="23" l="1"/>
  <c r="B44" i="23"/>
  <c r="V43" i="23"/>
  <c r="O22" i="21"/>
  <c r="T22" i="21"/>
  <c r="F8" i="20"/>
  <c r="F13" i="20"/>
  <c r="F10" i="20"/>
  <c r="F11" i="20"/>
  <c r="E15" i="20"/>
  <c r="E9" i="20" s="1"/>
  <c r="D15" i="20"/>
  <c r="D9" i="20" s="1"/>
  <c r="E7" i="20"/>
  <c r="D7" i="20"/>
  <c r="E12" i="20"/>
  <c r="D12" i="20"/>
  <c r="E34" i="20"/>
  <c r="F33" i="20"/>
  <c r="F31" i="20"/>
  <c r="F29" i="20"/>
  <c r="F25" i="20"/>
  <c r="F16" i="20"/>
  <c r="F6" i="20"/>
  <c r="F5" i="20"/>
  <c r="F4" i="20"/>
  <c r="A49" i="23" l="1"/>
  <c r="V44" i="23"/>
  <c r="E37" i="20"/>
  <c r="D14" i="20"/>
  <c r="D19" i="20"/>
  <c r="E18" i="20"/>
  <c r="F20" i="20" s="1"/>
  <c r="E14" i="20"/>
  <c r="E19" i="20"/>
  <c r="E30" i="20" s="1"/>
  <c r="E36" i="20" s="1"/>
  <c r="F34" i="20"/>
  <c r="F15" i="20"/>
  <c r="F19" i="20" l="1"/>
  <c r="F30" i="20"/>
  <c r="F36" i="20"/>
  <c r="D20" i="4" l="1"/>
  <c r="D17" i="4"/>
  <c r="D14" i="4"/>
  <c r="D6" i="4"/>
  <c r="D27" i="4" s="1"/>
  <c r="C14" i="16" l="1"/>
  <c r="C10" i="16"/>
  <c r="C12" i="16" l="1"/>
  <c r="C13" i="16"/>
  <c r="C1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tc={CF4B03AF-C2FA-47B4-B5BC-159643518110}</author>
    <author>tc={56A6880C-29DA-4DF8-841D-76E9B776BB2D}</author>
  </authors>
  <commentList>
    <comment ref="R3" authorId="0" shapeId="0" xr:uid="{CF4B03AF-C2FA-47B4-B5BC-15964351811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 ref="S14" authorId="1" shapeId="0" xr:uid="{56A6880C-29DA-4DF8-841D-76E9B776BB2D}">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BERTHOMIEU Nadine</author>
  </authors>
  <commentList>
    <comment ref="E15" authorId="0" shapeId="0" xr:uid="{00000000-0006-0000-0300-000001000000}">
      <text>
        <r>
          <rPr>
            <sz val="9"/>
            <color indexed="81"/>
            <rFont val="Tahoma"/>
            <family val="2"/>
          </rPr>
          <t>logiciel utilisé</t>
        </r>
      </text>
    </comment>
    <comment ref="D16" authorId="0" shapeId="0" xr:uid="{00000000-0006-0000-0300-000002000000}">
      <text>
        <r>
          <rPr>
            <sz val="9"/>
            <color indexed="81"/>
            <rFont val="Tahoma"/>
            <family val="2"/>
          </rPr>
          <t xml:space="preserve">Indiquer la même valeur qu'au dessus si aucune action de prévue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tc={E7FB9156-3FBA-4E09-BC6A-668B74F267B0}</author>
  </authors>
  <commentList>
    <comment ref="B4" authorId="0" shapeId="0" xr:uid="{E7FB9156-3FBA-4E09-BC6A-668B74F267B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Sources données: CEREN 2021</t>
      </text>
    </comment>
  </commentList>
</comments>
</file>

<file path=xl/sharedStrings.xml><?xml version="1.0" encoding="utf-8"?>
<sst xmlns="http://schemas.openxmlformats.org/spreadsheetml/2006/main" count="822" uniqueCount="451">
  <si>
    <t>TABLEAUX INSTRUCTION DOSSIER FONDS CHALEUR 
Solaire thermique sur Réseau de chaleur</t>
  </si>
  <si>
    <t>Ile de France</t>
  </si>
  <si>
    <t>Languedoc-Roussillon</t>
  </si>
  <si>
    <t>Tableau 1 : Production ST RC</t>
  </si>
  <si>
    <t>Tableau 2 : Besoins RC</t>
  </si>
  <si>
    <t>Limousin</t>
  </si>
  <si>
    <t>Tableau 3: Installation solaire</t>
  </si>
  <si>
    <t>Midi-Pyrénées</t>
  </si>
  <si>
    <t>Tableau 4 : Evolution besoins RC</t>
  </si>
  <si>
    <t>Nord-Pas de Calais</t>
  </si>
  <si>
    <t>Tableau 5 : Décomposition des métrés</t>
  </si>
  <si>
    <t>Pays de la Loire</t>
  </si>
  <si>
    <t>Tableau 6 : CAPEX / OPEX</t>
  </si>
  <si>
    <t>Poitou-Charentes</t>
  </si>
  <si>
    <t>Tableau 7 : Impact subvention</t>
  </si>
  <si>
    <t>Provence-Alpes-Côte d'Azur</t>
  </si>
  <si>
    <t>Tableau 8 : Compte d'Exploitation Prévisionnel</t>
  </si>
  <si>
    <t>Rhône-Alpes</t>
  </si>
  <si>
    <t>France</t>
  </si>
  <si>
    <r>
      <rPr>
        <b/>
        <sz val="10"/>
        <rFont val="Arial"/>
        <family val="2"/>
      </rPr>
      <t xml:space="preserve">NOM du projet </t>
    </r>
    <r>
      <rPr>
        <sz val="10"/>
        <rFont val="Arial"/>
        <family val="2"/>
      </rPr>
      <t>:</t>
    </r>
  </si>
  <si>
    <t xml:space="preserve">Maitre d'ouvrage : </t>
  </si>
  <si>
    <t>Tableau 1 : Description Production et RC</t>
  </si>
  <si>
    <t>* les données de production et consommations MWh sont annuelles</t>
  </si>
  <si>
    <t>Situation actuelle</t>
  </si>
  <si>
    <t>Situation future
(actuel + projet FC)</t>
  </si>
  <si>
    <t xml:space="preserve"> Projet Fonds Chaleur
(ou différence vs actuelle)</t>
  </si>
  <si>
    <t>PRODUCTION</t>
  </si>
  <si>
    <t>Production Solaire</t>
  </si>
  <si>
    <t>Production Solaire Thermique utile MWh</t>
  </si>
  <si>
    <t>Combustible Appoint</t>
  </si>
  <si>
    <t>Production Biomasse MWh</t>
  </si>
  <si>
    <t>Consommation MWh entrée chaudière</t>
  </si>
  <si>
    <t>Rendement chaudière Biomasse</t>
  </si>
  <si>
    <t>Puissance MW</t>
  </si>
  <si>
    <t>mixité MWh/an %</t>
  </si>
  <si>
    <t>Combustible 3</t>
  </si>
  <si>
    <t>Production YY MWh</t>
  </si>
  <si>
    <t>Rendement production YY</t>
  </si>
  <si>
    <t>Puissance YY MW</t>
  </si>
  <si>
    <t>Total</t>
  </si>
  <si>
    <r>
      <t xml:space="preserve">Total production MWh
</t>
    </r>
    <r>
      <rPr>
        <i/>
        <sz val="8"/>
        <color theme="1"/>
        <rFont val="Calibri"/>
        <family val="2"/>
        <scheme val="minor"/>
      </rPr>
      <t xml:space="preserve">(si réseau de chaleur = </t>
    </r>
    <r>
      <rPr>
        <b/>
        <i/>
        <sz val="8"/>
        <color rgb="FFFF0000"/>
        <rFont val="Calibri"/>
        <family val="2"/>
        <scheme val="minor"/>
      </rPr>
      <t>chaleur injectée dans le RC</t>
    </r>
    <r>
      <rPr>
        <i/>
        <sz val="8"/>
        <color theme="1"/>
        <rFont val="Calibri"/>
        <family val="2"/>
        <scheme val="minor"/>
      </rPr>
      <t>)</t>
    </r>
  </si>
  <si>
    <r>
      <t xml:space="preserve">Total production EnR&amp;R MWh
</t>
    </r>
    <r>
      <rPr>
        <i/>
        <sz val="8"/>
        <color theme="1"/>
        <rFont val="Calibri"/>
        <family val="2"/>
        <scheme val="minor"/>
      </rPr>
      <t>(si réseau de chaleur = chaleur EnR&amp;R injectée dans le RC)</t>
    </r>
  </si>
  <si>
    <r>
      <rPr>
        <i/>
        <sz val="7"/>
        <color theme="1"/>
        <rFont val="Calibri"/>
        <family val="2"/>
        <scheme val="minor"/>
      </rPr>
      <t>Dont 
: +…MWh EnR&amp;R injecté dans l'extension
+…MWhEnR&amp;R injecté dans l'existant</t>
    </r>
    <r>
      <rPr>
        <i/>
        <sz val="8"/>
        <color theme="1"/>
        <rFont val="Calibri"/>
        <family val="2"/>
        <scheme val="minor"/>
      </rPr>
      <t xml:space="preserve">
</t>
    </r>
    <r>
      <rPr>
        <i/>
        <sz val="6"/>
        <color theme="1"/>
        <rFont val="Calibri"/>
        <family val="2"/>
        <scheme val="minor"/>
      </rPr>
      <t>Nota : quantité de chaleur EnR&amp;R injectée dans l'extension + quantité supplémentaire dans l'existant</t>
    </r>
  </si>
  <si>
    <t>Taux de couverture solaire</t>
  </si>
  <si>
    <t>-</t>
  </si>
  <si>
    <r>
      <t xml:space="preserve">Taux EnR&amp;R ( %)
</t>
    </r>
    <r>
      <rPr>
        <i/>
        <sz val="8"/>
        <color theme="1"/>
        <rFont val="Calibri"/>
        <family val="2"/>
        <scheme val="minor"/>
      </rPr>
      <t>(taux global recommandé &gt; 65% ; part solaire recommandée &gt; 10% sauf si part globale &gt; 85%)</t>
    </r>
  </si>
  <si>
    <t>Energie substituée</t>
  </si>
  <si>
    <t>Gaz naturel</t>
  </si>
  <si>
    <t>Fioul</t>
  </si>
  <si>
    <t>Charbon</t>
  </si>
  <si>
    <t>Part</t>
  </si>
  <si>
    <t>Commentaires - détails complémentaires</t>
  </si>
  <si>
    <t>RESEAU DE CHALEUR</t>
  </si>
  <si>
    <t>Projet Fonds Chaleur
(et données extension RC)</t>
  </si>
  <si>
    <t>Type de fluide caloporteur</t>
  </si>
  <si>
    <t>Longueur Réseau de chaleur (ml)</t>
  </si>
  <si>
    <t>Longueur Basse Pression (ml)</t>
  </si>
  <si>
    <t>Longueur Haute Pression (ml)</t>
  </si>
  <si>
    <t>Diamètre nominal maxi</t>
  </si>
  <si>
    <t>Chaleur vendu en sous-stations MWh</t>
  </si>
  <si>
    <t>Chaleur EnR&amp;R vendu en sous-stations MWh</t>
  </si>
  <si>
    <t>Nombre de sous-station</t>
  </si>
  <si>
    <t>Puissance totale souscrite (MW)</t>
  </si>
  <si>
    <t>Nombre d'équivalent logement</t>
  </si>
  <si>
    <t>Densité Réseau de chaleur 
(MWh vendu en ss / ml)</t>
  </si>
  <si>
    <t>Valeur mini admissible Fonds Chaleur = 1,5 MWh/ml</t>
  </si>
  <si>
    <t>Densité EnR&amp;R Réseau de chaleur
(MWh EnR&amp;R vendu en ss / ml)</t>
  </si>
  <si>
    <t>Rendement Réseau de chaleur</t>
  </si>
  <si>
    <t>Date du schéma directeur</t>
  </si>
  <si>
    <t>Commentaires</t>
  </si>
  <si>
    <t>Tableau 2.1 : Réseau de chaleur</t>
  </si>
  <si>
    <t xml:space="preserve">A compléter uniquement si création Réseau de Chaleur </t>
  </si>
  <si>
    <t>N° Sous station</t>
  </si>
  <si>
    <t>Maître d'ouvrage</t>
  </si>
  <si>
    <t>Bâtiment</t>
  </si>
  <si>
    <t>Neuf/ existant</t>
  </si>
  <si>
    <t>Date de raccordement prévue</t>
  </si>
  <si>
    <t>Type de bâtiment</t>
  </si>
  <si>
    <t>Eq. Logement</t>
  </si>
  <si>
    <t>Surface chauffée (m2)</t>
  </si>
  <si>
    <t xml:space="preserve">Besoins avant réhabilitation / démarches énergétique
MWh </t>
  </si>
  <si>
    <t>Besoins après réhabilitation / démarches énergétique
 MWh
pris en compte pour le dimensionnement</t>
  </si>
  <si>
    <t>dont Besoins chauffage</t>
  </si>
  <si>
    <t>dont Besoins ECS</t>
  </si>
  <si>
    <t>P Souscrite
kW</t>
  </si>
  <si>
    <t>Besoins / m2</t>
  </si>
  <si>
    <t>Classe énerg. 
(A, B, C, …)</t>
  </si>
  <si>
    <t>1.1</t>
  </si>
  <si>
    <t>O. HLM xxx</t>
  </si>
  <si>
    <t>Les xxx</t>
  </si>
  <si>
    <t>Existant</t>
  </si>
  <si>
    <t>Log. sociaux</t>
  </si>
  <si>
    <t>1.2</t>
  </si>
  <si>
    <t>2.1</t>
  </si>
  <si>
    <t>Ville de Y</t>
  </si>
  <si>
    <t>CHU X</t>
  </si>
  <si>
    <t xml:space="preserve">Tertiaire </t>
  </si>
  <si>
    <t>CG</t>
  </si>
  <si>
    <t>Collège</t>
  </si>
  <si>
    <t>Neuf</t>
  </si>
  <si>
    <t>Tertiaire</t>
  </si>
  <si>
    <t>TOTAUX</t>
  </si>
  <si>
    <t xml:space="preserve">A compléter uniquement si extension Réseau de Chaleur </t>
  </si>
  <si>
    <t>Abonnés actuels ou extension</t>
  </si>
  <si>
    <t>Abonné actuel</t>
  </si>
  <si>
    <t>Total abonnés actuels</t>
  </si>
  <si>
    <t>Extension phase 1</t>
  </si>
  <si>
    <t>Extension phase 2</t>
  </si>
  <si>
    <t>Extension phase 3</t>
  </si>
  <si>
    <t>Total extensions</t>
  </si>
  <si>
    <t>Tableau 2.2 : Chaufferie dédiée</t>
  </si>
  <si>
    <t>A compléter uniquement si Chaufferie dédiée</t>
  </si>
  <si>
    <t>Activités 
(process, chauffage/ECS, …)</t>
  </si>
  <si>
    <t>Besoins avant démarche d'économie d'énergie (MWh/an)</t>
  </si>
  <si>
    <t>Besoins après démarche d'économie d'énergie (MWh/an)
pris en compte pour le dimensionnement</t>
  </si>
  <si>
    <t>Tableau 3 : Description de l'installation</t>
  </si>
  <si>
    <t>Caractéristiques du champ de capteur et du schéma d'intégration</t>
  </si>
  <si>
    <t>Projet</t>
  </si>
  <si>
    <t>Commentaires/Précisions</t>
  </si>
  <si>
    <t>Installation Solaire thermique</t>
  </si>
  <si>
    <t>Type de schéma hydraulique ou de raccordement</t>
  </si>
  <si>
    <r>
      <t xml:space="preserve">Surface d'entrée </t>
    </r>
    <r>
      <rPr>
        <b/>
        <sz val="8"/>
        <rFont val="Calibri"/>
        <family val="2"/>
      </rPr>
      <t>nette</t>
    </r>
    <r>
      <rPr>
        <sz val="8"/>
        <rFont val="Calibri"/>
        <family val="2"/>
      </rPr>
      <t xml:space="preserve"> des capteurs (en m2)</t>
    </r>
  </si>
  <si>
    <t>Surface cloturée ou d'emprise de la centrale (en m²)</t>
  </si>
  <si>
    <t xml:space="preserve">Type de capteurs </t>
  </si>
  <si>
    <t>Type de strucure porteuse</t>
  </si>
  <si>
    <t>Orientation</t>
  </si>
  <si>
    <t>Inclinaison (en degrés)</t>
  </si>
  <si>
    <t>Autovidangeable</t>
  </si>
  <si>
    <t>Volume du/des ballons de stockage (m3)</t>
  </si>
  <si>
    <r>
      <t xml:space="preserve">Production solaire </t>
    </r>
    <r>
      <rPr>
        <b/>
        <u/>
        <sz val="8"/>
        <rFont val="Calibri"/>
        <family val="2"/>
      </rPr>
      <t>utile</t>
    </r>
    <r>
      <rPr>
        <b/>
        <sz val="8"/>
        <rFont val="Calibri"/>
        <family val="2"/>
      </rPr>
      <t xml:space="preserve"> prévisionnelle avec les températures actuelles du réseau (MWh/an) (1)</t>
    </r>
  </si>
  <si>
    <r>
      <t xml:space="preserve">Cas échéant : Production solaire </t>
    </r>
    <r>
      <rPr>
        <b/>
        <sz val="8"/>
        <rFont val="Calibri"/>
        <family val="2"/>
      </rPr>
      <t>utile</t>
    </r>
    <r>
      <rPr>
        <sz val="8"/>
        <rFont val="Calibri"/>
        <family val="2"/>
      </rPr>
      <t xml:space="preserve"> prévisionnelle avec les </t>
    </r>
    <r>
      <rPr>
        <b/>
        <sz val="8"/>
        <rFont val="Calibri"/>
        <family val="2"/>
      </rPr>
      <t xml:space="preserve">températures futures </t>
    </r>
    <r>
      <rPr>
        <sz val="8"/>
        <rFont val="Calibri"/>
        <family val="2"/>
      </rPr>
      <t>du réseau (MWh/an) (1)</t>
    </r>
  </si>
  <si>
    <t>Consommation des auxiliaires circuit primaire (MWh/an)</t>
  </si>
  <si>
    <t>Consommation des auxiliaires circuit secondaire (MWh/an)</t>
  </si>
  <si>
    <t>Productivité (kWh/m2)</t>
  </si>
  <si>
    <t>(1) : la production solaire est calculée en valeur d'énergie utile à la sortie du ballon solaire au point de piquage</t>
  </si>
  <si>
    <t xml:space="preserve">Année </t>
  </si>
  <si>
    <t>Energie vendue en sous-station (MWh)</t>
  </si>
  <si>
    <t>Nombre de Ss stations</t>
  </si>
  <si>
    <t>Puissance souscrite (kW)</t>
  </si>
  <si>
    <t>Mixité EnR &amp;R</t>
  </si>
  <si>
    <t>Tableau 5 : Tableau des DN</t>
  </si>
  <si>
    <t xml:space="preserve">A compléter uniquement si Réseau de Chaleur </t>
  </si>
  <si>
    <t>Merci de remplir la longueur de tranchée par DN, la somme se calcule automatiquement.</t>
  </si>
  <si>
    <t>DN</t>
  </si>
  <si>
    <t>Longueur de tranchée (ml)</t>
  </si>
  <si>
    <t>Total métrés par tranche</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</si>
  <si>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</si>
  <si>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</si>
  <si>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</si>
  <si>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</si>
  <si>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</si>
  <si>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</si>
  <si>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</si>
  <si>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</si>
  <si>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</si>
  <si>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</si>
  <si>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</si>
  <si>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</si>
  <si>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</si>
  <si>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</si>
  <si>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</si>
  <si>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</si>
  <si>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</si>
  <si>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</si>
  <si>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</si>
  <si>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</si>
  <si>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</si>
  <si>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Tableau 6a : Coûts d'investissement</t>
  </si>
  <si>
    <t>Tableau 6b : Coûts d'exploitation</t>
  </si>
  <si>
    <t>Postes d’investissement</t>
  </si>
  <si>
    <t>Coûts totaux (€ HT)</t>
  </si>
  <si>
    <t>Montants éligibles à justifier</t>
  </si>
  <si>
    <t>Charges d’exploitation annuelle (€ HTR)</t>
  </si>
  <si>
    <t>Détails</t>
  </si>
  <si>
    <t>PRODUCTION SOLAIRE THERMIQUE</t>
  </si>
  <si>
    <t>TERRAINS</t>
  </si>
  <si>
    <t>Cas échéant : Acquisition de terrain</t>
  </si>
  <si>
    <t>Tarif actuel de l'électricité - abonnement inclus - sur le site ou le réseau (€ HT/MWh)</t>
  </si>
  <si>
    <t>AMENAGEMENT ET CONSTRUCTIONS</t>
  </si>
  <si>
    <t xml:space="preserve">Cas échéant : bâtiment chaufferie </t>
  </si>
  <si>
    <t>P'1 € HTR</t>
  </si>
  <si>
    <t xml:space="preserve">Aménagement - Voiries Réseaux Divers (VRD) </t>
  </si>
  <si>
    <t>Frais de gestion, d'assurance</t>
  </si>
  <si>
    <t>EQUIPEMENTS PRODUCTION SOLAIRE THERMIQUE</t>
  </si>
  <si>
    <t xml:space="preserve">Champ de capteurs </t>
  </si>
  <si>
    <t>Cas échéant : location de terrain</t>
  </si>
  <si>
    <t>Supports / fixation (dont Fondations)</t>
  </si>
  <si>
    <t>P2 monitoring € HTR</t>
  </si>
  <si>
    <t>Précisions : nb d'HJ/mois</t>
  </si>
  <si>
    <t>Stockage</t>
  </si>
  <si>
    <t>P2 préventif (charges salariales comprises) € HTR</t>
  </si>
  <si>
    <t>Précisions : fréquence de passage et eq nb HJ/mois, quelles pièces provisionnées, nb de remplacements sur 20 ans</t>
  </si>
  <si>
    <t>Hydraulique primaire</t>
  </si>
  <si>
    <t>P3 € HTR</t>
  </si>
  <si>
    <t>Précisions : quelles pièces provisionnées, nb de remplacements sur 20 ans</t>
  </si>
  <si>
    <t>Hydraulique secondaire</t>
  </si>
  <si>
    <t>P’1 : coût de l’électricité utilisée mécaniquement pour assurer le fonctionnement des installations primaires</t>
  </si>
  <si>
    <t>SKID, Station hydraulique de transfert et équipements</t>
  </si>
  <si>
    <t xml:space="preserve">P2 : coût des prestations de conduite, de l’entretien, montant des redevances et frais divers </t>
  </si>
  <si>
    <t>Monitoring, GTC</t>
  </si>
  <si>
    <t>P3 : coût gros entretien, renouvellement - indiquer si une part est inclus dans le prix de vente de la centrale ou non</t>
  </si>
  <si>
    <t>Modification / Intégration aux procédés / réseaux en place</t>
  </si>
  <si>
    <t>Cas échéant : installation d'appoint si renouvellement</t>
  </si>
  <si>
    <t>Sous-total Equipement production solaire thermique</t>
  </si>
  <si>
    <t>INGENIERIE</t>
  </si>
  <si>
    <t>Maîtrise d'Œuvre, AMO</t>
  </si>
  <si>
    <t>AUTRES</t>
  </si>
  <si>
    <t>Autres (à détailler)</t>
  </si>
  <si>
    <t>Sous-total production solaire thermique</t>
  </si>
  <si>
    <t>Cas échéant :
RECUPERATION CHALEUR FATALE</t>
  </si>
  <si>
    <t>Sous-total CAPEX chaleur fatale</t>
  </si>
  <si>
    <t>Sous total Production</t>
  </si>
  <si>
    <t>Réseau de chaleur
(ingénierie comprise)</t>
  </si>
  <si>
    <t>Production  (pompe de distribution réseau)</t>
  </si>
  <si>
    <t xml:space="preserve">       - dont pompes qui alimentent le réseau et son raccordement</t>
  </si>
  <si>
    <t xml:space="preserve">       - dont régulation/raccordement électrique du réseau de chaleur</t>
  </si>
  <si>
    <t>Voirie, génie civil tranchée</t>
  </si>
  <si>
    <t xml:space="preserve">       - dont travaux de pénétration en sortie de chaufferie</t>
  </si>
  <si>
    <t xml:space="preserve">       - dont ouverture de tranchée, terrassement</t>
  </si>
  <si>
    <t xml:space="preserve">       - dont chambres à vannes, massifs, lits de sables, percements</t>
  </si>
  <si>
    <t xml:space="preserve">       - dont ctravaux divers de maçonnerie et gros œuvre nécessaire au on fonctionnement du RC, travaux de foncage</t>
  </si>
  <si>
    <t xml:space="preserve">       - dont remise en état, réfection de voirie</t>
  </si>
  <si>
    <t>Distribution hydraulique</t>
  </si>
  <si>
    <t xml:space="preserve">       - dont métrés linéaires de canalisations enterrées suivant les DN</t>
  </si>
  <si>
    <t xml:space="preserve">       - dont lyres de dilatation, vannes de coupures, purge, vidange, divers accessoires du RC</t>
  </si>
  <si>
    <t xml:space="preserve">Sous stations </t>
  </si>
  <si>
    <t xml:space="preserve">       - dont suggestions de traversée de bâtiments</t>
  </si>
  <si>
    <t xml:space="preserve">       - dont sous stations (par gamme de puissance)</t>
  </si>
  <si>
    <t xml:space="preserve">       - dont réseaux primaires jusqu'à l'échangeur</t>
  </si>
  <si>
    <t xml:space="preserve">       - dont accessoires et régulation du réseau côté primaire de l'échangeur</t>
  </si>
  <si>
    <t xml:space="preserve">       - dont compteur d'énergie primaire réglementaire</t>
  </si>
  <si>
    <t xml:space="preserve">       - dont échangeur</t>
  </si>
  <si>
    <t>Maitrise d'œuvre travaux, AMO, bureau de contrôle, SPS, OPC)</t>
  </si>
  <si>
    <t>Sous total Réseaux de chaleur en €HT</t>
  </si>
  <si>
    <t xml:space="preserve">Investissement total projet en € HT </t>
  </si>
  <si>
    <t>si vente de chaleur</t>
  </si>
  <si>
    <t>Taux d'aide</t>
  </si>
  <si>
    <t>Montant de l'aide</t>
  </si>
  <si>
    <t>Prix de vente moyen de la chaleur € HT / MWh</t>
  </si>
  <si>
    <t>Prix de vente moyen de la chaleur € TTC/MWh</t>
  </si>
  <si>
    <t>R1 moyen € TTC/MWh</t>
  </si>
  <si>
    <t>R2 moyen € TTC/MWh</t>
  </si>
  <si>
    <t>R21
€ TTC/MWh</t>
  </si>
  <si>
    <t>R22
€ TTC/MWh</t>
  </si>
  <si>
    <t>R23
€ TTC/MWh</t>
  </si>
  <si>
    <t>R24
€ TTC/MWh</t>
  </si>
  <si>
    <t>Avant opération si réseau existant</t>
  </si>
  <si>
    <t>Type de prospect</t>
  </si>
  <si>
    <t>Copropriété</t>
  </si>
  <si>
    <t>kW souscrit</t>
  </si>
  <si>
    <t>MWh/an</t>
  </si>
  <si>
    <t>Prix vente de la chaleur en €TTC/MWh</t>
  </si>
  <si>
    <t>Situation actuelle (équivalent P1 + P’1 + P2 + P3)</t>
  </si>
  <si>
    <t>Années</t>
  </si>
  <si>
    <t>Liste logiciels simulation solaire</t>
  </si>
  <si>
    <t>Liste Installation solaire</t>
  </si>
  <si>
    <t>Rendement chaudière biomasse</t>
  </si>
  <si>
    <t>Puissance biomasse MW</t>
  </si>
  <si>
    <t>Scenocalc Farmwärme</t>
  </si>
  <si>
    <t>retour/retour stockage mutualisé</t>
  </si>
  <si>
    <t>classique sol</t>
  </si>
  <si>
    <t>Simple vitrage</t>
  </si>
  <si>
    <t>EnRSim</t>
  </si>
  <si>
    <t>retour/retour stockage solaire seul</t>
  </si>
  <si>
    <t>classique toiture</t>
  </si>
  <si>
    <t>Double vitrage</t>
  </si>
  <si>
    <t>Production GN MWh</t>
  </si>
  <si>
    <t>EnergyPro</t>
  </si>
  <si>
    <t>retour/départ stockage solaire seul</t>
  </si>
  <si>
    <t>trackeur</t>
  </si>
  <si>
    <t>Sous vide</t>
  </si>
  <si>
    <t>TRNSYS</t>
  </si>
  <si>
    <t>retour/départ stockage mutualisé</t>
  </si>
  <si>
    <t>ombrière</t>
  </si>
  <si>
    <t>Rendement chaudière GN</t>
  </si>
  <si>
    <t>Autre (préciser)</t>
  </si>
  <si>
    <t>Puissance GN  MW</t>
  </si>
  <si>
    <r>
      <t xml:space="preserve">Total production 
</t>
    </r>
    <r>
      <rPr>
        <i/>
        <sz val="8"/>
        <color theme="1"/>
        <rFont val="Calibri"/>
        <family val="2"/>
        <scheme val="minor"/>
      </rPr>
      <t>(si réseau de chaleur = chaleur injectée)</t>
    </r>
  </si>
  <si>
    <r>
      <t xml:space="preserve">Total production EnR&amp;R
</t>
    </r>
    <r>
      <rPr>
        <i/>
        <sz val="8"/>
        <color theme="1"/>
        <rFont val="Calibri"/>
        <family val="2"/>
        <scheme val="minor"/>
      </rPr>
      <t>(si réseau de chaleur = chaleur EnR&amp;R injectée)</t>
    </r>
  </si>
  <si>
    <t>Puissance totale</t>
  </si>
  <si>
    <t>Taux EnR</t>
  </si>
  <si>
    <t>CO2 évité (tonnes) :</t>
  </si>
  <si>
    <t>Chaleur vendu en sous-stations</t>
  </si>
  <si>
    <t>Chaleur EnR&amp;R vendu en sous-stations</t>
  </si>
  <si>
    <t>Dimaètre nominale maxi</t>
  </si>
  <si>
    <t>Puissance installée en sous-station (kW)</t>
  </si>
  <si>
    <t>Commentaires réseau de chaleur</t>
  </si>
  <si>
    <t>longueur DN 450 - DN650</t>
  </si>
  <si>
    <t>longueur DN300 - 400</t>
  </si>
  <si>
    <t>longueur DN80 - 125</t>
  </si>
  <si>
    <t>longueur DN15 - 65</t>
  </si>
  <si>
    <t>Bâtiment chaufferie et silo de stockage</t>
  </si>
  <si>
    <t>Générateur de chaleur biomasse et système d'alimentation automatique</t>
  </si>
  <si>
    <t>Générateur d'appoint</t>
  </si>
  <si>
    <t>Traitement des fumées</t>
  </si>
  <si>
    <t>Installation électrique et hydraulique associée au générateur</t>
  </si>
  <si>
    <t>Ingénierie</t>
  </si>
  <si>
    <t>Autres (à préciser)</t>
  </si>
  <si>
    <t>Sous total Production en €HT</t>
  </si>
  <si>
    <t>Investissement total projet éligible</t>
  </si>
  <si>
    <t>P1 € HTR</t>
  </si>
  <si>
    <t>P2 
(charges salariales comprises) € HTR</t>
  </si>
  <si>
    <t>Investissements Eligibles (€)</t>
  </si>
  <si>
    <t>Production thermique</t>
  </si>
  <si>
    <t>Réseau de chaleur</t>
  </si>
  <si>
    <t>Soit XX€/ml investissement de réseau créé
Plafonné à xx €/ml suivant règle des DN
ou
Non plafonné par règle des DN (rayer mention inutile)</t>
  </si>
  <si>
    <t>Total investissement éligible (€)</t>
  </si>
  <si>
    <t>Aide</t>
  </si>
  <si>
    <t>Aide Chaufferie</t>
  </si>
  <si>
    <t>Dont X € partenaires</t>
  </si>
  <si>
    <t>Aide Réseau</t>
  </si>
  <si>
    <t>Dont Y € partenaires</t>
  </si>
  <si>
    <t>Aide Totale</t>
  </si>
  <si>
    <t>Dont X+Y € partenaires</t>
  </si>
  <si>
    <t>Aide Totale €/MWh EnR&amp;R sortie chaudière / 20ans</t>
  </si>
  <si>
    <t>Aide Chaufferie €/MWh EnR&amp;R sortie chaudière / 20ans</t>
  </si>
  <si>
    <t>Aide Réseau €/MWh EnR&amp;R transporté par le réseau (ou par l'extension aidée sur 20 ans)</t>
  </si>
  <si>
    <t>Aide Réseau €/ml de réseau créé</t>
  </si>
  <si>
    <t>Aide totale/tCO2 sur 20 ans</t>
  </si>
  <si>
    <r>
      <t xml:space="preserve">CO2 évité (tonnes) :
</t>
    </r>
    <r>
      <rPr>
        <i/>
        <sz val="8"/>
        <color rgb="FF000000"/>
        <rFont val="Calibri"/>
      </rPr>
      <t xml:space="preserve">réf. Combustion (base carbone ADEME) 
GN : 0,201 tCO2/MWh PCI
fioul : 0,272 tCO2/MWh PCI
charbon : 0,345 tCO2/MWh PCI
</t>
    </r>
  </si>
  <si>
    <t>Estimation des besoins 2030 : 
quantifier le besoins en incluant l'impact du décret éco-énergie tertiaire sur les bâtiments concernés
MWh</t>
  </si>
  <si>
    <t>Estimation des besoins 2040 : 
quantifier le besoins en incluant l'impact du décret éco-énergie tertiaire sur les bâtiments concernés
MWh</t>
  </si>
  <si>
    <t>Nombre de bâtiments à usage de logement social raccordés suite au projet</t>
  </si>
  <si>
    <t>Nombre de logements sociaux raccordés suite au projet</t>
  </si>
  <si>
    <t>Quantités d’EnR&amp;R injectées</t>
  </si>
  <si>
    <t>Tableau 2.3 : Développement Evolution RC</t>
  </si>
  <si>
    <t>H1a</t>
  </si>
  <si>
    <t>H1b</t>
  </si>
  <si>
    <t>H1c</t>
  </si>
  <si>
    <t>H2a</t>
  </si>
  <si>
    <t>H2b</t>
  </si>
  <si>
    <t>H2c</t>
  </si>
  <si>
    <t>H2d</t>
  </si>
  <si>
    <t>H3</t>
  </si>
  <si>
    <t>&lt;400</t>
  </si>
  <si>
    <t>400-800</t>
  </si>
  <si>
    <t>&gt;800</t>
  </si>
  <si>
    <t>Typologie bâtiments:</t>
  </si>
  <si>
    <t>Plafond standart (H2b&lt;400m) (kWh/m² e finale)</t>
  </si>
  <si>
    <t>0 à 400 m</t>
  </si>
  <si>
    <t>401 à 800 m</t>
  </si>
  <si>
    <t>801 m et plus</t>
  </si>
  <si>
    <t>Copropriétés</t>
  </si>
  <si>
    <t>https://www.legifrance.gouv.fr/loda/id/JORFTEXT000026871753</t>
  </si>
  <si>
    <t>RT 2012 (reprise hotellerie 2 étoiles)</t>
  </si>
  <si>
    <t>Tertiaire - Bureaux</t>
  </si>
  <si>
    <t>Coffs Bbio</t>
  </si>
  <si>
    <t>Tertiaire - Commerce</t>
  </si>
  <si>
    <t>RT 2012 (reprise Enseignement)</t>
  </si>
  <si>
    <t>Tertiaire - Enseignement</t>
  </si>
  <si>
    <t>RT 2012 (approximation)</t>
  </si>
  <si>
    <t>Tertiaire - Hotellerie</t>
  </si>
  <si>
    <t>Tertiaire - Sports &amp; Loisirs</t>
  </si>
  <si>
    <t>Bâtiments ou parties de bâtiment universitaire d'enseignement et de recherche CE1</t>
  </si>
  <si>
    <t>Tertiaire - Santé</t>
  </si>
  <si>
    <t>Bâtiments ou parties de bâtiment universitaire d'enseignement et de recherche CE2</t>
  </si>
  <si>
    <t>Tertiaire - Autres</t>
  </si>
  <si>
    <t>Industries</t>
  </si>
  <si>
    <t>hotels 0-1etoiles CE1 (nuit pr tt les hotels)</t>
  </si>
  <si>
    <t>RT 2012 (reprise valeurs min tertiaire))</t>
  </si>
  <si>
    <t>Serres</t>
  </si>
  <si>
    <t>Industrie -Chauffage de locaux</t>
  </si>
  <si>
    <t>hotels 0-1etoiles CE2</t>
  </si>
  <si>
    <t>Industries - Process</t>
  </si>
  <si>
    <t>hotels 2 etoiles CE1</t>
  </si>
  <si>
    <t>Sources: CEREN 2021 (moyennes nationales)</t>
  </si>
  <si>
    <t>hotels 2 etoiles CE2</t>
  </si>
  <si>
    <t>Catégorie</t>
  </si>
  <si>
    <t>Valeur minimale  (kWh/m²/an)</t>
  </si>
  <si>
    <t>Valeur maximales  (kWh/m²/an)</t>
  </si>
  <si>
    <t>biomasse (eff = 0,85)</t>
  </si>
  <si>
    <t>part chauffage bâtiment (résidentiel)</t>
  </si>
  <si>
    <t>EF chauffage</t>
  </si>
  <si>
    <t>hotels 3 etoiles CE1</t>
  </si>
  <si>
    <t>Résidentiel</t>
  </si>
  <si>
    <t>DPE résidentiel (à titre indicatif)</t>
  </si>
  <si>
    <t>Tertiaire Santé, enseignement, sport &amp; loisirs</t>
  </si>
  <si>
    <t>DPE (ep)</t>
  </si>
  <si>
    <t>Part chauffage + ECS (ECS: 10% du global (CEREN))</t>
  </si>
  <si>
    <t>DPE (ef)</t>
  </si>
  <si>
    <t>hotels 3 etoiles CE2</t>
  </si>
  <si>
    <t>Tertiaire autre (Commerce, Bureaux, Hotellerie,…)</t>
  </si>
  <si>
    <t>A</t>
  </si>
  <si>
    <t>B</t>
  </si>
  <si>
    <t>hotels 4-5 etoiles CE1</t>
  </si>
  <si>
    <t>C</t>
  </si>
  <si>
    <t>D</t>
  </si>
  <si>
    <t>hotels 4-5 etoiles CE2</t>
  </si>
  <si>
    <t>E</t>
  </si>
  <si>
    <t>Valeur minimale hors modulation (kWh/m²/an)</t>
  </si>
  <si>
    <t>F</t>
  </si>
  <si>
    <t>Commerces CE1</t>
  </si>
  <si>
    <t>G</t>
  </si>
  <si>
    <t>&gt;420</t>
  </si>
  <si>
    <t>&gt;357</t>
  </si>
  <si>
    <t>Commerces CE2</t>
  </si>
  <si>
    <t>Etab sportif CE1</t>
  </si>
  <si>
    <t>Etab sportif CE2</t>
  </si>
  <si>
    <t>Etab sportif munic CE1</t>
  </si>
  <si>
    <t>Etab sportif munic CE2</t>
  </si>
  <si>
    <t>santé nuit CE1</t>
  </si>
  <si>
    <t>Santé nuit CE2</t>
  </si>
  <si>
    <t>Altitude (m)</t>
  </si>
  <si>
    <t>CVC</t>
  </si>
  <si>
    <t>N/A</t>
  </si>
  <si>
    <t>800-1200</t>
  </si>
  <si>
    <t>1200-1600</t>
  </si>
  <si>
    <t>&gt;1600</t>
  </si>
  <si>
    <t>Consommation plafond d'efficacité énergétique chauffage bâtiment hors ECS (MWh/an)</t>
  </si>
  <si>
    <t>Zone climatique</t>
  </si>
  <si>
    <t>cf carte à droite -&gt;</t>
  </si>
  <si>
    <t>Altitude du projet (m)</t>
  </si>
  <si>
    <t>Prospects sur bâtiment existant</t>
  </si>
  <si>
    <t>Prospects sur bâtiment neuf</t>
  </si>
  <si>
    <t>Bâtiments déjà raccordés au réseau</t>
  </si>
  <si>
    <t>Bailleur</t>
  </si>
  <si>
    <t>Bâtiment public hors enseignement</t>
  </si>
  <si>
    <t>Tertiaire (dont santé et enseignement)</t>
  </si>
  <si>
    <t xml:space="preserve">Bailleur </t>
  </si>
  <si>
    <t>Nom de l'abonné</t>
  </si>
  <si>
    <t>Type de chauffage avant projet RC (uniquement cas des bâtiments existants) : élec, gaz ou autre</t>
  </si>
  <si>
    <t>Prix vente après opération sans subvention, sans CEE</t>
  </si>
  <si>
    <t>Prix vente après opération avec subvention, sans CEE</t>
  </si>
  <si>
    <t>Onglet à compléter pour tout dossier</t>
  </si>
  <si>
    <t>Calcul du déficit de financement</t>
  </si>
  <si>
    <t>Ne pas remplir</t>
  </si>
  <si>
    <t>Remplir</t>
  </si>
  <si>
    <t>Investissements liés au projet (€)</t>
  </si>
  <si>
    <t>Aides prévisionnelles totales (Fonds Chaleur et autres, hors CEE) sur le périmètre du projet (€)</t>
  </si>
  <si>
    <t>P2 (charges salariales comprises) € HTR</t>
  </si>
  <si>
    <t>P1 : coût de la fourniture du ou des combustibles</t>
  </si>
  <si>
    <t>P2 : coût des prestations de conduite, de l’entretien, montant des redevances et frais divers</t>
  </si>
  <si>
    <t>P3 : coût gros entretien, renouvellement</t>
  </si>
  <si>
    <r>
      <t xml:space="preserve">Chiffre d'affaires </t>
    </r>
    <r>
      <rPr>
        <b/>
        <sz val="11"/>
        <color theme="1"/>
        <rFont val="Arial"/>
        <family val="2"/>
      </rPr>
      <t>annuel</t>
    </r>
    <r>
      <rPr>
        <sz val="11"/>
        <color theme="1"/>
        <rFont val="Arial"/>
        <family val="2"/>
      </rPr>
      <t xml:space="preserve"> (hors Droits de raccordement) € HTR</t>
    </r>
  </si>
  <si>
    <t>Droits de raccordement (valeur actualisée nette en année 1) € HTR</t>
  </si>
  <si>
    <t>Excédent Brut d'Exploitation (EBE) en €</t>
  </si>
  <si>
    <t>Sommes</t>
  </si>
  <si>
    <t>Flux des investissements du projet à aider (-)</t>
  </si>
  <si>
    <t>Amortissement des investissements du projet à aider (-)</t>
  </si>
  <si>
    <r>
      <t xml:space="preserve">Amortissement des subventions prévisionnelles </t>
    </r>
    <r>
      <rPr>
        <b/>
        <sz val="11"/>
        <color theme="1"/>
        <rFont val="Arial"/>
        <family val="2"/>
      </rPr>
      <t>totales</t>
    </r>
    <r>
      <rPr>
        <sz val="11"/>
        <color theme="1"/>
        <rFont val="Arial"/>
        <family val="2"/>
      </rPr>
      <t xml:space="preserve"> (Fonds Chaleur et autres dispositifs, hors CEE) du projet à aider, sur 20 ans (+)</t>
    </r>
  </si>
  <si>
    <t>Résultat imposable (méthode FC)</t>
  </si>
  <si>
    <t>IS prévisionnel  (méthode FC) (-)</t>
  </si>
  <si>
    <r>
      <t xml:space="preserve">Flux des subventions prévisionnelles </t>
    </r>
    <r>
      <rPr>
        <b/>
        <sz val="11"/>
        <color theme="1"/>
        <rFont val="Arial"/>
        <family val="2"/>
      </rPr>
      <t>totales</t>
    </r>
    <r>
      <rPr>
        <sz val="11"/>
        <color theme="1"/>
        <rFont val="Arial"/>
        <family val="2"/>
      </rPr>
      <t xml:space="preserve"> (Fonds Chaleur et autres dispositifs, hors CEE) du projet à aider (+)</t>
    </r>
  </si>
  <si>
    <t>Cash flow après IS prévisionnel sans aide  (méthode FC)</t>
  </si>
  <si>
    <t>Cash flow après IS prévisionnel avec aide (méthode FC)</t>
  </si>
  <si>
    <t>Déficit de financement (année 2024) &lt;=&gt; aide maximale autorisée
(la valeur ci-dessous doit être positive)</t>
  </si>
  <si>
    <t>TRI prévisionnel du projet après aide</t>
  </si>
  <si>
    <r>
      <t xml:space="preserve">Les colonnes ci-dessous estiment le déficit de financement, lequel sera vérifié systématiquement hormis dans les cas où le porteur de projet demande une aide inférieure aux taux d'aide autorisés par les points 7 et 8 de l'article 46 du RGEC (*)
(*)
</t>
    </r>
    <r>
      <rPr>
        <b/>
        <i/>
        <sz val="10"/>
        <color theme="1"/>
        <rFont val="Arial"/>
        <family val="2"/>
      </rPr>
      <t xml:space="preserve">7. L’intensité d’aide n’excède pas 30 % des coûts admissibles. L’intensité d’aide peut toutefois être majorée de 20 points de pourcentage pour les aides octroyées aux petites entreprises et de 10 points de pourcentage pour celles octroyées aux moyennes entreprises. 
8. L’intensité d’aide peut être majorée de 15 points de pourcentage pour les investissements utilisant uniquement des sources d’énergie renouvelables, de la chaleur résiduelle ou une combinaison des deux, y compris la cogénération renouvelable.
</t>
    </r>
  </si>
  <si>
    <r>
      <t xml:space="preserve">Recettes (€ HTR)
</t>
    </r>
    <r>
      <rPr>
        <b/>
        <u/>
        <sz val="11"/>
        <color rgb="FF000000"/>
        <rFont val="Arial"/>
        <family val="2"/>
      </rPr>
      <t>Dans les cas d'extension</t>
    </r>
    <r>
      <rPr>
        <sz val="11"/>
        <color rgb="FF000000"/>
        <rFont val="Arial"/>
        <family val="2"/>
      </rPr>
      <t>, l'ADEME attend des commentaires succincts sur la façon dont la répartition a été faite entre les valeurs relatives au réseau existant et celles, demandées ici, relatives à l'extension exclusivement</t>
    </r>
  </si>
  <si>
    <r>
      <t xml:space="preserve">Charges d’exploitation annuelle (€ HTR)
</t>
    </r>
    <r>
      <rPr>
        <b/>
        <u/>
        <sz val="11"/>
        <color rgb="FF000000"/>
        <rFont val="Arial"/>
        <family val="2"/>
      </rPr>
      <t>Dans les cas d'extension</t>
    </r>
    <r>
      <rPr>
        <sz val="11"/>
        <color rgb="FF000000"/>
        <rFont val="Arial"/>
        <family val="2"/>
      </rPr>
      <t>, l'ADEME attend des commentaires succincts sur la façon dont la répartition a été faite entre les valeurs relatives au réseau existant et celles, demandées ici, relatives à l'extension exclusivement</t>
    </r>
  </si>
  <si>
    <t>Tableau 6 : Impact subvention sur prix de la chaleur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</si>
</sst>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quot; ml d'extension RC&quot;"/>
    <numFmt numFmtId="167" formatCode="0&quot; MWh EnR&amp;R sup. produits&quot;"/>
  </numFmts>
  <fonts count="78" x14ac:knownFonts="1">
    <font>
      <sz val="11"/>
      <color theme="1"/>
      <name val="Calibri"/>
      <family val="2"/>
      <scheme val="minor"/>
    </font>
    <font>
      <sz val="11"/>
      <color theme="1"/>
      <name val="Calibri"/>
      <family val="2"/>
    </font>
    <font>
      <sz val="11"/>
      <color theme="1"/>
      <name val="Calibri"/>
      <family val="2"/>
      <scheme val="minor"/>
    </font>
    <font>
      <sz val="8"/>
      <color rgb="FF000000"/>
      <name val="Calibri"/>
      <family val="2"/>
    </font>
    <font>
      <sz val="8"/>
      <color theme="1"/>
      <name val="Century Gothic"/>
      <family val="2"/>
    </font>
    <font>
      <i/>
      <sz val="8"/>
      <color theme="1"/>
      <name val="Calibri"/>
      <family val="2"/>
      <scheme val="minor"/>
    </font>
    <font>
      <sz val="8"/>
      <color theme="1"/>
      <name val="Calibri"/>
      <family val="2"/>
      <scheme val="minor"/>
    </font>
    <font>
      <u/>
      <sz val="11"/>
      <color theme="10"/>
      <name val="Calibri"/>
      <family val="2"/>
      <scheme val="minor"/>
    </font>
    <font>
      <b/>
      <i/>
      <sz val="8"/>
      <color theme="1"/>
      <name val="Calibri"/>
      <family val="2"/>
      <scheme val="minor"/>
    </font>
    <font>
      <b/>
      <sz val="8"/>
      <color theme="1"/>
      <name val="Calibri"/>
      <family val="2"/>
      <scheme val="minor"/>
    </font>
    <font>
      <b/>
      <u/>
      <sz val="12"/>
      <color theme="1"/>
      <name val="Calibri"/>
      <family val="2"/>
      <scheme val="minor"/>
    </font>
    <font>
      <u/>
      <sz val="9"/>
      <color theme="1"/>
      <name val="Calibri"/>
      <family val="2"/>
    </font>
    <font>
      <sz val="8"/>
      <color theme="1"/>
      <name val="Arial"/>
      <family val="2"/>
    </font>
    <font>
      <sz val="8"/>
      <name val="Arial"/>
      <family val="2"/>
    </font>
    <font>
      <sz val="10"/>
      <name val="Arial"/>
      <family val="2"/>
    </font>
    <font>
      <sz val="12"/>
      <name val="Arial Black"/>
      <family val="2"/>
    </font>
    <font>
      <sz val="9"/>
      <name val="Arial Black"/>
      <family val="2"/>
    </font>
    <font>
      <b/>
      <sz val="8"/>
      <color rgb="FF000000"/>
      <name val="Arial"/>
      <family val="2"/>
    </font>
    <font>
      <sz val="8"/>
      <color rgb="FF000000"/>
      <name val="Arial"/>
      <family val="2"/>
    </font>
    <font>
      <b/>
      <sz val="8"/>
      <color rgb="FF000000"/>
      <name val="Calibri"/>
      <family val="2"/>
    </font>
    <font>
      <b/>
      <sz val="8"/>
      <color rgb="FF0000FF"/>
      <name val="Arial"/>
      <family val="2"/>
    </font>
    <font>
      <sz val="8"/>
      <color rgb="FF0000FF"/>
      <name val="Arial"/>
      <family val="2"/>
    </font>
    <font>
      <i/>
      <sz val="6"/>
      <color theme="1"/>
      <name val="Calibri"/>
      <family val="2"/>
      <scheme val="minor"/>
    </font>
    <font>
      <b/>
      <i/>
      <sz val="8"/>
      <color rgb="FFFF0000"/>
      <name val="Calibri"/>
      <family val="2"/>
      <scheme val="minor"/>
    </font>
    <font>
      <b/>
      <sz val="11"/>
      <color theme="1"/>
      <name val="Calibri"/>
      <family val="2"/>
      <scheme val="minor"/>
    </font>
    <font>
      <i/>
      <sz val="11"/>
      <color theme="1"/>
      <name val="Calibri"/>
      <family val="2"/>
      <scheme val="minor"/>
    </font>
    <font>
      <i/>
      <sz val="7"/>
      <color theme="1"/>
      <name val="Calibri"/>
      <family val="2"/>
      <scheme val="minor"/>
    </font>
    <font>
      <b/>
      <i/>
      <sz val="12"/>
      <color rgb="FFFF0000"/>
      <name val="Calibri"/>
      <family val="2"/>
      <scheme val="minor"/>
    </font>
    <font>
      <sz val="11"/>
      <color theme="1"/>
      <name val="Arial"/>
      <family val="2"/>
    </font>
    <font>
      <sz val="10"/>
      <color theme="1"/>
      <name val="Arial"/>
      <family val="2"/>
    </font>
    <font>
      <b/>
      <sz val="10"/>
      <name val="Arial"/>
      <family val="2"/>
    </font>
    <font>
      <b/>
      <sz val="10"/>
      <color rgb="FFFF0000"/>
      <name val="Arial"/>
      <family val="2"/>
    </font>
    <font>
      <sz val="11"/>
      <name val="Calibri"/>
      <family val="2"/>
    </font>
    <font>
      <sz val="11"/>
      <name val="Calibri"/>
      <family val="2"/>
      <scheme val="minor"/>
    </font>
    <font>
      <b/>
      <u/>
      <sz val="12"/>
      <color indexed="8"/>
      <name val="Calibri"/>
      <family val="2"/>
    </font>
    <font>
      <sz val="8"/>
      <color indexed="8"/>
      <name val="Calibri"/>
      <family val="2"/>
    </font>
    <font>
      <sz val="9"/>
      <color theme="1"/>
      <name val="Calibri"/>
      <family val="2"/>
      <scheme val="minor"/>
    </font>
    <font>
      <sz val="9"/>
      <color indexed="81"/>
      <name val="Tahoma"/>
      <family val="2"/>
    </font>
    <font>
      <b/>
      <sz val="8"/>
      <color indexed="8"/>
      <name val="Arial"/>
      <family val="2"/>
    </font>
    <font>
      <b/>
      <sz val="10"/>
      <color indexed="8"/>
      <name val="Arial"/>
      <family val="2"/>
    </font>
    <font>
      <sz val="8"/>
      <color indexed="8"/>
      <name val="Arial"/>
      <family val="2"/>
    </font>
    <font>
      <sz val="9"/>
      <color indexed="8"/>
      <name val="Calibri"/>
      <family val="2"/>
      <scheme val="minor"/>
    </font>
    <font>
      <u/>
      <sz val="9"/>
      <color indexed="8"/>
      <name val="Calibri"/>
      <family val="2"/>
    </font>
    <font>
      <i/>
      <u/>
      <sz val="9"/>
      <color indexed="8"/>
      <name val="Calibri"/>
      <family val="2"/>
    </font>
    <font>
      <b/>
      <sz val="9"/>
      <color rgb="FF000000"/>
      <name val="Arial"/>
      <family val="2"/>
    </font>
    <font>
      <b/>
      <sz val="8"/>
      <color theme="1"/>
      <name val="Arial"/>
      <family val="2"/>
    </font>
    <font>
      <b/>
      <sz val="9"/>
      <color theme="1"/>
      <name val="Arial"/>
      <family val="2"/>
    </font>
    <font>
      <b/>
      <i/>
      <sz val="10"/>
      <name val="Calibri"/>
      <family val="2"/>
    </font>
    <font>
      <b/>
      <u/>
      <sz val="12"/>
      <name val="Calibri"/>
      <family val="2"/>
    </font>
    <font>
      <sz val="8"/>
      <name val="Calibri"/>
      <family val="2"/>
    </font>
    <font>
      <b/>
      <sz val="8"/>
      <name val="Calibri"/>
      <family val="2"/>
    </font>
    <font>
      <b/>
      <sz val="10"/>
      <name val="Calibri"/>
      <family val="2"/>
    </font>
    <font>
      <b/>
      <u/>
      <sz val="8"/>
      <name val="Calibri"/>
      <family val="2"/>
    </font>
    <font>
      <b/>
      <sz val="10"/>
      <name val="Calibri"/>
      <family val="2"/>
      <scheme val="minor"/>
    </font>
    <font>
      <i/>
      <sz val="9"/>
      <name val="Calibri"/>
      <family val="2"/>
    </font>
    <font>
      <sz val="9"/>
      <name val="Calibri"/>
      <family val="2"/>
      <scheme val="minor"/>
    </font>
    <font>
      <b/>
      <sz val="8"/>
      <color theme="1"/>
      <name val="Calibri"/>
      <family val="2"/>
    </font>
    <font>
      <b/>
      <i/>
      <sz val="8"/>
      <color theme="1"/>
      <name val="Calibri"/>
      <family val="2"/>
    </font>
    <font>
      <sz val="8"/>
      <color theme="1"/>
      <name val="Calibri"/>
      <family val="2"/>
    </font>
    <font>
      <i/>
      <sz val="8"/>
      <color theme="1"/>
      <name val="Calibri"/>
      <family val="2"/>
    </font>
    <font>
      <i/>
      <sz val="8"/>
      <color rgb="FF000000"/>
      <name val="Arial"/>
      <family val="2"/>
    </font>
    <font>
      <b/>
      <sz val="8"/>
      <color rgb="FF000000"/>
      <name val="Calibri"/>
    </font>
    <font>
      <i/>
      <sz val="8"/>
      <color rgb="FF000000"/>
      <name val="Calibri"/>
    </font>
    <font>
      <b/>
      <sz val="8"/>
      <color rgb="FFC00000"/>
      <name val="Arial"/>
      <family val="2"/>
    </font>
    <font>
      <b/>
      <sz val="11"/>
      <color theme="1"/>
      <name val="Arial"/>
      <family val="2"/>
    </font>
    <font>
      <sz val="10"/>
      <color rgb="FF000000"/>
      <name val="Arial"/>
      <family val="2"/>
    </font>
    <font>
      <i/>
      <sz val="10"/>
      <color rgb="FF000000"/>
      <name val="Arial"/>
      <family val="2"/>
    </font>
    <font>
      <b/>
      <sz val="9"/>
      <color theme="1"/>
      <name val="Calibri"/>
      <family val="2"/>
      <scheme val="minor"/>
    </font>
    <font>
      <sz val="7"/>
      <color rgb="FF000000"/>
      <name val="Arial"/>
      <family val="2"/>
    </font>
    <font>
      <sz val="8"/>
      <color rgb="FF000000"/>
      <name val="Calibri"/>
      <family val="2"/>
      <scheme val="minor"/>
    </font>
    <font>
      <sz val="8"/>
      <color rgb="FFFF0000"/>
      <name val="Calibri"/>
      <family val="2"/>
      <scheme val="minor"/>
    </font>
    <font>
      <b/>
      <sz val="14"/>
      <color rgb="FFFF0000"/>
      <name val="Arial"/>
      <family val="2"/>
    </font>
    <font>
      <i/>
      <u/>
      <sz val="10"/>
      <color theme="1"/>
      <name val="Arial"/>
      <family val="2"/>
    </font>
    <font>
      <b/>
      <i/>
      <sz val="10"/>
      <color theme="1"/>
      <name val="Arial"/>
      <family val="2"/>
    </font>
    <font>
      <b/>
      <sz val="10"/>
      <color theme="1"/>
      <name val="Arial"/>
      <family val="2"/>
    </font>
    <font>
      <b/>
      <sz val="11"/>
      <color rgb="FF000000"/>
      <name val="Arial"/>
      <family val="2"/>
    </font>
    <font>
      <b/>
      <u/>
      <sz val="11"/>
      <color rgb="FF000000"/>
      <name val="Arial"/>
      <family val="2"/>
    </font>
    <font>
      <sz val="11"/>
      <color rgb="FF000000"/>
      <name val="Arial"/>
      <family val="2"/>
    </font>
  </fonts>
  <fills count="35">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rgb="FF00CCFF"/>
        <bgColor indexed="64"/>
      </patternFill>
    </fill>
    <fill>
      <patternFill patternType="solid">
        <fgColor theme="6"/>
        <bgColor indexed="64"/>
      </patternFill>
    </fill>
    <fill>
      <patternFill patternType="solid">
        <fgColor theme="0"/>
        <bgColor indexed="64"/>
      </patternFill>
    </fill>
    <fill>
      <patternFill patternType="solid">
        <fgColor theme="8"/>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bgColor indexed="64"/>
      </patternFill>
    </fill>
    <fill>
      <patternFill patternType="solid">
        <fgColor indexed="9"/>
        <bgColor indexed="64"/>
      </patternFill>
    </fill>
    <fill>
      <patternFill patternType="solid">
        <fgColor indexed="55"/>
        <bgColor indexed="64"/>
      </patternFill>
    </fill>
    <fill>
      <patternFill patternType="solid">
        <fgColor indexed="22"/>
        <bgColor indexed="64"/>
      </patternFill>
    </fill>
    <fill>
      <patternFill patternType="solid">
        <fgColor theme="2" tint="-9.9978637043366805E-2"/>
        <bgColor indexed="64"/>
      </patternFill>
    </fill>
    <fill>
      <patternFill patternType="solid">
        <fgColor theme="9" tint="-0.249977111117893"/>
        <bgColor indexed="64"/>
      </patternFill>
    </fill>
    <fill>
      <patternFill patternType="solid">
        <fgColor rgb="FFC0C0C0"/>
        <bgColor indexed="64"/>
      </patternFill>
    </fill>
    <fill>
      <patternFill patternType="solid">
        <fgColor theme="8" tint="0.59999389629810485"/>
        <bgColor indexed="64"/>
      </patternFill>
    </fill>
    <fill>
      <patternFill patternType="solid">
        <fgColor theme="9"/>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EEEEE"/>
        <bgColor indexed="64"/>
      </patternFill>
    </fill>
    <fill>
      <patternFill patternType="solid">
        <fgColor rgb="FFF5F5F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6" tint="0.39997558519241921"/>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medium">
        <color rgb="FFD8D8D8"/>
      </right>
      <top style="thin">
        <color rgb="FF000000"/>
      </top>
      <bottom/>
      <diagonal/>
    </border>
    <border>
      <left style="medium">
        <color rgb="FFD8D8D8"/>
      </left>
      <right style="medium">
        <color rgb="FFD8D8D8"/>
      </right>
      <top style="thin">
        <color rgb="FF000000"/>
      </top>
      <bottom/>
      <diagonal/>
    </border>
    <border>
      <left style="medium">
        <color rgb="FFD8D8D8"/>
      </left>
      <right style="thin">
        <color rgb="FF000000"/>
      </right>
      <top style="thin">
        <color rgb="FF000000"/>
      </top>
      <bottom/>
      <diagonal/>
    </border>
    <border>
      <left style="thin">
        <color rgb="FF000000"/>
      </left>
      <right style="medium">
        <color rgb="FFD8D8D8"/>
      </right>
      <top/>
      <bottom style="thin">
        <color rgb="FF000000"/>
      </bottom>
      <diagonal/>
    </border>
    <border>
      <left style="medium">
        <color rgb="FFD8D8D8"/>
      </left>
      <right style="medium">
        <color rgb="FFD8D8D8"/>
      </right>
      <top/>
      <bottom style="thin">
        <color rgb="FF000000"/>
      </bottom>
      <diagonal/>
    </border>
    <border>
      <left style="medium">
        <color rgb="FFD8D8D8"/>
      </left>
      <right style="thin">
        <color rgb="FF000000"/>
      </right>
      <top/>
      <bottom style="thin">
        <color rgb="FF000000"/>
      </bottom>
      <diagonal/>
    </border>
    <border>
      <left style="thin">
        <color rgb="FF000000"/>
      </left>
      <right style="medium">
        <color rgb="FFD8D8D8"/>
      </right>
      <top style="thin">
        <color rgb="FF000000"/>
      </top>
      <bottom style="thin">
        <color rgb="FF000000"/>
      </bottom>
      <diagonal/>
    </border>
    <border>
      <left style="medium">
        <color rgb="FFD8D8D8"/>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D8D8D8"/>
      </right>
      <top/>
      <bottom/>
      <diagonal/>
    </border>
    <border>
      <left style="medium">
        <color rgb="FFD8D8D8"/>
      </left>
      <right style="medium">
        <color rgb="FFD8D8D8"/>
      </right>
      <top/>
      <bottom/>
      <diagonal/>
    </border>
    <border>
      <left style="medium">
        <color rgb="FFD8D8D8"/>
      </left>
      <right style="thin">
        <color rgb="FF000000"/>
      </right>
      <top/>
      <bottom/>
      <diagonal/>
    </border>
    <border>
      <left/>
      <right/>
      <top style="medium">
        <color indexed="64"/>
      </top>
      <bottom style="thin">
        <color indexed="64"/>
      </bottom>
      <diagonal/>
    </border>
    <border>
      <left style="medium">
        <color rgb="FF000000"/>
      </left>
      <right style="medium">
        <color rgb="FF000000"/>
      </right>
      <top/>
      <bottom style="medium">
        <color rgb="FF000000"/>
      </bottom>
      <diagonal/>
    </border>
  </borders>
  <cellStyleXfs count="6">
    <xf numFmtId="0" fontId="0" fillId="0" borderId="0"/>
    <xf numFmtId="9" fontId="2" fillId="0" borderId="0" applyFont="0" applyFill="0" applyBorder="0" applyAlignment="0" applyProtection="0"/>
    <xf numFmtId="0" fontId="7" fillId="0" borderId="0" applyNumberFormat="0" applyFill="0" applyBorder="0" applyAlignment="0" applyProtection="0"/>
    <xf numFmtId="0" fontId="12" fillId="0" borderId="0"/>
    <xf numFmtId="0" fontId="14" fillId="0" borderId="0"/>
    <xf numFmtId="43" fontId="2" fillId="0" borderId="0" applyFont="0" applyFill="0" applyBorder="0" applyAlignment="0" applyProtection="0"/>
  </cellStyleXfs>
  <cellXfs count="446">
    <xf numFmtId="0" fontId="0" fillId="0" borderId="0" xfId="0"/>
    <xf numFmtId="9"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0" xfId="0" applyFont="1"/>
    <xf numFmtId="1" fontId="9" fillId="6" borderId="18" xfId="0" applyNumberFormat="1" applyFont="1" applyFill="1" applyBorder="1" applyAlignment="1">
      <alignment horizontal="center" vertical="center"/>
    </xf>
    <xf numFmtId="1" fontId="5" fillId="6" borderId="13" xfId="0" applyNumberFormat="1" applyFont="1" applyFill="1" applyBorder="1" applyAlignment="1">
      <alignment horizontal="center" vertical="center"/>
    </xf>
    <xf numFmtId="1" fontId="9" fillId="6" borderId="1" xfId="0" applyNumberFormat="1" applyFont="1" applyFill="1" applyBorder="1" applyAlignment="1">
      <alignment horizontal="center" vertical="center"/>
    </xf>
    <xf numFmtId="1" fontId="5" fillId="6" borderId="14" xfId="0" applyNumberFormat="1" applyFont="1" applyFill="1" applyBorder="1" applyAlignment="1">
      <alignment horizontal="center" vertical="center"/>
    </xf>
    <xf numFmtId="0" fontId="5" fillId="6" borderId="28" xfId="0" applyFont="1" applyFill="1" applyBorder="1" applyAlignment="1">
      <alignment vertical="center" wrapText="1"/>
    </xf>
    <xf numFmtId="1" fontId="5" fillId="6" borderId="21" xfId="0" applyNumberFormat="1" applyFont="1" applyFill="1" applyBorder="1" applyAlignment="1">
      <alignment horizontal="center" vertical="center"/>
    </xf>
    <xf numFmtId="1" fontId="5" fillId="6" borderId="15" xfId="0" applyNumberFormat="1" applyFont="1" applyFill="1" applyBorder="1" applyAlignment="1">
      <alignment horizontal="center" vertical="center"/>
    </xf>
    <xf numFmtId="1" fontId="5" fillId="6" borderId="1" xfId="0" applyNumberFormat="1" applyFont="1" applyFill="1" applyBorder="1" applyAlignment="1">
      <alignment horizontal="center" vertical="center"/>
    </xf>
    <xf numFmtId="0" fontId="9" fillId="6" borderId="27" xfId="0" applyFont="1" applyFill="1" applyBorder="1" applyAlignment="1">
      <alignment horizontal="left" vertical="center" wrapText="1"/>
    </xf>
    <xf numFmtId="2" fontId="9" fillId="6" borderId="1" xfId="0" applyNumberFormat="1" applyFont="1" applyFill="1" applyBorder="1" applyAlignment="1">
      <alignment horizontal="center" vertical="center"/>
    </xf>
    <xf numFmtId="2" fontId="5" fillId="6" borderId="14" xfId="0" applyNumberFormat="1" applyFont="1" applyFill="1" applyBorder="1" applyAlignment="1">
      <alignment horizontal="center" vertical="center"/>
    </xf>
    <xf numFmtId="2" fontId="9" fillId="6" borderId="22" xfId="0" applyNumberFormat="1" applyFont="1" applyFill="1" applyBorder="1" applyAlignment="1">
      <alignment horizontal="center" vertical="center"/>
    </xf>
    <xf numFmtId="2" fontId="5" fillId="6" borderId="23" xfId="0" applyNumberFormat="1" applyFont="1" applyFill="1" applyBorder="1" applyAlignment="1">
      <alignment horizontal="center" vertical="center"/>
    </xf>
    <xf numFmtId="0" fontId="1" fillId="2" borderId="1" xfId="0" applyFont="1" applyFill="1" applyBorder="1" applyAlignment="1">
      <alignment horizontal="left" vertical="center"/>
    </xf>
    <xf numFmtId="0" fontId="1" fillId="3" borderId="1" xfId="0" applyFont="1" applyFill="1" applyBorder="1" applyAlignment="1">
      <alignment horizontal="left" vertical="center"/>
    </xf>
    <xf numFmtId="0" fontId="1" fillId="4" borderId="1" xfId="0" applyFont="1" applyFill="1" applyBorder="1" applyAlignment="1">
      <alignment horizontal="left" vertical="center"/>
    </xf>
    <xf numFmtId="0" fontId="10" fillId="0" borderId="0" xfId="0" applyFont="1"/>
    <xf numFmtId="0" fontId="3" fillId="8" borderId="1" xfId="0" applyFont="1" applyFill="1" applyBorder="1" applyAlignment="1">
      <alignment horizontal="center" vertical="center" wrapText="1"/>
    </xf>
    <xf numFmtId="0" fontId="13" fillId="0" borderId="0" xfId="3" applyFont="1"/>
    <xf numFmtId="0" fontId="14" fillId="0" borderId="0" xfId="3" applyFont="1"/>
    <xf numFmtId="0" fontId="12" fillId="0" borderId="0" xfId="3"/>
    <xf numFmtId="0" fontId="15" fillId="5" borderId="0" xfId="3" applyFont="1" applyFill="1" applyAlignment="1">
      <alignment horizontal="center" vertical="center" wrapText="1"/>
    </xf>
    <xf numFmtId="0" fontId="16" fillId="0" borderId="0" xfId="3" applyFont="1" applyAlignment="1">
      <alignment horizontal="right" vertical="center" wrapText="1"/>
    </xf>
    <xf numFmtId="0" fontId="7" fillId="0" borderId="1" xfId="2" applyBorder="1" applyAlignment="1">
      <alignment horizontal="left" vertical="center"/>
    </xf>
    <xf numFmtId="0" fontId="9" fillId="6" borderId="1" xfId="0" applyFont="1" applyFill="1" applyBorder="1" applyAlignment="1">
      <alignment horizontal="left" wrapText="1"/>
    </xf>
    <xf numFmtId="0" fontId="6" fillId="6" borderId="1" xfId="0" applyFont="1" applyFill="1" applyBorder="1" applyAlignment="1">
      <alignment horizontal="left" wrapText="1"/>
    </xf>
    <xf numFmtId="0" fontId="9" fillId="6" borderId="1" xfId="0" applyFont="1" applyFill="1" applyBorder="1" applyAlignment="1">
      <alignment horizontal="left" vertical="center" wrapText="1"/>
    </xf>
    <xf numFmtId="0" fontId="9" fillId="6" borderId="1" xfId="0" applyFont="1" applyFill="1" applyBorder="1" applyAlignment="1">
      <alignment horizontal="left" vertical="center"/>
    </xf>
    <xf numFmtId="0" fontId="1" fillId="9" borderId="1" xfId="0" applyFont="1" applyFill="1" applyBorder="1" applyAlignment="1">
      <alignment horizontal="left" vertical="center"/>
    </xf>
    <xf numFmtId="0" fontId="0" fillId="0" borderId="1" xfId="0" applyBorder="1" applyAlignment="1">
      <alignment horizontal="center"/>
    </xf>
    <xf numFmtId="0" fontId="0" fillId="0" borderId="0" xfId="0" applyAlignment="1">
      <alignment horizontal="left" wrapText="1"/>
    </xf>
    <xf numFmtId="0" fontId="5" fillId="6" borderId="1" xfId="0" applyFont="1" applyFill="1" applyBorder="1" applyAlignment="1">
      <alignment horizontal="left" vertical="center"/>
    </xf>
    <xf numFmtId="0" fontId="5" fillId="6" borderId="1" xfId="0" applyFont="1" applyFill="1" applyBorder="1" applyAlignment="1">
      <alignment horizontal="left" vertical="center" wrapText="1"/>
    </xf>
    <xf numFmtId="0" fontId="3" fillId="0" borderId="1" xfId="0" applyFont="1" applyBorder="1" applyAlignment="1">
      <alignment horizontal="left" vertical="center" wrapText="1"/>
    </xf>
    <xf numFmtId="0" fontId="19" fillId="0" borderId="1" xfId="0" applyFont="1" applyBorder="1" applyAlignment="1">
      <alignment horizontal="left" vertical="center" wrapText="1"/>
    </xf>
    <xf numFmtId="0" fontId="21" fillId="0" borderId="1" xfId="0" applyFont="1" applyBorder="1" applyAlignment="1">
      <alignment horizontal="left" vertical="center" wrapText="1"/>
    </xf>
    <xf numFmtId="0" fontId="20" fillId="0" borderId="1" xfId="0" applyFont="1" applyBorder="1" applyAlignment="1">
      <alignment horizontal="left" vertical="center" wrapText="1"/>
    </xf>
    <xf numFmtId="0" fontId="0" fillId="0" borderId="1" xfId="0" applyBorder="1" applyAlignment="1">
      <alignment horizontal="left" wrapText="1"/>
    </xf>
    <xf numFmtId="0" fontId="11" fillId="0" borderId="1" xfId="0" applyFont="1" applyBorder="1" applyAlignment="1">
      <alignment horizontal="left" vertical="center" wrapText="1"/>
    </xf>
    <xf numFmtId="0" fontId="9" fillId="6" borderId="26" xfId="0" applyFont="1" applyFill="1" applyBorder="1" applyAlignment="1">
      <alignment horizontal="left" vertical="center" wrapText="1"/>
    </xf>
    <xf numFmtId="0" fontId="8" fillId="10" borderId="31" xfId="0" applyFont="1" applyFill="1" applyBorder="1" applyAlignment="1">
      <alignment horizontal="center" vertical="center" wrapText="1"/>
    </xf>
    <xf numFmtId="0" fontId="8" fillId="10" borderId="32" xfId="0" applyFont="1" applyFill="1" applyBorder="1" applyAlignment="1">
      <alignment horizontal="center" vertical="center" wrapText="1"/>
    </xf>
    <xf numFmtId="1" fontId="5" fillId="6" borderId="14" xfId="0" applyNumberFormat="1" applyFont="1" applyFill="1" applyBorder="1" applyAlignment="1">
      <alignment horizontal="center" vertical="center" wrapText="1"/>
    </xf>
    <xf numFmtId="166" fontId="5" fillId="6" borderId="14" xfId="0" applyNumberFormat="1" applyFont="1" applyFill="1" applyBorder="1" applyAlignment="1">
      <alignment horizontal="center" vertical="center"/>
    </xf>
    <xf numFmtId="164" fontId="9" fillId="6" borderId="16" xfId="1" applyNumberFormat="1" applyFont="1" applyFill="1" applyBorder="1" applyAlignment="1">
      <alignment horizontal="center" vertical="center"/>
    </xf>
    <xf numFmtId="164" fontId="9" fillId="6" borderId="14" xfId="1" applyNumberFormat="1" applyFont="1" applyFill="1" applyBorder="1" applyAlignment="1">
      <alignment horizontal="center" vertical="center"/>
    </xf>
    <xf numFmtId="0" fontId="0" fillId="0" borderId="1" xfId="0" applyBorder="1"/>
    <xf numFmtId="0" fontId="25" fillId="0" borderId="1" xfId="0" applyFont="1" applyBorder="1" applyAlignment="1">
      <alignment wrapText="1"/>
    </xf>
    <xf numFmtId="0" fontId="25" fillId="0" borderId="1" xfId="0" applyFont="1" applyBorder="1"/>
    <xf numFmtId="0" fontId="0" fillId="10" borderId="1" xfId="0" applyFill="1" applyBorder="1"/>
    <xf numFmtId="0" fontId="0" fillId="10" borderId="1" xfId="0" applyFill="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24" fillId="0" borderId="1" xfId="0" applyFont="1" applyBorder="1"/>
    <xf numFmtId="0" fontId="0" fillId="10" borderId="1" xfId="0" applyFill="1" applyBorder="1" applyAlignment="1">
      <alignment horizontal="center" vertical="center"/>
    </xf>
    <xf numFmtId="167" fontId="26" fillId="6" borderId="14" xfId="0" applyNumberFormat="1" applyFont="1" applyFill="1" applyBorder="1" applyAlignment="1">
      <alignment horizontal="center" vertical="center"/>
    </xf>
    <xf numFmtId="1" fontId="26" fillId="6" borderId="21" xfId="0" applyNumberFormat="1" applyFont="1" applyFill="1" applyBorder="1" applyAlignment="1">
      <alignment horizontal="center" vertical="center" wrapText="1"/>
    </xf>
    <xf numFmtId="0" fontId="9" fillId="6" borderId="33" xfId="0" applyFont="1" applyFill="1" applyBorder="1" applyAlignment="1">
      <alignment horizontal="left" vertical="center"/>
    </xf>
    <xf numFmtId="0" fontId="9" fillId="6" borderId="33" xfId="0" applyFont="1" applyFill="1" applyBorder="1" applyAlignment="1">
      <alignment horizontal="left" vertical="center" wrapText="1"/>
    </xf>
    <xf numFmtId="0" fontId="9" fillId="6" borderId="36" xfId="0" applyFont="1" applyFill="1" applyBorder="1" applyAlignment="1">
      <alignment horizontal="left" vertical="center"/>
    </xf>
    <xf numFmtId="0" fontId="5" fillId="6" borderId="20" xfId="0" applyFont="1" applyFill="1" applyBorder="1" applyAlignment="1">
      <alignment vertical="center" wrapText="1"/>
    </xf>
    <xf numFmtId="0" fontId="0" fillId="0" borderId="0" xfId="0" applyAlignment="1">
      <alignment wrapText="1"/>
    </xf>
    <xf numFmtId="0" fontId="0" fillId="6" borderId="0" xfId="0" applyFill="1"/>
    <xf numFmtId="0" fontId="5" fillId="0" borderId="0" xfId="0" applyFont="1"/>
    <xf numFmtId="0" fontId="27" fillId="6" borderId="0" xfId="0" applyFont="1" applyFill="1"/>
    <xf numFmtId="0" fontId="27" fillId="0" borderId="0" xfId="0" applyFont="1"/>
    <xf numFmtId="0" fontId="28" fillId="6" borderId="0" xfId="0" applyFont="1" applyFill="1"/>
    <xf numFmtId="0" fontId="28" fillId="8" borderId="44" xfId="0" applyFont="1" applyFill="1" applyBorder="1" applyAlignment="1">
      <alignment horizontal="left" vertical="center" wrapText="1"/>
    </xf>
    <xf numFmtId="0" fontId="28" fillId="8" borderId="45" xfId="0" applyFont="1" applyFill="1" applyBorder="1" applyAlignment="1">
      <alignment horizontal="center" vertical="center" wrapText="1"/>
    </xf>
    <xf numFmtId="0" fontId="28" fillId="8" borderId="46" xfId="0" applyFont="1" applyFill="1" applyBorder="1" applyAlignment="1">
      <alignment horizontal="left" vertical="center" wrapText="1"/>
    </xf>
    <xf numFmtId="0" fontId="28" fillId="13" borderId="17" xfId="0" applyFont="1" applyFill="1" applyBorder="1" applyAlignment="1">
      <alignment horizontal="left" vertical="center"/>
    </xf>
    <xf numFmtId="0" fontId="28" fillId="13" borderId="19" xfId="0" applyFont="1" applyFill="1" applyBorder="1" applyAlignment="1">
      <alignment horizontal="center" vertical="center"/>
    </xf>
    <xf numFmtId="0" fontId="29" fillId="13" borderId="3" xfId="0" applyFont="1" applyFill="1" applyBorder="1" applyAlignment="1">
      <alignment horizontal="center"/>
    </xf>
    <xf numFmtId="0" fontId="28" fillId="13" borderId="33" xfId="0" applyFont="1" applyFill="1" applyBorder="1" applyAlignment="1">
      <alignment horizontal="left" vertical="center"/>
    </xf>
    <xf numFmtId="0" fontId="28" fillId="13" borderId="1" xfId="0" applyFont="1" applyFill="1" applyBorder="1" applyAlignment="1">
      <alignment horizontal="center" vertical="center"/>
    </xf>
    <xf numFmtId="0" fontId="29" fillId="6" borderId="12" xfId="0" applyFont="1" applyFill="1" applyBorder="1" applyAlignment="1">
      <alignment horizontal="center"/>
    </xf>
    <xf numFmtId="0" fontId="28" fillId="13" borderId="20" xfId="0" applyFont="1" applyFill="1" applyBorder="1" applyAlignment="1">
      <alignment horizontal="left" vertical="center"/>
    </xf>
    <xf numFmtId="0" fontId="28" fillId="13" borderId="21" xfId="0" applyFont="1" applyFill="1" applyBorder="1" applyAlignment="1">
      <alignment horizontal="center" vertical="center"/>
    </xf>
    <xf numFmtId="0" fontId="29" fillId="6" borderId="11" xfId="0" applyFont="1" applyFill="1" applyBorder="1" applyAlignment="1">
      <alignment horizontal="center"/>
    </xf>
    <xf numFmtId="0" fontId="28" fillId="12" borderId="17" xfId="0" applyFont="1" applyFill="1" applyBorder="1" applyAlignment="1">
      <alignment horizontal="left" vertical="center"/>
    </xf>
    <xf numFmtId="0" fontId="28" fillId="12" borderId="19" xfId="0" applyFont="1" applyFill="1" applyBorder="1" applyAlignment="1">
      <alignment horizontal="center" vertical="center"/>
    </xf>
    <xf numFmtId="0" fontId="29" fillId="12" borderId="3" xfId="0" applyFont="1" applyFill="1" applyBorder="1" applyAlignment="1">
      <alignment horizontal="center"/>
    </xf>
    <xf numFmtId="0" fontId="28" fillId="12" borderId="33" xfId="0" applyFont="1" applyFill="1" applyBorder="1" applyAlignment="1">
      <alignment horizontal="left" vertical="center"/>
    </xf>
    <xf numFmtId="0" fontId="28" fillId="12" borderId="1" xfId="0" applyFont="1" applyFill="1" applyBorder="1" applyAlignment="1">
      <alignment horizontal="center" vertical="center"/>
    </xf>
    <xf numFmtId="0" fontId="28" fillId="12" borderId="20" xfId="0" applyFont="1" applyFill="1" applyBorder="1" applyAlignment="1">
      <alignment horizontal="left" vertical="center"/>
    </xf>
    <xf numFmtId="0" fontId="28" fillId="12" borderId="21" xfId="0" applyFont="1" applyFill="1" applyBorder="1" applyAlignment="1">
      <alignment horizontal="center" vertical="center"/>
    </xf>
    <xf numFmtId="0" fontId="28" fillId="14" borderId="17" xfId="0" applyFont="1" applyFill="1" applyBorder="1" applyAlignment="1">
      <alignment horizontal="left" vertical="center"/>
    </xf>
    <xf numFmtId="0" fontId="28" fillId="14" borderId="19" xfId="0" applyFont="1" applyFill="1" applyBorder="1" applyAlignment="1">
      <alignment horizontal="center" vertical="center"/>
    </xf>
    <xf numFmtId="0" fontId="29" fillId="14" borderId="3" xfId="0" applyFont="1" applyFill="1" applyBorder="1" applyAlignment="1">
      <alignment horizontal="center"/>
    </xf>
    <xf numFmtId="0" fontId="28" fillId="14" borderId="33" xfId="0" applyFont="1" applyFill="1" applyBorder="1" applyAlignment="1">
      <alignment horizontal="left" vertical="center"/>
    </xf>
    <xf numFmtId="0" fontId="28" fillId="14" borderId="1" xfId="0" applyFont="1" applyFill="1" applyBorder="1" applyAlignment="1">
      <alignment horizontal="center" vertical="center"/>
    </xf>
    <xf numFmtId="0" fontId="28" fillId="14" borderId="20" xfId="0" applyFont="1" applyFill="1" applyBorder="1" applyAlignment="1">
      <alignment horizontal="left" vertical="center"/>
    </xf>
    <xf numFmtId="0" fontId="28" fillId="14" borderId="21" xfId="0" applyFont="1" applyFill="1" applyBorder="1" applyAlignment="1">
      <alignment horizontal="center" vertical="center"/>
    </xf>
    <xf numFmtId="0" fontId="28" fillId="15" borderId="17" xfId="0" applyFont="1" applyFill="1" applyBorder="1" applyAlignment="1">
      <alignment horizontal="left" vertical="center"/>
    </xf>
    <xf numFmtId="0" fontId="28" fillId="15" borderId="19" xfId="0" applyFont="1" applyFill="1" applyBorder="1" applyAlignment="1">
      <alignment horizontal="center" vertical="center"/>
    </xf>
    <xf numFmtId="0" fontId="29" fillId="15" borderId="3" xfId="0" applyFont="1" applyFill="1" applyBorder="1" applyAlignment="1">
      <alignment horizontal="center"/>
    </xf>
    <xf numFmtId="0" fontId="28" fillId="15" borderId="33" xfId="0" applyFont="1" applyFill="1" applyBorder="1" applyAlignment="1">
      <alignment horizontal="left" vertical="center"/>
    </xf>
    <xf numFmtId="0" fontId="28" fillId="15" borderId="1" xfId="0" applyFont="1" applyFill="1" applyBorder="1" applyAlignment="1">
      <alignment horizontal="center" vertical="center"/>
    </xf>
    <xf numFmtId="0" fontId="28" fillId="6" borderId="12" xfId="0" applyFont="1" applyFill="1" applyBorder="1" applyAlignment="1">
      <alignment horizontal="center"/>
    </xf>
    <xf numFmtId="0" fontId="28" fillId="15" borderId="20" xfId="0" applyFont="1" applyFill="1" applyBorder="1" applyAlignment="1">
      <alignment horizontal="left" vertical="center"/>
    </xf>
    <xf numFmtId="0" fontId="28" fillId="15" borderId="22" xfId="0" applyFont="1" applyFill="1" applyBorder="1" applyAlignment="1">
      <alignment horizontal="center" vertical="center"/>
    </xf>
    <xf numFmtId="0" fontId="28" fillId="16" borderId="44" xfId="0" applyFont="1" applyFill="1" applyBorder="1" applyAlignment="1">
      <alignment horizontal="center" vertical="center"/>
    </xf>
    <xf numFmtId="0" fontId="28" fillId="16" borderId="46" xfId="0" applyFont="1" applyFill="1" applyBorder="1" applyAlignment="1">
      <alignment horizontal="center" vertical="center"/>
    </xf>
    <xf numFmtId="0" fontId="30" fillId="0" borderId="0" xfId="3" applyFont="1" applyAlignment="1">
      <alignment vertical="center"/>
    </xf>
    <xf numFmtId="0" fontId="14" fillId="0" borderId="0" xfId="3" applyFont="1" applyAlignment="1">
      <alignment vertical="center"/>
    </xf>
    <xf numFmtId="0" fontId="9" fillId="6" borderId="36" xfId="0" applyFont="1" applyFill="1" applyBorder="1" applyAlignment="1">
      <alignment horizontal="left" vertical="center" wrapText="1"/>
    </xf>
    <xf numFmtId="1" fontId="9" fillId="6" borderId="16" xfId="0" applyNumberFormat="1" applyFont="1" applyFill="1" applyBorder="1" applyAlignment="1">
      <alignment horizontal="center" vertical="center"/>
    </xf>
    <xf numFmtId="0" fontId="31" fillId="0" borderId="0" xfId="3" quotePrefix="1" applyFont="1" applyAlignment="1">
      <alignment vertical="center"/>
    </xf>
    <xf numFmtId="0" fontId="32" fillId="0" borderId="0" xfId="0" applyFont="1"/>
    <xf numFmtId="0" fontId="33" fillId="0" borderId="0" xfId="0" applyFont="1"/>
    <xf numFmtId="0" fontId="34" fillId="0" borderId="0" xfId="0" applyFont="1"/>
    <xf numFmtId="0" fontId="0" fillId="0" borderId="40" xfId="0" applyBorder="1"/>
    <xf numFmtId="0" fontId="0" fillId="0" borderId="54" xfId="0" applyBorder="1"/>
    <xf numFmtId="0" fontId="38" fillId="19" borderId="9" xfId="0" applyFont="1" applyFill="1" applyBorder="1" applyAlignment="1">
      <alignment horizontal="center" vertical="center" wrapText="1"/>
    </xf>
    <xf numFmtId="0" fontId="17" fillId="8" borderId="9" xfId="0" applyFont="1" applyFill="1" applyBorder="1" applyAlignment="1">
      <alignment horizontal="center" vertical="center" wrapText="1"/>
    </xf>
    <xf numFmtId="0" fontId="38" fillId="19" borderId="3" xfId="0" applyFont="1" applyFill="1" applyBorder="1" applyAlignment="1">
      <alignment horizontal="center" vertical="center" wrapText="1"/>
    </xf>
    <xf numFmtId="0" fontId="38" fillId="6" borderId="3" xfId="0" applyFont="1" applyFill="1" applyBorder="1" applyAlignment="1">
      <alignment horizontal="center" vertical="center" wrapText="1"/>
    </xf>
    <xf numFmtId="0" fontId="35" fillId="0" borderId="9" xfId="0" applyFont="1" applyBorder="1" applyAlignment="1">
      <alignment horizontal="justify" vertical="center" wrapText="1"/>
    </xf>
    <xf numFmtId="0" fontId="40" fillId="0" borderId="9" xfId="0" applyFont="1" applyBorder="1" applyAlignment="1">
      <alignment vertical="center" wrapText="1"/>
    </xf>
    <xf numFmtId="0" fontId="18" fillId="8" borderId="10" xfId="0" applyFont="1" applyFill="1" applyBorder="1" applyAlignment="1">
      <alignment vertical="center" wrapText="1"/>
    </xf>
    <xf numFmtId="0" fontId="40" fillId="0" borderId="51" xfId="0" applyFont="1" applyBorder="1" applyAlignment="1">
      <alignment vertical="center" wrapText="1"/>
    </xf>
    <xf numFmtId="0" fontId="18" fillId="0" borderId="52" xfId="0" applyFont="1" applyBorder="1" applyAlignment="1">
      <alignment vertical="center" wrapText="1"/>
    </xf>
    <xf numFmtId="0" fontId="35" fillId="0" borderId="55" xfId="0" applyFont="1" applyBorder="1" applyAlignment="1">
      <alignment horizontal="justify" vertical="center" wrapText="1"/>
    </xf>
    <xf numFmtId="0" fontId="40" fillId="0" borderId="55" xfId="0" applyFont="1" applyBorder="1" applyAlignment="1">
      <alignment vertical="center" wrapText="1"/>
    </xf>
    <xf numFmtId="0" fontId="18" fillId="0" borderId="43" xfId="0" applyFont="1" applyBorder="1" applyAlignment="1">
      <alignment vertical="center" wrapText="1"/>
    </xf>
    <xf numFmtId="0" fontId="35" fillId="0" borderId="58" xfId="0" applyFont="1" applyBorder="1" applyAlignment="1">
      <alignment horizontal="justify" vertical="center" wrapText="1"/>
    </xf>
    <xf numFmtId="0" fontId="40" fillId="0" borderId="58" xfId="0" applyFont="1" applyBorder="1" applyAlignment="1">
      <alignment vertical="center" wrapText="1"/>
    </xf>
    <xf numFmtId="0" fontId="0" fillId="0" borderId="59" xfId="0" applyBorder="1"/>
    <xf numFmtId="0" fontId="35" fillId="0" borderId="54" xfId="0" applyFont="1" applyBorder="1" applyAlignment="1">
      <alignment horizontal="justify" vertical="center" wrapText="1"/>
    </xf>
    <xf numFmtId="0" fontId="40" fillId="0" borderId="54" xfId="0" applyFont="1" applyBorder="1" applyAlignment="1">
      <alignment vertical="center" wrapText="1"/>
    </xf>
    <xf numFmtId="0" fontId="18" fillId="0" borderId="40" xfId="0" applyFont="1" applyBorder="1" applyAlignment="1">
      <alignment vertical="center" wrapText="1"/>
    </xf>
    <xf numFmtId="0" fontId="43" fillId="0" borderId="0" xfId="0" applyFont="1" applyAlignment="1">
      <alignment horizontal="left" vertical="center"/>
    </xf>
    <xf numFmtId="0" fontId="6" fillId="0" borderId="57" xfId="0" applyFont="1" applyBorder="1" applyAlignment="1">
      <alignment wrapText="1"/>
    </xf>
    <xf numFmtId="0" fontId="40" fillId="0" borderId="57" xfId="0" applyFont="1" applyBorder="1" applyAlignment="1">
      <alignment vertical="center" wrapText="1"/>
    </xf>
    <xf numFmtId="0" fontId="18" fillId="0" borderId="56" xfId="0" applyFont="1" applyBorder="1" applyAlignment="1">
      <alignment vertical="center" wrapText="1"/>
    </xf>
    <xf numFmtId="0" fontId="9" fillId="0" borderId="55" xfId="0" applyFont="1" applyBorder="1" applyAlignment="1">
      <alignment wrapText="1"/>
    </xf>
    <xf numFmtId="0" fontId="38" fillId="6" borderId="9" xfId="0" applyFont="1" applyFill="1" applyBorder="1" applyAlignment="1">
      <alignment horizontal="center" vertical="center" wrapText="1"/>
    </xf>
    <xf numFmtId="0" fontId="35" fillId="0" borderId="3" xfId="0" applyFont="1" applyBorder="1" applyAlignment="1">
      <alignment horizontal="justify" vertical="center" wrapText="1"/>
    </xf>
    <xf numFmtId="0" fontId="40" fillId="0" borderId="12" xfId="0" applyFont="1" applyBorder="1" applyAlignment="1">
      <alignment vertical="center" wrapText="1"/>
    </xf>
    <xf numFmtId="0" fontId="18" fillId="0" borderId="12" xfId="0" applyFont="1" applyBorder="1" applyAlignment="1">
      <alignment vertical="center" wrapText="1"/>
    </xf>
    <xf numFmtId="0" fontId="40" fillId="0" borderId="3" xfId="0" applyFont="1" applyBorder="1" applyAlignment="1">
      <alignment vertical="center" wrapText="1"/>
    </xf>
    <xf numFmtId="0" fontId="18" fillId="0" borderId="8" xfId="0" applyFont="1" applyBorder="1" applyAlignment="1">
      <alignment vertical="center" wrapText="1"/>
    </xf>
    <xf numFmtId="0" fontId="38" fillId="20" borderId="3" xfId="0" applyFont="1" applyFill="1" applyBorder="1" applyAlignment="1">
      <alignment horizontal="center" vertical="center" wrapText="1"/>
    </xf>
    <xf numFmtId="0" fontId="40" fillId="0" borderId="11" xfId="0" applyFont="1" applyBorder="1" applyAlignment="1">
      <alignment vertical="center" wrapText="1"/>
    </xf>
    <xf numFmtId="0" fontId="18" fillId="0" borderId="3" xfId="0" applyFont="1" applyBorder="1" applyAlignment="1">
      <alignment vertical="center" wrapText="1"/>
    </xf>
    <xf numFmtId="0" fontId="45" fillId="7" borderId="0" xfId="0" applyFont="1" applyFill="1" applyAlignment="1">
      <alignment horizontal="center" vertical="center" wrapText="1"/>
    </xf>
    <xf numFmtId="0" fontId="45" fillId="12" borderId="5" xfId="0" applyFont="1" applyFill="1" applyBorder="1" applyAlignment="1">
      <alignment vertical="center" wrapText="1"/>
    </xf>
    <xf numFmtId="0" fontId="21" fillId="0" borderId="16" xfId="0" applyFont="1" applyBorder="1" applyAlignment="1">
      <alignment vertical="center" wrapText="1"/>
    </xf>
    <xf numFmtId="0" fontId="21" fillId="0" borderId="61" xfId="0" applyFont="1" applyBorder="1" applyAlignment="1">
      <alignment vertical="center" wrapText="1"/>
    </xf>
    <xf numFmtId="0" fontId="12" fillId="0" borderId="62" xfId="0" applyFont="1" applyBorder="1" applyAlignment="1">
      <alignment vertical="center" wrapText="1"/>
    </xf>
    <xf numFmtId="0" fontId="18" fillId="0" borderId="1" xfId="0" applyFont="1" applyBorder="1" applyAlignment="1">
      <alignment vertical="center" wrapText="1"/>
    </xf>
    <xf numFmtId="0" fontId="18" fillId="0" borderId="14" xfId="0" applyFont="1" applyBorder="1" applyAlignment="1">
      <alignment vertical="center" wrapText="1"/>
    </xf>
    <xf numFmtId="0" fontId="12" fillId="0" borderId="63" xfId="0" applyFont="1" applyBorder="1" applyAlignment="1">
      <alignment vertical="center" wrapText="1"/>
    </xf>
    <xf numFmtId="0" fontId="45" fillId="12" borderId="64" xfId="0" applyFont="1" applyFill="1" applyBorder="1" applyAlignment="1">
      <alignment vertical="center" wrapText="1"/>
    </xf>
    <xf numFmtId="0" fontId="21" fillId="0" borderId="48" xfId="0" applyFont="1" applyBorder="1" applyAlignment="1">
      <alignment vertical="center" wrapText="1"/>
    </xf>
    <xf numFmtId="0" fontId="21" fillId="0" borderId="49" xfId="0" applyFont="1" applyBorder="1" applyAlignment="1">
      <alignment vertical="center" wrapText="1"/>
    </xf>
    <xf numFmtId="0" fontId="12" fillId="0" borderId="65" xfId="0" applyFont="1" applyBorder="1" applyAlignment="1">
      <alignment vertical="center" wrapText="1"/>
    </xf>
    <xf numFmtId="0" fontId="18" fillId="0" borderId="16" xfId="0" applyFont="1" applyBorder="1" applyAlignment="1">
      <alignment vertical="center" wrapText="1"/>
    </xf>
    <xf numFmtId="0" fontId="18" fillId="0" borderId="61" xfId="0" applyFont="1" applyBorder="1" applyAlignment="1">
      <alignment vertical="center" wrapText="1"/>
    </xf>
    <xf numFmtId="0" fontId="12" fillId="0" borderId="27" xfId="0" applyFont="1" applyBorder="1" applyAlignment="1">
      <alignment vertical="center" wrapText="1"/>
    </xf>
    <xf numFmtId="0" fontId="12" fillId="0" borderId="29" xfId="0" applyFont="1" applyBorder="1" applyAlignment="1">
      <alignment vertical="center" wrapText="1"/>
    </xf>
    <xf numFmtId="0" fontId="18" fillId="0" borderId="22" xfId="0" applyFont="1" applyBorder="1" applyAlignment="1">
      <alignment vertical="center" wrapText="1"/>
    </xf>
    <xf numFmtId="0" fontId="18" fillId="0" borderId="23" xfId="0" applyFont="1" applyBorder="1" applyAlignment="1">
      <alignment vertical="center" wrapText="1"/>
    </xf>
    <xf numFmtId="0" fontId="21" fillId="0" borderId="45" xfId="0" applyFont="1" applyBorder="1" applyAlignment="1">
      <alignment vertical="center" wrapText="1"/>
    </xf>
    <xf numFmtId="0" fontId="21" fillId="0" borderId="46" xfId="0" applyFont="1" applyBorder="1" applyAlignment="1">
      <alignment vertical="center" wrapText="1"/>
    </xf>
    <xf numFmtId="0" fontId="21" fillId="0" borderId="44" xfId="0" applyFont="1" applyBorder="1" applyAlignment="1">
      <alignment vertical="center" wrapText="1"/>
    </xf>
    <xf numFmtId="0" fontId="21" fillId="0" borderId="1" xfId="0" applyFont="1" applyBorder="1" applyAlignment="1">
      <alignment vertical="center" wrapText="1"/>
    </xf>
    <xf numFmtId="0" fontId="21" fillId="0" borderId="14" xfId="0" applyFont="1" applyBorder="1" applyAlignment="1">
      <alignment vertical="center" wrapText="1"/>
    </xf>
    <xf numFmtId="0" fontId="21" fillId="0" borderId="22" xfId="0" applyFont="1" applyBorder="1" applyAlignment="1">
      <alignment vertical="center" wrapText="1"/>
    </xf>
    <xf numFmtId="0" fontId="21" fillId="0" borderId="23" xfId="0" applyFont="1" applyBorder="1" applyAlignment="1">
      <alignment vertical="center" wrapText="1"/>
    </xf>
    <xf numFmtId="0" fontId="45" fillId="7" borderId="5" xfId="0" applyFont="1" applyFill="1" applyBorder="1" applyAlignment="1">
      <alignment horizontal="center" vertical="center" wrapText="1"/>
    </xf>
    <xf numFmtId="0" fontId="46" fillId="21" borderId="64" xfId="0" applyFont="1" applyFill="1" applyBorder="1" applyAlignment="1">
      <alignment vertical="center" wrapText="1"/>
    </xf>
    <xf numFmtId="0" fontId="17" fillId="0" borderId="67" xfId="0" applyFont="1" applyBorder="1" applyAlignment="1">
      <alignment vertical="center" wrapText="1"/>
    </xf>
    <xf numFmtId="0" fontId="17" fillId="0" borderId="7" xfId="0" applyFont="1" applyBorder="1" applyAlignment="1">
      <alignment vertical="center" wrapText="1"/>
    </xf>
    <xf numFmtId="0" fontId="41" fillId="6" borderId="17" xfId="0" applyFont="1" applyFill="1" applyBorder="1" applyAlignment="1">
      <alignment horizontal="left" vertical="center" wrapText="1"/>
    </xf>
    <xf numFmtId="0" fontId="39" fillId="6" borderId="13" xfId="0" applyFont="1" applyFill="1" applyBorder="1" applyAlignment="1">
      <alignment horizontal="center" vertical="center" wrapText="1"/>
    </xf>
    <xf numFmtId="0" fontId="42" fillId="0" borderId="33" xfId="0" applyFont="1" applyBorder="1" applyAlignment="1">
      <alignment horizontal="justify" vertical="center" wrapText="1"/>
    </xf>
    <xf numFmtId="0" fontId="42" fillId="0" borderId="14" xfId="0" applyFont="1" applyBorder="1" applyAlignment="1">
      <alignment horizontal="justify" vertical="center" wrapText="1"/>
    </xf>
    <xf numFmtId="0" fontId="42" fillId="0" borderId="20" xfId="0" applyFont="1" applyBorder="1" applyAlignment="1">
      <alignment horizontal="justify" vertical="center" wrapText="1"/>
    </xf>
    <xf numFmtId="0" fontId="42" fillId="0" borderId="15" xfId="0" applyFont="1" applyBorder="1" applyAlignment="1">
      <alignment horizontal="justify" vertical="center" wrapText="1"/>
    </xf>
    <xf numFmtId="0" fontId="38" fillId="6" borderId="51" xfId="0" applyFont="1" applyFill="1" applyBorder="1" applyAlignment="1">
      <alignment horizontal="center" vertical="center" wrapText="1"/>
    </xf>
    <xf numFmtId="0" fontId="36" fillId="0" borderId="54" xfId="0" applyFont="1" applyBorder="1"/>
    <xf numFmtId="0" fontId="36" fillId="0" borderId="55" xfId="0" applyFont="1" applyBorder="1"/>
    <xf numFmtId="0" fontId="9" fillId="10" borderId="31" xfId="0" applyFont="1" applyFill="1" applyBorder="1" applyAlignment="1">
      <alignment horizontal="center" vertical="center" wrapText="1"/>
    </xf>
    <xf numFmtId="0" fontId="9" fillId="10" borderId="32" xfId="0" applyFont="1" applyFill="1" applyBorder="1" applyAlignment="1">
      <alignment horizontal="center" vertical="center" wrapText="1"/>
    </xf>
    <xf numFmtId="0" fontId="9" fillId="6" borderId="26" xfId="0" applyFont="1" applyFill="1" applyBorder="1" applyAlignment="1">
      <alignment horizontal="left" vertical="center"/>
    </xf>
    <xf numFmtId="0" fontId="6" fillId="12" borderId="26" xfId="0" applyFont="1" applyFill="1" applyBorder="1" applyAlignment="1">
      <alignment horizontal="center" vertical="center" textRotation="90" wrapText="1"/>
    </xf>
    <xf numFmtId="0" fontId="9" fillId="12" borderId="26" xfId="0" applyFont="1" applyFill="1" applyBorder="1" applyAlignment="1">
      <alignment horizontal="left" vertical="center"/>
    </xf>
    <xf numFmtId="1" fontId="6" fillId="6" borderId="18" xfId="0" applyNumberFormat="1" applyFont="1" applyFill="1" applyBorder="1" applyAlignment="1">
      <alignment horizontal="center" vertical="center"/>
    </xf>
    <xf numFmtId="1" fontId="6" fillId="6" borderId="13" xfId="0" applyNumberFormat="1" applyFont="1" applyFill="1" applyBorder="1" applyAlignment="1">
      <alignment horizontal="center" vertical="center"/>
    </xf>
    <xf numFmtId="0" fontId="6" fillId="6" borderId="24" xfId="0" applyFont="1" applyFill="1" applyBorder="1" applyAlignment="1">
      <alignment vertical="center"/>
    </xf>
    <xf numFmtId="0" fontId="6" fillId="6" borderId="30" xfId="0" applyFont="1" applyFill="1" applyBorder="1" applyAlignment="1">
      <alignment vertical="center"/>
    </xf>
    <xf numFmtId="0" fontId="26" fillId="6" borderId="31" xfId="0" applyFont="1" applyFill="1" applyBorder="1" applyAlignment="1">
      <alignment vertical="center" wrapText="1"/>
    </xf>
    <xf numFmtId="0" fontId="6" fillId="6" borderId="27" xfId="0" applyFont="1" applyFill="1" applyBorder="1" applyAlignment="1">
      <alignment horizontal="left" vertical="center"/>
    </xf>
    <xf numFmtId="1" fontId="6" fillId="6" borderId="1" xfId="0" applyNumberFormat="1" applyFont="1" applyFill="1" applyBorder="1" applyAlignment="1">
      <alignment horizontal="center" vertical="center"/>
    </xf>
    <xf numFmtId="1" fontId="6" fillId="6" borderId="14" xfId="0" applyNumberFormat="1" applyFont="1" applyFill="1" applyBorder="1" applyAlignment="1">
      <alignment horizontal="center" vertical="center"/>
    </xf>
    <xf numFmtId="9" fontId="6" fillId="6" borderId="1" xfId="1" applyFont="1" applyFill="1" applyBorder="1" applyAlignment="1">
      <alignment horizontal="center" vertical="center"/>
    </xf>
    <xf numFmtId="165" fontId="6" fillId="6" borderId="1" xfId="0" applyNumberFormat="1" applyFont="1" applyFill="1" applyBorder="1" applyAlignment="1">
      <alignment horizontal="center" vertical="center"/>
    </xf>
    <xf numFmtId="165" fontId="6" fillId="6" borderId="14" xfId="0" applyNumberFormat="1" applyFont="1" applyFill="1" applyBorder="1" applyAlignment="1">
      <alignment horizontal="center" vertical="center"/>
    </xf>
    <xf numFmtId="165" fontId="6" fillId="10" borderId="14" xfId="0" applyNumberFormat="1" applyFont="1" applyFill="1" applyBorder="1" applyAlignment="1">
      <alignment horizontal="center" vertical="center"/>
    </xf>
    <xf numFmtId="0" fontId="5" fillId="6" borderId="17" xfId="0" applyFont="1" applyFill="1" applyBorder="1" applyAlignment="1">
      <alignment horizontal="left" vertical="center" wrapText="1"/>
    </xf>
    <xf numFmtId="0" fontId="5" fillId="6" borderId="33" xfId="0" applyFont="1" applyFill="1" applyBorder="1" applyAlignment="1">
      <alignment horizontal="left" vertical="center"/>
    </xf>
    <xf numFmtId="9" fontId="9" fillId="6" borderId="1" xfId="1" applyFont="1" applyFill="1" applyBorder="1" applyAlignment="1">
      <alignment horizontal="center" vertical="center"/>
    </xf>
    <xf numFmtId="9" fontId="9" fillId="6" borderId="16" xfId="1" applyFont="1" applyFill="1" applyBorder="1" applyAlignment="1">
      <alignment horizontal="center" vertical="center"/>
    </xf>
    <xf numFmtId="0" fontId="47" fillId="0" borderId="0" xfId="0" applyFont="1" applyAlignment="1">
      <alignment horizontal="center" vertical="center" wrapText="1"/>
    </xf>
    <xf numFmtId="0" fontId="32" fillId="6" borderId="0" xfId="0" applyFont="1" applyFill="1"/>
    <xf numFmtId="0" fontId="48" fillId="0" borderId="0" xfId="0" applyFont="1"/>
    <xf numFmtId="0" fontId="49" fillId="17" borderId="50" xfId="0" applyFont="1" applyFill="1" applyBorder="1" applyAlignment="1">
      <alignment horizontal="left"/>
    </xf>
    <xf numFmtId="1" fontId="50" fillId="17" borderId="37" xfId="0" applyNumberFormat="1" applyFont="1" applyFill="1" applyBorder="1" applyAlignment="1">
      <alignment horizontal="center"/>
    </xf>
    <xf numFmtId="0" fontId="33" fillId="0" borderId="61" xfId="0" applyFont="1" applyBorder="1"/>
    <xf numFmtId="0" fontId="49" fillId="17" borderId="53" xfId="0" applyFont="1" applyFill="1" applyBorder="1" applyAlignment="1">
      <alignment horizontal="left"/>
    </xf>
    <xf numFmtId="1" fontId="49" fillId="17" borderId="33" xfId="0" applyNumberFormat="1" applyFont="1" applyFill="1" applyBorder="1" applyAlignment="1">
      <alignment horizontal="center"/>
    </xf>
    <xf numFmtId="0" fontId="33" fillId="0" borderId="14" xfId="0" applyFont="1" applyBorder="1"/>
    <xf numFmtId="0" fontId="33" fillId="0" borderId="33" xfId="0" applyFont="1" applyBorder="1"/>
    <xf numFmtId="165" fontId="49" fillId="17" borderId="33" xfId="0" applyNumberFormat="1" applyFont="1" applyFill="1" applyBorder="1" applyAlignment="1">
      <alignment horizontal="center"/>
    </xf>
    <xf numFmtId="0" fontId="50" fillId="17" borderId="53" xfId="0" applyFont="1" applyFill="1" applyBorder="1" applyAlignment="1">
      <alignment horizontal="left" wrapText="1"/>
    </xf>
    <xf numFmtId="1" fontId="49" fillId="17" borderId="20" xfId="0" applyNumberFormat="1" applyFont="1" applyFill="1" applyBorder="1" applyAlignment="1">
      <alignment horizontal="center"/>
    </xf>
    <xf numFmtId="1" fontId="49" fillId="17" borderId="9" xfId="0" applyNumberFormat="1" applyFont="1" applyFill="1" applyBorder="1" applyAlignment="1">
      <alignment horizontal="center"/>
    </xf>
    <xf numFmtId="0" fontId="49" fillId="0" borderId="9" xfId="0" applyFont="1" applyBorder="1"/>
    <xf numFmtId="0" fontId="33" fillId="0" borderId="7" xfId="0" applyFont="1" applyBorder="1"/>
    <xf numFmtId="0" fontId="54" fillId="17" borderId="0" xfId="0" applyFont="1" applyFill="1" applyAlignment="1">
      <alignment horizontal="left"/>
    </xf>
    <xf numFmtId="0" fontId="55" fillId="0" borderId="0" xfId="0" applyFont="1"/>
    <xf numFmtId="0" fontId="51" fillId="18" borderId="44" xfId="0" applyFont="1" applyFill="1" applyBorder="1" applyAlignment="1">
      <alignment horizontal="center" vertical="center" wrapText="1"/>
    </xf>
    <xf numFmtId="0" fontId="51" fillId="18" borderId="46" xfId="0" applyFont="1" applyFill="1" applyBorder="1" applyAlignment="1">
      <alignment horizontal="center" vertical="center" wrapText="1"/>
    </xf>
    <xf numFmtId="0" fontId="50" fillId="17" borderId="3" xfId="0" applyFont="1" applyFill="1" applyBorder="1" applyAlignment="1">
      <alignment wrapText="1"/>
    </xf>
    <xf numFmtId="0" fontId="49" fillId="17" borderId="0" xfId="0" applyFont="1" applyFill="1"/>
    <xf numFmtId="0" fontId="10" fillId="6" borderId="0" xfId="0" applyFont="1" applyFill="1"/>
    <xf numFmtId="0" fontId="6" fillId="6" borderId="0" xfId="0" applyFont="1" applyFill="1"/>
    <xf numFmtId="0" fontId="56" fillId="22" borderId="1" xfId="0" applyFont="1" applyFill="1" applyBorder="1" applyAlignment="1">
      <alignment horizontal="center" vertical="center" wrapText="1"/>
    </xf>
    <xf numFmtId="0" fontId="56" fillId="23" borderId="1" xfId="0" applyFont="1" applyFill="1" applyBorder="1" applyAlignment="1">
      <alignment horizontal="center" vertical="center" wrapText="1"/>
    </xf>
    <xf numFmtId="0" fontId="56" fillId="9" borderId="1" xfId="0" applyFont="1" applyFill="1" applyBorder="1" applyAlignment="1">
      <alignment horizontal="center" vertical="center" wrapText="1"/>
    </xf>
    <xf numFmtId="0" fontId="57" fillId="22" borderId="1" xfId="0" applyFont="1" applyFill="1" applyBorder="1" applyAlignment="1">
      <alignment horizontal="center" vertical="center" wrapText="1"/>
    </xf>
    <xf numFmtId="0" fontId="58" fillId="0" borderId="1" xfId="0" applyFont="1" applyBorder="1" applyAlignment="1">
      <alignment horizontal="center" vertical="center" wrapText="1"/>
    </xf>
    <xf numFmtId="3" fontId="58" fillId="0" borderId="1" xfId="0" applyNumberFormat="1" applyFont="1" applyBorder="1" applyAlignment="1">
      <alignment horizontal="center" vertical="center" wrapText="1"/>
    </xf>
    <xf numFmtId="0" fontId="59" fillId="0" borderId="1" xfId="0" applyFont="1" applyBorder="1" applyAlignment="1">
      <alignment horizontal="center" vertical="center" wrapText="1"/>
    </xf>
    <xf numFmtId="0" fontId="56" fillId="5" borderId="1" xfId="0" applyFont="1" applyFill="1" applyBorder="1" applyAlignment="1">
      <alignment horizontal="center" vertical="center" wrapText="1"/>
    </xf>
    <xf numFmtId="0" fontId="18" fillId="0" borderId="1" xfId="0" applyFont="1" applyBorder="1" applyAlignment="1">
      <alignment horizontal="center" vertical="center" wrapText="1"/>
    </xf>
    <xf numFmtId="3" fontId="18" fillId="0" borderId="1" xfId="0" applyNumberFormat="1" applyFont="1" applyBorder="1" applyAlignment="1">
      <alignment horizontal="center" vertical="center" wrapText="1"/>
    </xf>
    <xf numFmtId="0" fontId="60" fillId="0" borderId="1" xfId="0" applyFont="1" applyBorder="1" applyAlignment="1">
      <alignment horizontal="center" vertical="center" wrapText="1"/>
    </xf>
    <xf numFmtId="0" fontId="17" fillId="22" borderId="1" xfId="0" applyFont="1" applyFill="1" applyBorder="1" applyAlignment="1">
      <alignment horizontal="center" vertical="center" wrapText="1"/>
    </xf>
    <xf numFmtId="0" fontId="17" fillId="13" borderId="1" xfId="0" applyFont="1" applyFill="1" applyBorder="1" applyAlignment="1">
      <alignment horizontal="center" vertical="center" wrapText="1"/>
    </xf>
    <xf numFmtId="0" fontId="17" fillId="24" borderId="1" xfId="0" applyFont="1" applyFill="1" applyBorder="1" applyAlignment="1">
      <alignment horizontal="center" vertical="center" wrapText="1"/>
    </xf>
    <xf numFmtId="0" fontId="18" fillId="25" borderId="1" xfId="0" applyFont="1" applyFill="1" applyBorder="1" applyAlignment="1">
      <alignment horizontal="center" vertical="center" wrapText="1"/>
    </xf>
    <xf numFmtId="0" fontId="56" fillId="22" borderId="1" xfId="0" applyFont="1" applyFill="1" applyBorder="1" applyAlignment="1">
      <alignment vertical="center" wrapText="1"/>
    </xf>
    <xf numFmtId="0" fontId="56" fillId="23" borderId="1" xfId="0" applyFont="1" applyFill="1" applyBorder="1" applyAlignment="1">
      <alignment vertical="center" wrapText="1"/>
    </xf>
    <xf numFmtId="0" fontId="56" fillId="5" borderId="1" xfId="0" applyFont="1" applyFill="1" applyBorder="1" applyAlignment="1">
      <alignment vertical="center" wrapText="1"/>
    </xf>
    <xf numFmtId="11" fontId="49" fillId="0" borderId="14" xfId="0" applyNumberFormat="1" applyFont="1" applyBorder="1"/>
    <xf numFmtId="11" fontId="49" fillId="0" borderId="15" xfId="0" applyNumberFormat="1" applyFont="1" applyBorder="1"/>
    <xf numFmtId="0" fontId="49" fillId="17" borderId="68" xfId="0" applyFont="1" applyFill="1" applyBorder="1" applyAlignment="1">
      <alignment horizontal="left" wrapText="1"/>
    </xf>
    <xf numFmtId="0" fontId="8" fillId="26" borderId="1" xfId="0" applyFont="1" applyFill="1" applyBorder="1" applyAlignment="1">
      <alignment horizontal="center" vertical="center" wrapText="1"/>
    </xf>
    <xf numFmtId="0" fontId="9" fillId="26" borderId="1" xfId="0" applyFont="1" applyFill="1" applyBorder="1" applyAlignment="1">
      <alignment horizontal="center" vertical="center" wrapText="1"/>
    </xf>
    <xf numFmtId="9" fontId="6" fillId="26" borderId="1" xfId="1" applyFont="1" applyFill="1" applyBorder="1" applyAlignment="1">
      <alignment horizontal="center" vertical="center" wrapText="1"/>
    </xf>
    <xf numFmtId="0" fontId="49" fillId="17" borderId="25" xfId="0" applyFont="1" applyFill="1" applyBorder="1" applyAlignment="1">
      <alignment horizontal="left" wrapText="1"/>
    </xf>
    <xf numFmtId="0" fontId="50" fillId="17" borderId="6" xfId="0" applyFont="1" applyFill="1" applyBorder="1" applyAlignment="1">
      <alignment horizontal="left" wrapText="1"/>
    </xf>
    <xf numFmtId="1" fontId="49" fillId="0" borderId="6" xfId="0" applyNumberFormat="1" applyFont="1" applyBorder="1" applyAlignment="1">
      <alignment horizontal="center"/>
    </xf>
    <xf numFmtId="0" fontId="49" fillId="17" borderId="3" xfId="0" applyFont="1" applyFill="1" applyBorder="1" applyAlignment="1">
      <alignment horizontal="left" wrapText="1"/>
    </xf>
    <xf numFmtId="0" fontId="49" fillId="0" borderId="40" xfId="0" applyFont="1" applyBorder="1"/>
    <xf numFmtId="0" fontId="63" fillId="26" borderId="10" xfId="0" applyFont="1" applyFill="1" applyBorder="1" applyAlignment="1">
      <alignment horizontal="center" vertical="center" wrapText="1"/>
    </xf>
    <xf numFmtId="0" fontId="56" fillId="22" borderId="16" xfId="0" applyFont="1" applyFill="1" applyBorder="1" applyAlignment="1">
      <alignment horizontal="center" vertical="center" wrapText="1"/>
    </xf>
    <xf numFmtId="0" fontId="17" fillId="26" borderId="1" xfId="0" applyFont="1" applyFill="1" applyBorder="1" applyAlignment="1">
      <alignment horizontal="center" vertical="center" wrapText="1"/>
    </xf>
    <xf numFmtId="0" fontId="64" fillId="0" borderId="69" xfId="0" applyFont="1" applyBorder="1"/>
    <xf numFmtId="0" fontId="0" fillId="0" borderId="70" xfId="0" applyBorder="1"/>
    <xf numFmtId="0" fontId="28" fillId="0" borderId="70" xfId="0" applyFont="1" applyBorder="1"/>
    <xf numFmtId="0" fontId="28" fillId="0" borderId="70" xfId="0" applyFont="1" applyBorder="1" applyAlignment="1">
      <alignment horizontal="right"/>
    </xf>
    <xf numFmtId="0" fontId="28" fillId="26" borderId="71" xfId="0" applyFont="1" applyFill="1" applyBorder="1"/>
    <xf numFmtId="0" fontId="64" fillId="0" borderId="72" xfId="0" applyFont="1" applyBorder="1"/>
    <xf numFmtId="0" fontId="0" fillId="0" borderId="73" xfId="0" applyBorder="1"/>
    <xf numFmtId="0" fontId="28" fillId="0" borderId="73" xfId="0" applyFont="1" applyBorder="1"/>
    <xf numFmtId="0" fontId="28" fillId="0" borderId="73" xfId="0" applyFont="1" applyBorder="1" applyAlignment="1">
      <alignment horizontal="right"/>
    </xf>
    <xf numFmtId="0" fontId="28" fillId="26" borderId="74" xfId="0" applyFont="1" applyFill="1" applyBorder="1"/>
    <xf numFmtId="0" fontId="28" fillId="0" borderId="0" xfId="0" applyFont="1"/>
    <xf numFmtId="0" fontId="65" fillId="27" borderId="3" xfId="0" applyFont="1" applyFill="1" applyBorder="1" applyAlignment="1">
      <alignment horizontal="center" vertical="center" wrapText="1"/>
    </xf>
    <xf numFmtId="0" fontId="65" fillId="27" borderId="8" xfId="0" applyFont="1" applyFill="1" applyBorder="1" applyAlignment="1">
      <alignment horizontal="center" vertical="center" wrapText="1"/>
    </xf>
    <xf numFmtId="0" fontId="66" fillId="0" borderId="7" xfId="0" applyFont="1" applyBorder="1" applyAlignment="1">
      <alignment horizontal="center" vertical="center"/>
    </xf>
    <xf numFmtId="0" fontId="66" fillId="0" borderId="11" xfId="0" applyFont="1" applyBorder="1" applyAlignment="1">
      <alignment horizontal="center" vertical="center"/>
    </xf>
    <xf numFmtId="0" fontId="66" fillId="0" borderId="11" xfId="0" applyFont="1" applyBorder="1" applyAlignment="1">
      <alignment horizontal="center" vertical="center" wrapText="1"/>
    </xf>
    <xf numFmtId="0" fontId="18" fillId="0" borderId="0" xfId="0" applyFont="1" applyAlignment="1">
      <alignment horizontal="center" vertical="center" wrapText="1"/>
    </xf>
    <xf numFmtId="0" fontId="18" fillId="0" borderId="16" xfId="0" applyFont="1" applyBorder="1" applyAlignment="1">
      <alignment horizontal="center" vertical="center" wrapText="1"/>
    </xf>
    <xf numFmtId="0" fontId="67" fillId="6" borderId="1" xfId="0" applyFont="1" applyFill="1" applyBorder="1" applyAlignment="1">
      <alignment wrapText="1"/>
    </xf>
    <xf numFmtId="0" fontId="68" fillId="28" borderId="1" xfId="0" applyFont="1" applyFill="1" applyBorder="1" applyAlignment="1">
      <alignment horizontal="center" vertical="center" wrapText="1"/>
    </xf>
    <xf numFmtId="1" fontId="0" fillId="0" borderId="1" xfId="0" applyNumberFormat="1" applyBorder="1"/>
    <xf numFmtId="1" fontId="0" fillId="0" borderId="0" xfId="0" applyNumberFormat="1"/>
    <xf numFmtId="0" fontId="69" fillId="0" borderId="1" xfId="0" applyFont="1" applyBorder="1" applyAlignment="1">
      <alignment horizontal="center" vertical="center" wrapText="1"/>
    </xf>
    <xf numFmtId="0" fontId="68" fillId="0" borderId="0" xfId="0" applyFont="1"/>
    <xf numFmtId="0" fontId="68" fillId="29" borderId="81" xfId="0" applyFont="1" applyFill="1" applyBorder="1" applyAlignment="1">
      <alignment vertical="center" wrapText="1"/>
    </xf>
    <xf numFmtId="0" fontId="18" fillId="0" borderId="0" xfId="0" applyFont="1" applyAlignment="1">
      <alignment wrapText="1"/>
    </xf>
    <xf numFmtId="0" fontId="24" fillId="0" borderId="0" xfId="0" applyFont="1"/>
    <xf numFmtId="0" fontId="0" fillId="0" borderId="1" xfId="0" applyBorder="1" applyAlignment="1">
      <alignment wrapText="1"/>
    </xf>
    <xf numFmtId="1" fontId="18" fillId="0" borderId="1" xfId="0" applyNumberFormat="1" applyFont="1" applyBorder="1" applyAlignment="1">
      <alignment horizontal="center" vertical="center" wrapText="1"/>
    </xf>
    <xf numFmtId="0" fontId="67" fillId="6" borderId="0" xfId="0" applyFont="1" applyFill="1" applyAlignment="1">
      <alignment wrapText="1"/>
    </xf>
    <xf numFmtId="0" fontId="67" fillId="6" borderId="38" xfId="0" applyFont="1" applyFill="1" applyBorder="1"/>
    <xf numFmtId="0" fontId="67" fillId="6" borderId="39" xfId="0" applyFont="1" applyFill="1" applyBorder="1" applyAlignment="1">
      <alignment wrapText="1"/>
    </xf>
    <xf numFmtId="0" fontId="67" fillId="6" borderId="27" xfId="0" applyFont="1" applyFill="1" applyBorder="1" applyAlignment="1">
      <alignment wrapText="1"/>
    </xf>
    <xf numFmtId="0" fontId="0" fillId="0" borderId="38" xfId="0" applyBorder="1"/>
    <xf numFmtId="0" fontId="0" fillId="0" borderId="27" xfId="0" applyBorder="1"/>
    <xf numFmtId="9" fontId="0" fillId="0" borderId="1" xfId="1" applyFont="1" applyBorder="1"/>
    <xf numFmtId="165" fontId="0" fillId="0" borderId="0" xfId="0" applyNumberFormat="1"/>
    <xf numFmtId="0" fontId="70" fillId="6" borderId="0" xfId="0" applyFont="1" applyFill="1"/>
    <xf numFmtId="0" fontId="59" fillId="10" borderId="1" xfId="0" applyFont="1" applyFill="1" applyBorder="1" applyAlignment="1">
      <alignment horizontal="center" vertical="center" wrapText="1"/>
    </xf>
    <xf numFmtId="0" fontId="0" fillId="3" borderId="1" xfId="0" applyFill="1" applyBorder="1"/>
    <xf numFmtId="0" fontId="24" fillId="26" borderId="50" xfId="0" applyFont="1" applyFill="1" applyBorder="1" applyAlignment="1">
      <alignment vertical="center"/>
    </xf>
    <xf numFmtId="0" fontId="24" fillId="26" borderId="87" xfId="0" applyFont="1" applyFill="1" applyBorder="1" applyAlignment="1">
      <alignment vertical="center"/>
    </xf>
    <xf numFmtId="0" fontId="24" fillId="26" borderId="52" xfId="0" applyFont="1" applyFill="1" applyBorder="1" applyAlignment="1">
      <alignment vertical="center"/>
    </xf>
    <xf numFmtId="0" fontId="0" fillId="0" borderId="33" xfId="0" applyBorder="1" applyAlignment="1">
      <alignment horizontal="center" vertical="center" wrapText="1"/>
    </xf>
    <xf numFmtId="0" fontId="0" fillId="0" borderId="14" xfId="0" applyBorder="1" applyAlignment="1">
      <alignment horizontal="center" vertical="center" wrapText="1"/>
    </xf>
    <xf numFmtId="0" fontId="0" fillId="0" borderId="33" xfId="0" applyBorder="1" applyAlignment="1">
      <alignment horizontal="center" vertical="center"/>
    </xf>
    <xf numFmtId="0" fontId="0" fillId="0" borderId="14" xfId="0" applyBorder="1" applyAlignment="1">
      <alignment horizontal="center" vertical="center"/>
    </xf>
    <xf numFmtId="0" fontId="0" fillId="8" borderId="33" xfId="0" applyFill="1" applyBorder="1" applyAlignment="1">
      <alignment horizontal="center" vertical="center"/>
    </xf>
    <xf numFmtId="0" fontId="0" fillId="8" borderId="1" xfId="0" applyFill="1" applyBorder="1" applyAlignment="1">
      <alignment horizontal="center" vertical="center"/>
    </xf>
    <xf numFmtId="0" fontId="0" fillId="8" borderId="14" xfId="0"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29" fillId="0" borderId="38" xfId="0" applyFont="1" applyBorder="1" applyAlignment="1">
      <alignment horizontal="center" vertical="center" wrapText="1"/>
    </xf>
    <xf numFmtId="0" fontId="28" fillId="0" borderId="0" xfId="0" applyFont="1" applyAlignment="1">
      <alignment wrapText="1"/>
    </xf>
    <xf numFmtId="0" fontId="64" fillId="0" borderId="0" xfId="0" applyFont="1" applyAlignment="1">
      <alignment wrapText="1"/>
    </xf>
    <xf numFmtId="0" fontId="28" fillId="6" borderId="0" xfId="0" applyFont="1" applyFill="1" applyAlignment="1">
      <alignment horizontal="right" wrapText="1"/>
    </xf>
    <xf numFmtId="0" fontId="28" fillId="11" borderId="1" xfId="0" applyFont="1" applyFill="1" applyBorder="1"/>
    <xf numFmtId="0" fontId="28" fillId="31" borderId="16" xfId="0" applyFont="1" applyFill="1" applyBorder="1" applyAlignment="1">
      <alignment wrapText="1"/>
    </xf>
    <xf numFmtId="0" fontId="64" fillId="8" borderId="44" xfId="0" applyFont="1" applyFill="1" applyBorder="1" applyAlignment="1">
      <alignment horizontal="center" vertical="center" wrapText="1"/>
    </xf>
    <xf numFmtId="0" fontId="28" fillId="31" borderId="27" xfId="0" applyFont="1" applyFill="1" applyBorder="1"/>
    <xf numFmtId="0" fontId="28" fillId="31" borderId="1" xfId="0" applyFont="1" applyFill="1" applyBorder="1" applyAlignment="1">
      <alignment horizontal="right" wrapText="1"/>
    </xf>
    <xf numFmtId="0" fontId="11" fillId="31" borderId="88" xfId="0" applyFont="1" applyFill="1" applyBorder="1" applyAlignment="1">
      <alignment horizontal="right" vertical="center" wrapText="1"/>
    </xf>
    <xf numFmtId="0" fontId="72" fillId="0" borderId="0" xfId="0" applyFont="1" applyAlignment="1">
      <alignment horizontal="right" vertical="center"/>
    </xf>
    <xf numFmtId="0" fontId="0" fillId="0" borderId="0" xfId="0" applyAlignment="1">
      <alignment horizontal="right"/>
    </xf>
    <xf numFmtId="0" fontId="64" fillId="0" borderId="0" xfId="0" applyFont="1" applyAlignment="1">
      <alignment horizontal="center"/>
    </xf>
    <xf numFmtId="0" fontId="73" fillId="0" borderId="27" xfId="0" applyFont="1" applyBorder="1" applyAlignment="1">
      <alignment horizontal="left" wrapText="1"/>
    </xf>
    <xf numFmtId="0" fontId="64" fillId="6" borderId="44" xfId="0" applyFont="1" applyFill="1" applyBorder="1" applyAlignment="1">
      <alignment horizontal="left" vertical="center" wrapText="1"/>
    </xf>
    <xf numFmtId="0" fontId="64" fillId="32" borderId="64" xfId="0" applyFont="1" applyFill="1" applyBorder="1" applyAlignment="1">
      <alignment horizontal="center" vertical="center"/>
    </xf>
    <xf numFmtId="0" fontId="64" fillId="32" borderId="45" xfId="0" applyFont="1" applyFill="1" applyBorder="1" applyAlignment="1">
      <alignment horizontal="center" vertical="center"/>
    </xf>
    <xf numFmtId="0" fontId="28" fillId="8" borderId="1" xfId="0" applyFont="1" applyFill="1" applyBorder="1" applyAlignment="1">
      <alignment wrapText="1"/>
    </xf>
    <xf numFmtId="0" fontId="28" fillId="32" borderId="27" xfId="0" applyFont="1" applyFill="1" applyBorder="1"/>
    <xf numFmtId="0" fontId="28" fillId="33" borderId="1" xfId="0" applyFont="1" applyFill="1" applyBorder="1"/>
    <xf numFmtId="0" fontId="28" fillId="32" borderId="0" xfId="0" applyFont="1" applyFill="1" applyAlignment="1">
      <alignment horizontal="center"/>
    </xf>
    <xf numFmtId="0" fontId="28" fillId="8" borderId="1" xfId="0" applyFont="1" applyFill="1" applyBorder="1" applyAlignment="1">
      <alignment horizontal="left" vertical="center" wrapText="1"/>
    </xf>
    <xf numFmtId="0" fontId="28" fillId="11" borderId="27" xfId="0" applyFont="1" applyFill="1" applyBorder="1"/>
    <xf numFmtId="0" fontId="28" fillId="11" borderId="1" xfId="0" applyFont="1" applyFill="1" applyBorder="1" applyAlignment="1">
      <alignment wrapText="1"/>
    </xf>
    <xf numFmtId="0" fontId="64" fillId="0" borderId="0" xfId="0" applyFont="1" applyAlignment="1">
      <alignment horizontal="center" wrapText="1"/>
    </xf>
    <xf numFmtId="43" fontId="64" fillId="11" borderId="0" xfId="5" applyFont="1" applyFill="1" applyAlignment="1">
      <alignment horizontal="center" wrapText="1"/>
    </xf>
    <xf numFmtId="9" fontId="64" fillId="11" borderId="0" xfId="0" applyNumberFormat="1" applyFont="1" applyFill="1" applyAlignment="1">
      <alignment horizontal="center" wrapText="1"/>
    </xf>
    <xf numFmtId="1" fontId="9" fillId="6" borderId="22" xfId="0" applyNumberFormat="1" applyFont="1" applyFill="1" applyBorder="1" applyAlignment="1">
      <alignment horizontal="center" vertical="center"/>
    </xf>
    <xf numFmtId="1" fontId="9" fillId="6" borderId="16" xfId="0" applyNumberFormat="1" applyFont="1" applyFill="1" applyBorder="1" applyAlignment="1">
      <alignment horizontal="center" vertical="center"/>
    </xf>
    <xf numFmtId="0" fontId="9" fillId="7" borderId="24" xfId="0" applyFont="1" applyFill="1" applyBorder="1" applyAlignment="1">
      <alignment horizontal="center" vertical="center" textRotation="90" wrapText="1"/>
    </xf>
    <xf numFmtId="0" fontId="9" fillId="7" borderId="10" xfId="0" applyFont="1" applyFill="1" applyBorder="1" applyAlignment="1">
      <alignment horizontal="center" vertical="center" textRotation="90" wrapText="1"/>
    </xf>
    <xf numFmtId="0" fontId="9" fillId="7" borderId="25" xfId="0" applyFont="1" applyFill="1" applyBorder="1" applyAlignment="1">
      <alignment horizontal="center" vertical="center" textRotation="90" wrapText="1"/>
    </xf>
    <xf numFmtId="0" fontId="9" fillId="7" borderId="12" xfId="0" applyFont="1" applyFill="1" applyBorder="1" applyAlignment="1">
      <alignment horizontal="center" vertical="center" textRotation="90" wrapText="1"/>
    </xf>
    <xf numFmtId="0" fontId="9" fillId="7" borderId="6" xfId="0" applyFont="1" applyFill="1" applyBorder="1" applyAlignment="1">
      <alignment horizontal="center" vertical="center" textRotation="90" wrapText="1"/>
    </xf>
    <xf numFmtId="0" fontId="9" fillId="7" borderId="11" xfId="0" applyFont="1" applyFill="1" applyBorder="1" applyAlignment="1">
      <alignment horizontal="center" vertical="center" textRotation="90" wrapText="1"/>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2" fontId="5" fillId="6" borderId="38" xfId="0" applyNumberFormat="1" applyFont="1" applyFill="1" applyBorder="1" applyAlignment="1">
      <alignment horizontal="center" vertical="center"/>
    </xf>
    <xf numFmtId="2" fontId="5" fillId="6" borderId="39" xfId="0" applyNumberFormat="1" applyFont="1" applyFill="1" applyBorder="1" applyAlignment="1">
      <alignment horizontal="center" vertical="center"/>
    </xf>
    <xf numFmtId="2" fontId="5" fillId="6" borderId="40" xfId="0" applyNumberFormat="1" applyFont="1" applyFill="1" applyBorder="1" applyAlignment="1">
      <alignment horizontal="center" vertical="center"/>
    </xf>
    <xf numFmtId="1" fontId="6" fillId="6" borderId="38" xfId="0" applyNumberFormat="1" applyFont="1" applyFill="1" applyBorder="1" applyAlignment="1">
      <alignment horizontal="center" vertical="center"/>
    </xf>
    <xf numFmtId="1" fontId="6" fillId="6" borderId="39" xfId="0" applyNumberFormat="1" applyFont="1" applyFill="1" applyBorder="1" applyAlignment="1">
      <alignment horizontal="center" vertical="center"/>
    </xf>
    <xf numFmtId="1" fontId="6" fillId="6" borderId="40" xfId="0" applyNumberFormat="1" applyFont="1" applyFill="1" applyBorder="1" applyAlignment="1">
      <alignment horizontal="center" vertical="center"/>
    </xf>
    <xf numFmtId="2" fontId="5" fillId="6" borderId="41" xfId="0" applyNumberFormat="1" applyFont="1" applyFill="1" applyBorder="1" applyAlignment="1">
      <alignment horizontal="center" vertical="center"/>
    </xf>
    <xf numFmtId="2" fontId="5" fillId="6" borderId="42" xfId="0" applyNumberFormat="1" applyFont="1" applyFill="1" applyBorder="1" applyAlignment="1">
      <alignment horizontal="center" vertical="center"/>
    </xf>
    <xf numFmtId="2" fontId="5" fillId="6" borderId="43" xfId="0" applyNumberFormat="1" applyFont="1" applyFill="1" applyBorder="1" applyAlignment="1">
      <alignment horizontal="center" vertical="center"/>
    </xf>
    <xf numFmtId="0" fontId="9" fillId="0" borderId="9" xfId="0" applyFont="1" applyBorder="1" applyAlignment="1">
      <alignment horizontal="center" vertical="center" textRotation="90" wrapText="1"/>
    </xf>
    <xf numFmtId="0" fontId="9" fillId="0" borderId="4" xfId="0" applyFont="1" applyBorder="1" applyAlignment="1">
      <alignment horizontal="center" vertical="center" textRotation="90" wrapText="1"/>
    </xf>
    <xf numFmtId="0" fontId="9" fillId="0" borderId="7" xfId="0" applyFont="1" applyBorder="1" applyAlignment="1">
      <alignment horizontal="center" vertical="center" textRotation="90" wrapText="1"/>
    </xf>
    <xf numFmtId="0" fontId="6" fillId="6" borderId="17" xfId="0" applyFont="1" applyFill="1" applyBorder="1" applyAlignment="1">
      <alignment horizontal="center" vertical="center" textRotation="90" wrapText="1"/>
    </xf>
    <xf numFmtId="0" fontId="6" fillId="6" borderId="33" xfId="0" applyFont="1" applyFill="1" applyBorder="1" applyAlignment="1">
      <alignment horizontal="center" vertical="center" textRotation="90" wrapText="1"/>
    </xf>
    <xf numFmtId="0" fontId="6" fillId="6" borderId="34" xfId="0" applyFont="1" applyFill="1" applyBorder="1" applyAlignment="1">
      <alignment horizontal="center" vertical="center" textRotation="90" wrapText="1"/>
    </xf>
    <xf numFmtId="0" fontId="6" fillId="6" borderId="47" xfId="0" applyFont="1" applyFill="1" applyBorder="1" applyAlignment="1">
      <alignment horizontal="center" vertical="center" textRotation="90" wrapText="1"/>
    </xf>
    <xf numFmtId="0" fontId="6" fillId="6" borderId="26" xfId="0" applyFont="1" applyFill="1" applyBorder="1" applyAlignment="1">
      <alignment horizontal="center" vertical="center" textRotation="90" wrapText="1"/>
    </xf>
    <xf numFmtId="0" fontId="6" fillId="6" borderId="27" xfId="0" applyFont="1" applyFill="1" applyBorder="1" applyAlignment="1">
      <alignment horizontal="center" vertical="center" textRotation="90" wrapText="1"/>
    </xf>
    <xf numFmtId="0" fontId="6" fillId="6" borderId="29" xfId="0" applyFont="1" applyFill="1" applyBorder="1" applyAlignment="1">
      <alignment horizontal="center" vertical="center" textRotation="90" wrapText="1"/>
    </xf>
    <xf numFmtId="0" fontId="6" fillId="6" borderId="28" xfId="0" applyFont="1" applyFill="1" applyBorder="1" applyAlignment="1">
      <alignment horizontal="center" vertical="center" textRotation="90" wrapText="1"/>
    </xf>
    <xf numFmtId="0" fontId="9" fillId="6" borderId="22" xfId="0" applyFont="1" applyFill="1" applyBorder="1" applyAlignment="1">
      <alignment horizontal="left" vertical="center" wrapText="1"/>
    </xf>
    <xf numFmtId="0" fontId="9" fillId="6" borderId="16" xfId="0" applyFont="1" applyFill="1" applyBorder="1" applyAlignment="1">
      <alignment horizontal="left" vertical="center" wrapText="1"/>
    </xf>
    <xf numFmtId="0" fontId="61" fillId="26" borderId="22" xfId="0" applyFont="1" applyFill="1" applyBorder="1" applyAlignment="1">
      <alignment horizontal="left" vertical="center" wrapText="1"/>
    </xf>
    <xf numFmtId="0" fontId="9" fillId="26" borderId="16" xfId="0" applyFont="1" applyFill="1" applyBorder="1" applyAlignment="1">
      <alignment horizontal="left" vertical="center" wrapText="1"/>
    </xf>
    <xf numFmtId="1" fontId="9" fillId="26" borderId="22" xfId="0" applyNumberFormat="1" applyFont="1" applyFill="1" applyBorder="1" applyAlignment="1">
      <alignment horizontal="center" vertical="center"/>
    </xf>
    <xf numFmtId="1" fontId="9" fillId="26" borderId="16" xfId="0" applyNumberFormat="1" applyFont="1" applyFill="1" applyBorder="1" applyAlignment="1">
      <alignment horizontal="center" vertical="center"/>
    </xf>
    <xf numFmtId="1" fontId="5" fillId="26" borderId="23" xfId="0" applyNumberFormat="1" applyFont="1" applyFill="1" applyBorder="1" applyAlignment="1">
      <alignment horizontal="center" vertical="center"/>
    </xf>
    <xf numFmtId="1" fontId="5" fillId="26" borderId="61" xfId="0" applyNumberFormat="1" applyFont="1" applyFill="1" applyBorder="1" applyAlignment="1">
      <alignment horizontal="center" vertical="center"/>
    </xf>
    <xf numFmtId="0" fontId="51" fillId="17" borderId="9" xfId="0" applyFont="1" applyFill="1" applyBorder="1" applyAlignment="1">
      <alignment horizontal="center" vertical="center" textRotation="90" wrapText="1"/>
    </xf>
    <xf numFmtId="0" fontId="51" fillId="17" borderId="4" xfId="0" applyFont="1" applyFill="1" applyBorder="1" applyAlignment="1">
      <alignment horizontal="center" vertical="center" textRotation="90" wrapText="1"/>
    </xf>
    <xf numFmtId="0" fontId="51" fillId="17" borderId="25" xfId="0" applyFont="1" applyFill="1" applyBorder="1" applyAlignment="1">
      <alignment horizontal="center" vertical="center" textRotation="90" wrapText="1"/>
    </xf>
    <xf numFmtId="0" fontId="53" fillId="0" borderId="7" xfId="0" applyFont="1" applyBorder="1"/>
    <xf numFmtId="0" fontId="28" fillId="6" borderId="38" xfId="0" applyFont="1" applyFill="1" applyBorder="1" applyAlignment="1">
      <alignment horizontal="left" vertical="center"/>
    </xf>
    <xf numFmtId="0" fontId="28" fillId="6" borderId="39" xfId="0" applyFont="1" applyFill="1" applyBorder="1" applyAlignment="1">
      <alignment horizontal="left" vertical="center"/>
    </xf>
    <xf numFmtId="0" fontId="28" fillId="0" borderId="27" xfId="0" applyFont="1" applyBorder="1" applyAlignment="1">
      <alignment horizontal="left" vertical="center"/>
    </xf>
    <xf numFmtId="0" fontId="38" fillId="6" borderId="2" xfId="0" applyFont="1" applyFill="1" applyBorder="1" applyAlignment="1">
      <alignment horizontal="center" vertical="center" wrapText="1"/>
    </xf>
    <xf numFmtId="0" fontId="38" fillId="6" borderId="8" xfId="0" applyFont="1" applyFill="1" applyBorder="1" applyAlignment="1">
      <alignment horizontal="center" vertical="center" wrapText="1"/>
    </xf>
    <xf numFmtId="0" fontId="44" fillId="8" borderId="2" xfId="0" applyFont="1" applyFill="1" applyBorder="1" applyAlignment="1">
      <alignment horizontal="center" vertical="center" wrapText="1"/>
    </xf>
    <xf numFmtId="0" fontId="44" fillId="8" borderId="60" xfId="0" applyFont="1" applyFill="1" applyBorder="1" applyAlignment="1">
      <alignment horizontal="center" vertical="center" wrapText="1"/>
    </xf>
    <xf numFmtId="0" fontId="45" fillId="7" borderId="4" xfId="0" applyFont="1" applyFill="1" applyBorder="1" applyAlignment="1">
      <alignment horizontal="center" vertical="center" wrapText="1"/>
    </xf>
    <xf numFmtId="0" fontId="45" fillId="7" borderId="7" xfId="0" applyFont="1" applyFill="1" applyBorder="1" applyAlignment="1">
      <alignment horizontal="center" vertical="center" wrapText="1"/>
    </xf>
    <xf numFmtId="0" fontId="44" fillId="0" borderId="6"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66" xfId="0" applyFont="1" applyBorder="1" applyAlignment="1">
      <alignment horizontal="center" vertical="center" wrapText="1"/>
    </xf>
    <xf numFmtId="0" fontId="38" fillId="19" borderId="2" xfId="0" applyFont="1" applyFill="1" applyBorder="1" applyAlignment="1">
      <alignment horizontal="center" vertical="center" wrapText="1"/>
    </xf>
    <xf numFmtId="0" fontId="38" fillId="19" borderId="30" xfId="0" applyFont="1" applyFill="1" applyBorder="1" applyAlignment="1">
      <alignment horizontal="center" vertical="center" wrapText="1"/>
    </xf>
    <xf numFmtId="0" fontId="38" fillId="19" borderId="10" xfId="0" applyFont="1" applyFill="1" applyBorder="1" applyAlignment="1">
      <alignment horizontal="center" vertical="center" wrapText="1"/>
    </xf>
    <xf numFmtId="0" fontId="39" fillId="19" borderId="24" xfId="0" applyFont="1" applyFill="1" applyBorder="1" applyAlignment="1">
      <alignment horizontal="center" vertical="center" wrapText="1"/>
    </xf>
    <xf numFmtId="0" fontId="39" fillId="19" borderId="10" xfId="0" applyFont="1" applyFill="1" applyBorder="1" applyAlignment="1">
      <alignment horizontal="center" vertical="center" wrapText="1"/>
    </xf>
    <xf numFmtId="0" fontId="38" fillId="3" borderId="9" xfId="0" applyFont="1" applyFill="1" applyBorder="1" applyAlignment="1">
      <alignment horizontal="center" vertical="center" wrapText="1"/>
    </xf>
    <xf numFmtId="0" fontId="38" fillId="3" borderId="4" xfId="0" applyFont="1" applyFill="1" applyBorder="1" applyAlignment="1">
      <alignment horizontal="center" vertical="center" wrapText="1"/>
    </xf>
    <xf numFmtId="0" fontId="38" fillId="3" borderId="7" xfId="0" applyFont="1" applyFill="1" applyBorder="1" applyAlignment="1">
      <alignment horizontal="center" vertical="center" wrapText="1"/>
    </xf>
    <xf numFmtId="0" fontId="38" fillId="6" borderId="9" xfId="0" applyFont="1" applyFill="1" applyBorder="1" applyAlignment="1">
      <alignment horizontal="center" vertical="center" wrapText="1"/>
    </xf>
    <xf numFmtId="0" fontId="38" fillId="6" borderId="7" xfId="0" applyFont="1" applyFill="1" applyBorder="1" applyAlignment="1">
      <alignment horizontal="center" vertical="center" wrapText="1"/>
    </xf>
    <xf numFmtId="0" fontId="38" fillId="6" borderId="4"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38" xfId="0" applyFont="1" applyBorder="1" applyAlignment="1">
      <alignment horizontal="center" vertical="center" wrapText="1"/>
    </xf>
    <xf numFmtId="0" fontId="5" fillId="0" borderId="1" xfId="0" applyFont="1" applyBorder="1" applyAlignment="1">
      <alignment horizontal="center" vertical="center" wrapText="1"/>
    </xf>
    <xf numFmtId="0" fontId="28" fillId="26" borderId="1" xfId="0" applyFont="1" applyFill="1" applyBorder="1" applyAlignment="1">
      <alignment horizontal="center" vertical="center" wrapText="1"/>
    </xf>
    <xf numFmtId="0" fontId="28" fillId="26" borderId="38" xfId="0" applyFont="1" applyFill="1" applyBorder="1" applyAlignment="1">
      <alignment horizontal="center" vertical="center" wrapText="1"/>
    </xf>
    <xf numFmtId="0" fontId="29" fillId="0" borderId="40" xfId="0" applyFont="1" applyBorder="1" applyAlignment="1">
      <alignment horizontal="center" vertical="center" wrapText="1"/>
    </xf>
    <xf numFmtId="0" fontId="71" fillId="30" borderId="2" xfId="0" applyFont="1" applyFill="1" applyBorder="1" applyAlignment="1">
      <alignment horizontal="left" vertical="top" wrapText="1"/>
    </xf>
    <xf numFmtId="0" fontId="71" fillId="30" borderId="60" xfId="0" applyFont="1" applyFill="1" applyBorder="1" applyAlignment="1">
      <alignment horizontal="left" vertical="top" wrapText="1"/>
    </xf>
    <xf numFmtId="0" fontId="71" fillId="30" borderId="8" xfId="0" applyFont="1" applyFill="1" applyBorder="1" applyAlignment="1">
      <alignment horizontal="left" vertical="top" wrapText="1"/>
    </xf>
    <xf numFmtId="0" fontId="75" fillId="34" borderId="2" xfId="0" applyFont="1" applyFill="1" applyBorder="1" applyAlignment="1">
      <alignment horizontal="right" vertical="top" wrapText="1"/>
    </xf>
    <xf numFmtId="0" fontId="75" fillId="34" borderId="8" xfId="0" applyFont="1" applyFill="1" applyBorder="1" applyAlignment="1">
      <alignment horizontal="right" vertical="top" wrapText="1"/>
    </xf>
    <xf numFmtId="0" fontId="74" fillId="34" borderId="2" xfId="0" applyFont="1" applyFill="1" applyBorder="1" applyAlignment="1">
      <alignment horizontal="left" vertical="top" wrapText="1"/>
    </xf>
    <xf numFmtId="0" fontId="74" fillId="34" borderId="60" xfId="0" applyFont="1" applyFill="1" applyBorder="1" applyAlignment="1">
      <alignment horizontal="left" vertical="top" wrapText="1"/>
    </xf>
    <xf numFmtId="0" fontId="74" fillId="34" borderId="8" xfId="0" applyFont="1" applyFill="1" applyBorder="1" applyAlignment="1">
      <alignment horizontal="left" vertical="top" wrapText="1"/>
    </xf>
    <xf numFmtId="0" fontId="68" fillId="29" borderId="76" xfId="0" applyFont="1" applyFill="1" applyBorder="1" applyAlignment="1">
      <alignment vertical="center" wrapText="1"/>
    </xf>
    <xf numFmtId="0" fontId="68" fillId="29" borderId="79" xfId="0" applyFont="1" applyFill="1" applyBorder="1" applyAlignment="1">
      <alignment vertical="center" wrapText="1"/>
    </xf>
    <xf numFmtId="0" fontId="68" fillId="29" borderId="77" xfId="0" applyFont="1" applyFill="1" applyBorder="1" applyAlignment="1">
      <alignment vertical="center" wrapText="1"/>
    </xf>
    <xf numFmtId="0" fontId="68" fillId="29" borderId="80" xfId="0" applyFont="1" applyFill="1" applyBorder="1" applyAlignment="1">
      <alignment vertical="center" wrapText="1"/>
    </xf>
    <xf numFmtId="0" fontId="68" fillId="29" borderId="82" xfId="0" applyFont="1" applyFill="1" applyBorder="1" applyAlignment="1">
      <alignment vertical="center" wrapText="1"/>
    </xf>
    <xf numFmtId="0" fontId="68" fillId="29" borderId="83" xfId="0" applyFont="1" applyFill="1" applyBorder="1" applyAlignment="1">
      <alignment vertical="center" wrapText="1"/>
    </xf>
    <xf numFmtId="0" fontId="68" fillId="28" borderId="75" xfId="0" applyFont="1" applyFill="1" applyBorder="1" applyAlignment="1">
      <alignment horizontal="center" vertical="center" wrapText="1"/>
    </xf>
    <xf numFmtId="0" fontId="68" fillId="28" borderId="78" xfId="0" applyFont="1" applyFill="1" applyBorder="1" applyAlignment="1">
      <alignment horizontal="center" vertical="center" wrapText="1"/>
    </xf>
    <xf numFmtId="0" fontId="68" fillId="28" borderId="76" xfId="0" applyFont="1" applyFill="1" applyBorder="1" applyAlignment="1">
      <alignment horizontal="center" vertical="center" wrapText="1"/>
    </xf>
    <xf numFmtId="0" fontId="68" fillId="28" borderId="79" xfId="0" applyFont="1" applyFill="1" applyBorder="1" applyAlignment="1">
      <alignment horizontal="center" vertical="center" wrapText="1"/>
    </xf>
    <xf numFmtId="0" fontId="68" fillId="29" borderId="75" xfId="0" applyFont="1" applyFill="1" applyBorder="1" applyAlignment="1">
      <alignment vertical="center" wrapText="1"/>
    </xf>
    <xf numFmtId="0" fontId="68" fillId="29" borderId="78" xfId="0" applyFont="1" applyFill="1" applyBorder="1" applyAlignment="1">
      <alignment vertical="center" wrapText="1"/>
    </xf>
    <xf numFmtId="0" fontId="68" fillId="28" borderId="77" xfId="0" applyFont="1" applyFill="1" applyBorder="1" applyAlignment="1">
      <alignment horizontal="center" vertical="center" wrapText="1"/>
    </xf>
    <xf numFmtId="0" fontId="68" fillId="28" borderId="80" xfId="0" applyFont="1" applyFill="1" applyBorder="1" applyAlignment="1">
      <alignment horizontal="center" vertical="center" wrapText="1"/>
    </xf>
    <xf numFmtId="0" fontId="68" fillId="28" borderId="85" xfId="0" applyFont="1" applyFill="1" applyBorder="1" applyAlignment="1">
      <alignment horizontal="center" vertical="center" wrapText="1"/>
    </xf>
    <xf numFmtId="0" fontId="68" fillId="28" borderId="86" xfId="0" applyFont="1" applyFill="1" applyBorder="1" applyAlignment="1">
      <alignment horizontal="center" vertical="center" wrapText="1"/>
    </xf>
    <xf numFmtId="0" fontId="68" fillId="28" borderId="84" xfId="0" applyFont="1" applyFill="1" applyBorder="1" applyAlignment="1">
      <alignment horizontal="center" vertical="center" wrapText="1"/>
    </xf>
    <xf numFmtId="0" fontId="0" fillId="0" borderId="0" xfId="0" applyAlignment="1">
      <alignment horizontal="center"/>
    </xf>
    <xf numFmtId="0" fontId="24" fillId="0" borderId="1" xfId="0" applyFont="1" applyBorder="1" applyAlignment="1">
      <alignment horizontal="center"/>
    </xf>
    <xf numFmtId="0" fontId="24" fillId="0" borderId="22" xfId="0" applyFont="1" applyBorder="1" applyAlignment="1">
      <alignment horizontal="center" vertical="center"/>
    </xf>
    <xf numFmtId="0" fontId="24" fillId="0" borderId="16" xfId="0" applyFont="1" applyBorder="1" applyAlignment="1">
      <alignment horizontal="center" vertical="center"/>
    </xf>
    <xf numFmtId="0" fontId="24" fillId="0" borderId="35" xfId="0" applyFont="1" applyBorder="1" applyAlignment="1">
      <alignment horizontal="center" vertical="center"/>
    </xf>
  </cellXfs>
  <cellStyles count="6">
    <cellStyle name="Lien hypertexte" xfId="2" builtinId="8"/>
    <cellStyle name="Milliers" xfId="5" builtinId="3"/>
    <cellStyle name="Normal" xfId="0" builtinId="0"/>
    <cellStyle name="Normal 2" xfId="4" xr:uid="{00000000-0005-0000-0000-000002000000}"/>
    <cellStyle name="Normal 5" xfId="3" xr:uid="{00000000-0005-0000-0000-00000300000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8572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590550</xdr:colOff>
      <xdr:row>0</xdr:row>
      <xdr:rowOff>0</xdr:rowOff>
    </xdr:from>
    <xdr:to>
      <xdr:col>3</xdr:col>
      <xdr:colOff>228600</xdr:colOff>
      <xdr:row>4</xdr:row>
      <xdr:rowOff>419100</xdr:rowOff>
    </xdr:to>
    <xdr:pic>
      <xdr:nvPicPr>
        <xdr:cNvPr id="6" name="Image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87707"/>
        <a:stretch/>
      </xdr:blipFill>
      <xdr:spPr bwMode="auto">
        <a:xfrm>
          <a:off x="590550" y="0"/>
          <a:ext cx="6315075" cy="10668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22</xdr:col>
      <xdr:colOff>0</xdr:colOff>
      <xdr:row>2</xdr:row>
      <xdr:rowOff>0</xdr:rowOff>
    </xdr:from>
    <xdr:ext cx="3047363" cy="2933055"/>
    <xdr:pic>
      <xdr:nvPicPr>
        <xdr:cNvPr id="2" name="Image 1" descr="Une image contenant carte, texte&#10;&#10;Description générée automatiquement">
          <a:extLst>
            <a:ext uri="{FF2B5EF4-FFF2-40B4-BE49-F238E27FC236}">
              <a16:creationId xmlns:a16="http://schemas.microsoft.com/office/drawing/2014/main" id="{D6C8AE80-D1A1-4C86-9122-83F7A94C23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42565" y="405848"/>
          <a:ext cx="3047363" cy="29330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23</xdr:col>
      <xdr:colOff>145521</xdr:colOff>
      <xdr:row>16</xdr:row>
      <xdr:rowOff>50800</xdr:rowOff>
    </xdr:from>
    <xdr:ext cx="5442655" cy="5464176"/>
    <xdr:pic>
      <xdr:nvPicPr>
        <xdr:cNvPr id="2" name="Image 1" descr="Comprendre les zones climatiques de la RT 2012 | Isonat">
          <a:extLst>
            <a:ext uri="{FF2B5EF4-FFF2-40B4-BE49-F238E27FC236}">
              <a16:creationId xmlns:a16="http://schemas.microsoft.com/office/drawing/2014/main" id="{B8D7DD14-573D-4639-AD5A-A32B294635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5146" y="4137025"/>
          <a:ext cx="5442655" cy="54641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lud\AppData\Local\Microsoft\Windows\INetCache\Content.Outlook\EVXTZIKX\Volet%20technique%20pour%20R&#233;seau%20de%20chaleur%20-%20tableur%20-%20projet%20inf%20&#233;gal%2012GWh%20-%202024.xlsx" TargetMode="External"/><Relationship Id="rId1" Type="http://schemas.openxmlformats.org/officeDocument/2006/relationships/externalLinkPath" Target="file:///C:\Users\lud\AppData\Local\Microsoft\Windows\INetCache\Content.Outlook\EVXTZIKX\Volet%20technique%20pour%20R&#233;seau%20de%20chaleur%20-%20tableur%20-%20projet%20inf%20&#233;gal%2012GWh%20-%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row r="9">
          <cell r="D9">
            <v>2</v>
          </cell>
        </row>
        <row r="10">
          <cell r="D10">
            <v>1</v>
          </cell>
        </row>
        <row r="12">
          <cell r="D12">
            <v>40000</v>
          </cell>
        </row>
        <row r="17">
          <cell r="D17">
            <v>8000</v>
          </cell>
        </row>
        <row r="18">
          <cell r="D18">
            <v>35000</v>
          </cell>
        </row>
        <row r="22">
          <cell r="D22">
            <v>24</v>
          </cell>
        </row>
        <row r="26">
          <cell r="D26">
            <v>15000</v>
          </cell>
        </row>
        <row r="27">
          <cell r="D27">
            <v>7000</v>
          </cell>
        </row>
        <row r="34">
          <cell r="D34">
            <v>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ccueil"/>
      <sheetName val="1. Descript prod RC"/>
      <sheetName val="2. Besoins et montée en charge"/>
      <sheetName val="Données efficacité energétique"/>
      <sheetName val="3. Tableau des DN"/>
      <sheetName val="4. Impact aide sur prix vente"/>
      <sheetName val="5. Déficit de financement"/>
      <sheetName val="Choix multiples"/>
    </sheetNames>
    <sheetDataSet>
      <sheetData sheetId="0" refreshError="1"/>
      <sheetData sheetId="1" refreshError="1"/>
      <sheetData sheetId="2" refreshError="1"/>
      <sheetData sheetId="3">
        <row r="2">
          <cell r="C2" t="str">
            <v>H1a</v>
          </cell>
          <cell r="D2" t="str">
            <v>H1b</v>
          </cell>
          <cell r="E2" t="str">
            <v>H1c</v>
          </cell>
          <cell r="F2" t="str">
            <v>H2a</v>
          </cell>
          <cell r="G2" t="str">
            <v>H2b</v>
          </cell>
          <cell r="H2" t="str">
            <v>H2c</v>
          </cell>
          <cell r="I2" t="str">
            <v>H2d</v>
          </cell>
          <cell r="J2" t="str">
            <v>H3</v>
          </cell>
          <cell r="K2" t="str">
            <v>&lt;400</v>
          </cell>
          <cell r="L2" t="str">
            <v>400-800</v>
          </cell>
          <cell r="M2" t="str">
            <v>&gt;800</v>
          </cell>
        </row>
        <row r="3">
          <cell r="C3">
            <v>3</v>
          </cell>
          <cell r="D3">
            <v>4</v>
          </cell>
          <cell r="E3">
            <v>5</v>
          </cell>
          <cell r="F3">
            <v>6</v>
          </cell>
          <cell r="G3">
            <v>7</v>
          </cell>
          <cell r="H3">
            <v>8</v>
          </cell>
          <cell r="I3">
            <v>9</v>
          </cell>
          <cell r="J3">
            <v>10</v>
          </cell>
          <cell r="K3">
            <v>11</v>
          </cell>
          <cell r="L3">
            <v>12</v>
          </cell>
          <cell r="M3">
            <v>13</v>
          </cell>
        </row>
        <row r="5">
          <cell r="A5" t="str">
            <v>Log. sociaux</v>
          </cell>
          <cell r="B5">
            <v>85</v>
          </cell>
          <cell r="C5">
            <v>1.2</v>
          </cell>
          <cell r="D5">
            <v>1.3</v>
          </cell>
          <cell r="E5">
            <v>1.2</v>
          </cell>
          <cell r="F5">
            <v>1.1000000000000001</v>
          </cell>
          <cell r="G5">
            <v>1</v>
          </cell>
          <cell r="H5">
            <v>1</v>
          </cell>
          <cell r="I5">
            <v>0.9</v>
          </cell>
          <cell r="J5">
            <v>0.7</v>
          </cell>
          <cell r="K5">
            <v>0</v>
          </cell>
          <cell r="L5">
            <v>0.1</v>
          </cell>
          <cell r="M5">
            <v>0.2</v>
          </cell>
        </row>
        <row r="6">
          <cell r="A6" t="str">
            <v>Copropriétés</v>
          </cell>
          <cell r="B6">
            <v>85</v>
          </cell>
          <cell r="C6">
            <v>1.2</v>
          </cell>
          <cell r="D6">
            <v>1.3</v>
          </cell>
          <cell r="E6">
            <v>1.2</v>
          </cell>
          <cell r="F6">
            <v>1.1000000000000001</v>
          </cell>
          <cell r="G6">
            <v>1</v>
          </cell>
          <cell r="H6">
            <v>1</v>
          </cell>
          <cell r="I6">
            <v>0.9</v>
          </cell>
          <cell r="J6">
            <v>0.7</v>
          </cell>
          <cell r="K6">
            <v>0</v>
          </cell>
          <cell r="L6">
            <v>0.1</v>
          </cell>
          <cell r="M6">
            <v>0.2</v>
          </cell>
        </row>
        <row r="7">
          <cell r="A7" t="str">
            <v>Tertiaire - Bureaux</v>
          </cell>
          <cell r="B7">
            <v>95</v>
          </cell>
          <cell r="C7">
            <v>1.1000000000000001</v>
          </cell>
          <cell r="D7">
            <v>1.3</v>
          </cell>
          <cell r="E7">
            <v>1.2</v>
          </cell>
          <cell r="F7">
            <v>1.1000000000000001</v>
          </cell>
          <cell r="G7">
            <v>1</v>
          </cell>
          <cell r="H7">
            <v>1</v>
          </cell>
          <cell r="I7">
            <v>0.9</v>
          </cell>
          <cell r="J7">
            <v>0.8</v>
          </cell>
          <cell r="K7">
            <v>0</v>
          </cell>
          <cell r="L7">
            <v>0.3</v>
          </cell>
          <cell r="M7">
            <v>0.5</v>
          </cell>
        </row>
        <row r="8">
          <cell r="A8" t="str">
            <v>Tertiaire - Commerce</v>
          </cell>
          <cell r="B8">
            <v>74</v>
          </cell>
          <cell r="C8">
            <v>1</v>
          </cell>
          <cell r="D8">
            <v>1.1000000000000001</v>
          </cell>
          <cell r="E8">
            <v>1</v>
          </cell>
          <cell r="F8">
            <v>1</v>
          </cell>
          <cell r="G8">
            <v>1</v>
          </cell>
          <cell r="H8">
            <v>0.9</v>
          </cell>
          <cell r="I8">
            <v>0.9</v>
          </cell>
          <cell r="J8">
            <v>0.9</v>
          </cell>
          <cell r="K8">
            <v>0</v>
          </cell>
          <cell r="L8">
            <v>0.1</v>
          </cell>
          <cell r="M8">
            <v>0.2</v>
          </cell>
        </row>
        <row r="9">
          <cell r="A9" t="str">
            <v>Tertiaire - Enseignement</v>
          </cell>
          <cell r="B9">
            <v>81</v>
          </cell>
          <cell r="C9">
            <v>1.1000000000000001</v>
          </cell>
          <cell r="D9">
            <v>1.3</v>
          </cell>
          <cell r="E9">
            <v>1.2</v>
          </cell>
          <cell r="F9">
            <v>1.1000000000000001</v>
          </cell>
          <cell r="G9">
            <v>1</v>
          </cell>
          <cell r="H9">
            <v>1</v>
          </cell>
          <cell r="I9">
            <v>0.9</v>
          </cell>
          <cell r="J9">
            <v>0.8</v>
          </cell>
          <cell r="K9">
            <v>0</v>
          </cell>
          <cell r="L9">
            <v>0.3</v>
          </cell>
          <cell r="M9">
            <v>0.5</v>
          </cell>
        </row>
        <row r="10">
          <cell r="A10" t="str">
            <v>Tertiaire - Hotellerie</v>
          </cell>
          <cell r="B10">
            <v>88</v>
          </cell>
          <cell r="C10">
            <v>1.2</v>
          </cell>
          <cell r="D10">
            <v>1.3</v>
          </cell>
          <cell r="E10">
            <v>1.2</v>
          </cell>
          <cell r="F10">
            <v>1.1000000000000001</v>
          </cell>
          <cell r="G10">
            <v>1</v>
          </cell>
          <cell r="H10">
            <v>1</v>
          </cell>
          <cell r="I10">
            <v>0.9</v>
          </cell>
          <cell r="J10">
            <v>0.7</v>
          </cell>
          <cell r="K10">
            <v>0</v>
          </cell>
          <cell r="L10">
            <v>0.1</v>
          </cell>
          <cell r="M10">
            <v>0.2</v>
          </cell>
        </row>
        <row r="11">
          <cell r="A11" t="str">
            <v>Tertiaire - Sports &amp; Loisirs</v>
          </cell>
          <cell r="B11">
            <v>97</v>
          </cell>
          <cell r="C11">
            <v>1.1000000000000001</v>
          </cell>
          <cell r="D11">
            <v>1.3</v>
          </cell>
          <cell r="E11">
            <v>1.2</v>
          </cell>
          <cell r="F11">
            <v>1.1000000000000001</v>
          </cell>
          <cell r="G11">
            <v>1</v>
          </cell>
          <cell r="H11">
            <v>1</v>
          </cell>
          <cell r="I11">
            <v>0.9</v>
          </cell>
          <cell r="J11">
            <v>0.8</v>
          </cell>
          <cell r="K11">
            <v>0</v>
          </cell>
          <cell r="L11">
            <v>0.3</v>
          </cell>
          <cell r="M11">
            <v>0.5</v>
          </cell>
        </row>
        <row r="12">
          <cell r="A12" t="str">
            <v>Tertiaire - Santé</v>
          </cell>
          <cell r="B12">
            <v>100</v>
          </cell>
          <cell r="C12">
            <v>1.1000000000000001</v>
          </cell>
          <cell r="D12">
            <v>1.2</v>
          </cell>
          <cell r="E12">
            <v>1.1000000000000001</v>
          </cell>
          <cell r="F12">
            <v>1.1000000000000001</v>
          </cell>
          <cell r="G12">
            <v>1</v>
          </cell>
          <cell r="H12">
            <v>1</v>
          </cell>
          <cell r="I12">
            <v>1</v>
          </cell>
          <cell r="J12">
            <v>0.9</v>
          </cell>
          <cell r="K12">
            <v>0</v>
          </cell>
          <cell r="L12">
            <v>0.1</v>
          </cell>
          <cell r="M12">
            <v>0.3</v>
          </cell>
        </row>
        <row r="13">
          <cell r="A13" t="str">
            <v>Tertiaire - Autres</v>
          </cell>
          <cell r="B13">
            <v>74</v>
          </cell>
          <cell r="C13">
            <v>1</v>
          </cell>
          <cell r="D13">
            <v>1.1000000000000001</v>
          </cell>
          <cell r="E13">
            <v>1</v>
          </cell>
          <cell r="F13">
            <v>1</v>
          </cell>
          <cell r="G13">
            <v>1</v>
          </cell>
          <cell r="H13">
            <v>0.9</v>
          </cell>
          <cell r="I13">
            <v>0.9</v>
          </cell>
          <cell r="J13">
            <v>0.7</v>
          </cell>
          <cell r="K13">
            <v>0</v>
          </cell>
          <cell r="L13">
            <v>0.1</v>
          </cell>
          <cell r="M13">
            <v>0.2</v>
          </cell>
        </row>
      </sheetData>
      <sheetData sheetId="4" refreshError="1"/>
      <sheetData sheetId="5" refreshError="1"/>
      <sheetData sheetId="6" refreshError="1"/>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HEITZMANN Mickaël" id="{D26BFF6F-2703-4AD5-981A-A41082491F7C}" userId="S::mickael.heitzmann@ademe.fr::bbb02407-6f63-450c-b9e2-14c01c132eb9"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R3" dT="2023-08-01T13:46:32.21" personId="{D26BFF6F-2703-4AD5-981A-A41082491F7C}" id="{CF4B03AF-C2FA-47B4-B5BC-159643518110}">
    <text>Seuil d'efficacité énergétique</text>
  </threadedComment>
  <threadedComment ref="S14" dT="2023-08-01T13:46:32.21" personId="{D26BFF6F-2703-4AD5-981A-A41082491F7C}" id="{56A6880C-29DA-4DF8-841D-76E9B776BB2D}">
    <text>Seuil d'efficacité énergétique</text>
  </threadedComment>
</ThreadedComments>
</file>

<file path=xl/threadedComments/threadedComment2.xml><?xml version="1.0" encoding="utf-8"?>
<ThreadedComments xmlns="http://schemas.microsoft.com/office/spreadsheetml/2018/threadedcomments" xmlns:x="http://schemas.openxmlformats.org/spreadsheetml/2006/main">
  <threadedComment ref="B4" dT="2023-09-22T11:57:16.97" personId="{D26BFF6F-2703-4AD5-981A-A41082491F7C}" id="{E7FB9156-3FBA-4E09-BC6A-668B74F267B0}">
    <text>Sources données: CEREN 2021</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tabColor rgb="FF0000FF"/>
  </sheetPr>
  <dimension ref="A1:XFC50"/>
  <sheetViews>
    <sheetView showGridLines="0" topLeftCell="B1" workbookViewId="0">
      <selection activeCell="C6" sqref="C6"/>
    </sheetView>
  </sheetViews>
  <sheetFormatPr baseColWidth="10" defaultColWidth="0" defaultRowHeight="12.75" customHeight="1" zeroHeight="1" x14ac:dyDescent="0.2"/>
  <cols>
    <col min="1" max="1" width="6" style="24" hidden="1" customWidth="1"/>
    <col min="2" max="2" width="13.85546875" style="24" customWidth="1"/>
    <col min="3" max="3" width="86.28515625" style="24" customWidth="1"/>
    <col min="4" max="4" width="40.5703125" style="24" customWidth="1"/>
    <col min="5" max="256" width="0" style="24" hidden="1"/>
    <col min="257" max="257" width="0" style="24" hidden="1" customWidth="1"/>
    <col min="258" max="258" width="13.85546875" style="24" hidden="1" customWidth="1"/>
    <col min="259" max="259" width="86.28515625" style="24" hidden="1" customWidth="1"/>
    <col min="260" max="260" width="11.42578125" style="24" hidden="1" customWidth="1"/>
    <col min="261" max="512" width="0" style="24" hidden="1"/>
    <col min="513" max="513" width="0" style="24" hidden="1" customWidth="1"/>
    <col min="514" max="514" width="13.85546875" style="24" hidden="1" customWidth="1"/>
    <col min="515" max="515" width="86.28515625" style="24" hidden="1" customWidth="1"/>
    <col min="516" max="516" width="11.42578125" style="24" hidden="1" customWidth="1"/>
    <col min="517" max="768" width="0" style="24" hidden="1"/>
    <col min="769" max="769" width="0" style="24" hidden="1" customWidth="1"/>
    <col min="770" max="770" width="13.85546875" style="24" hidden="1" customWidth="1"/>
    <col min="771" max="771" width="86.28515625" style="24" hidden="1" customWidth="1"/>
    <col min="772" max="772" width="11.42578125" style="24" hidden="1" customWidth="1"/>
    <col min="773" max="1024" width="0" style="24" hidden="1"/>
    <col min="1025" max="1025" width="0" style="24" hidden="1" customWidth="1"/>
    <col min="1026" max="1026" width="13.85546875" style="24" hidden="1" customWidth="1"/>
    <col min="1027" max="1027" width="86.28515625" style="24" hidden="1" customWidth="1"/>
    <col min="1028" max="1028" width="11.42578125" style="24" hidden="1" customWidth="1"/>
    <col min="1029" max="1280" width="0" style="24" hidden="1"/>
    <col min="1281" max="1281" width="0" style="24" hidden="1" customWidth="1"/>
    <col min="1282" max="1282" width="13.85546875" style="24" hidden="1" customWidth="1"/>
    <col min="1283" max="1283" width="86.28515625" style="24" hidden="1" customWidth="1"/>
    <col min="1284" max="1284" width="11.42578125" style="24" hidden="1" customWidth="1"/>
    <col min="1285" max="1536" width="0" style="24" hidden="1"/>
    <col min="1537" max="1537" width="0" style="24" hidden="1" customWidth="1"/>
    <col min="1538" max="1538" width="13.85546875" style="24" hidden="1" customWidth="1"/>
    <col min="1539" max="1539" width="86.28515625" style="24" hidden="1" customWidth="1"/>
    <col min="1540" max="1540" width="11.42578125" style="24" hidden="1" customWidth="1"/>
    <col min="1541" max="1792" width="0" style="24" hidden="1"/>
    <col min="1793" max="1793" width="0" style="24" hidden="1" customWidth="1"/>
    <col min="1794" max="1794" width="13.85546875" style="24" hidden="1" customWidth="1"/>
    <col min="1795" max="1795" width="86.28515625" style="24" hidden="1" customWidth="1"/>
    <col min="1796" max="1796" width="11.42578125" style="24" hidden="1" customWidth="1"/>
    <col min="1797" max="2048" width="0" style="24" hidden="1"/>
    <col min="2049" max="2049" width="0" style="24" hidden="1" customWidth="1"/>
    <col min="2050" max="2050" width="13.85546875" style="24" hidden="1" customWidth="1"/>
    <col min="2051" max="2051" width="86.28515625" style="24" hidden="1" customWidth="1"/>
    <col min="2052" max="2052" width="11.42578125" style="24" hidden="1" customWidth="1"/>
    <col min="2053" max="2304" width="0" style="24" hidden="1"/>
    <col min="2305" max="2305" width="0" style="24" hidden="1" customWidth="1"/>
    <col min="2306" max="2306" width="13.85546875" style="24" hidden="1" customWidth="1"/>
    <col min="2307" max="2307" width="86.28515625" style="24" hidden="1" customWidth="1"/>
    <col min="2308" max="2308" width="11.42578125" style="24" hidden="1" customWidth="1"/>
    <col min="2309" max="2560" width="0" style="24" hidden="1"/>
    <col min="2561" max="2561" width="0" style="24" hidden="1" customWidth="1"/>
    <col min="2562" max="2562" width="13.85546875" style="24" hidden="1" customWidth="1"/>
    <col min="2563" max="2563" width="86.28515625" style="24" hidden="1" customWidth="1"/>
    <col min="2564" max="2564" width="11.42578125" style="24" hidden="1" customWidth="1"/>
    <col min="2565" max="2816" width="0" style="24" hidden="1"/>
    <col min="2817" max="2817" width="0" style="24" hidden="1" customWidth="1"/>
    <col min="2818" max="2818" width="13.85546875" style="24" hidden="1" customWidth="1"/>
    <col min="2819" max="2819" width="86.28515625" style="24" hidden="1" customWidth="1"/>
    <col min="2820" max="2820" width="11.42578125" style="24" hidden="1" customWidth="1"/>
    <col min="2821" max="3072" width="0" style="24" hidden="1"/>
    <col min="3073" max="3073" width="0" style="24" hidden="1" customWidth="1"/>
    <col min="3074" max="3074" width="13.85546875" style="24" hidden="1" customWidth="1"/>
    <col min="3075" max="3075" width="86.28515625" style="24" hidden="1" customWidth="1"/>
    <col min="3076" max="3076" width="11.42578125" style="24" hidden="1" customWidth="1"/>
    <col min="3077" max="3328" width="0" style="24" hidden="1"/>
    <col min="3329" max="3329" width="0" style="24" hidden="1" customWidth="1"/>
    <col min="3330" max="3330" width="13.85546875" style="24" hidden="1" customWidth="1"/>
    <col min="3331" max="3331" width="86.28515625" style="24" hidden="1" customWidth="1"/>
    <col min="3332" max="3332" width="11.42578125" style="24" hidden="1" customWidth="1"/>
    <col min="3333" max="3584" width="0" style="24" hidden="1"/>
    <col min="3585" max="3585" width="0" style="24" hidden="1" customWidth="1"/>
    <col min="3586" max="3586" width="13.85546875" style="24" hidden="1" customWidth="1"/>
    <col min="3587" max="3587" width="86.28515625" style="24" hidden="1" customWidth="1"/>
    <col min="3588" max="3588" width="11.42578125" style="24" hidden="1" customWidth="1"/>
    <col min="3589" max="3840" width="0" style="24" hidden="1"/>
    <col min="3841" max="3841" width="0" style="24" hidden="1" customWidth="1"/>
    <col min="3842" max="3842" width="13.85546875" style="24" hidden="1" customWidth="1"/>
    <col min="3843" max="3843" width="86.28515625" style="24" hidden="1" customWidth="1"/>
    <col min="3844" max="3844" width="11.42578125" style="24" hidden="1" customWidth="1"/>
    <col min="3845" max="4096" width="0" style="24" hidden="1"/>
    <col min="4097" max="4097" width="0" style="24" hidden="1" customWidth="1"/>
    <col min="4098" max="4098" width="13.85546875" style="24" hidden="1" customWidth="1"/>
    <col min="4099" max="4099" width="86.28515625" style="24" hidden="1" customWidth="1"/>
    <col min="4100" max="4100" width="11.42578125" style="24" hidden="1" customWidth="1"/>
    <col min="4101" max="4352" width="0" style="24" hidden="1"/>
    <col min="4353" max="4353" width="0" style="24" hidden="1" customWidth="1"/>
    <col min="4354" max="4354" width="13.85546875" style="24" hidden="1" customWidth="1"/>
    <col min="4355" max="4355" width="86.28515625" style="24" hidden="1" customWidth="1"/>
    <col min="4356" max="4356" width="11.42578125" style="24" hidden="1" customWidth="1"/>
    <col min="4357" max="4608" width="0" style="24" hidden="1"/>
    <col min="4609" max="4609" width="0" style="24" hidden="1" customWidth="1"/>
    <col min="4610" max="4610" width="13.85546875" style="24" hidden="1" customWidth="1"/>
    <col min="4611" max="4611" width="86.28515625" style="24" hidden="1" customWidth="1"/>
    <col min="4612" max="4612" width="11.42578125" style="24" hidden="1" customWidth="1"/>
    <col min="4613" max="4864" width="0" style="24" hidden="1"/>
    <col min="4865" max="4865" width="0" style="24" hidden="1" customWidth="1"/>
    <col min="4866" max="4866" width="13.85546875" style="24" hidden="1" customWidth="1"/>
    <col min="4867" max="4867" width="86.28515625" style="24" hidden="1" customWidth="1"/>
    <col min="4868" max="4868" width="11.42578125" style="24" hidden="1" customWidth="1"/>
    <col min="4869" max="5120" width="0" style="24" hidden="1"/>
    <col min="5121" max="5121" width="0" style="24" hidden="1" customWidth="1"/>
    <col min="5122" max="5122" width="13.85546875" style="24" hidden="1" customWidth="1"/>
    <col min="5123" max="5123" width="86.28515625" style="24" hidden="1" customWidth="1"/>
    <col min="5124" max="5124" width="11.42578125" style="24" hidden="1" customWidth="1"/>
    <col min="5125" max="5376" width="0" style="24" hidden="1"/>
    <col min="5377" max="5377" width="0" style="24" hidden="1" customWidth="1"/>
    <col min="5378" max="5378" width="13.85546875" style="24" hidden="1" customWidth="1"/>
    <col min="5379" max="5379" width="86.28515625" style="24" hidden="1" customWidth="1"/>
    <col min="5380" max="5380" width="11.42578125" style="24" hidden="1" customWidth="1"/>
    <col min="5381" max="5632" width="0" style="24" hidden="1"/>
    <col min="5633" max="5633" width="0" style="24" hidden="1" customWidth="1"/>
    <col min="5634" max="5634" width="13.85546875" style="24" hidden="1" customWidth="1"/>
    <col min="5635" max="5635" width="86.28515625" style="24" hidden="1" customWidth="1"/>
    <col min="5636" max="5636" width="11.42578125" style="24" hidden="1" customWidth="1"/>
    <col min="5637" max="5888" width="0" style="24" hidden="1"/>
    <col min="5889" max="5889" width="0" style="24" hidden="1" customWidth="1"/>
    <col min="5890" max="5890" width="13.85546875" style="24" hidden="1" customWidth="1"/>
    <col min="5891" max="5891" width="86.28515625" style="24" hidden="1" customWidth="1"/>
    <col min="5892" max="5892" width="11.42578125" style="24" hidden="1" customWidth="1"/>
    <col min="5893" max="6144" width="0" style="24" hidden="1"/>
    <col min="6145" max="6145" width="0" style="24" hidden="1" customWidth="1"/>
    <col min="6146" max="6146" width="13.85546875" style="24" hidden="1" customWidth="1"/>
    <col min="6147" max="6147" width="86.28515625" style="24" hidden="1" customWidth="1"/>
    <col min="6148" max="6148" width="11.42578125" style="24" hidden="1" customWidth="1"/>
    <col min="6149" max="6400" width="0" style="24" hidden="1"/>
    <col min="6401" max="6401" width="0" style="24" hidden="1" customWidth="1"/>
    <col min="6402" max="6402" width="13.85546875" style="24" hidden="1" customWidth="1"/>
    <col min="6403" max="6403" width="86.28515625" style="24" hidden="1" customWidth="1"/>
    <col min="6404" max="6404" width="11.42578125" style="24" hidden="1" customWidth="1"/>
    <col min="6405" max="6656" width="0" style="24" hidden="1"/>
    <col min="6657" max="6657" width="0" style="24" hidden="1" customWidth="1"/>
    <col min="6658" max="6658" width="13.85546875" style="24" hidden="1" customWidth="1"/>
    <col min="6659" max="6659" width="86.28515625" style="24" hidden="1" customWidth="1"/>
    <col min="6660" max="6660" width="11.42578125" style="24" hidden="1" customWidth="1"/>
    <col min="6661" max="6912" width="0" style="24" hidden="1"/>
    <col min="6913" max="6913" width="0" style="24" hidden="1" customWidth="1"/>
    <col min="6914" max="6914" width="13.85546875" style="24" hidden="1" customWidth="1"/>
    <col min="6915" max="6915" width="86.28515625" style="24" hidden="1" customWidth="1"/>
    <col min="6916" max="6916" width="11.42578125" style="24" hidden="1" customWidth="1"/>
    <col min="6917" max="7168" width="0" style="24" hidden="1"/>
    <col min="7169" max="7169" width="0" style="24" hidden="1" customWidth="1"/>
    <col min="7170" max="7170" width="13.85546875" style="24" hidden="1" customWidth="1"/>
    <col min="7171" max="7171" width="86.28515625" style="24" hidden="1" customWidth="1"/>
    <col min="7172" max="7172" width="11.42578125" style="24" hidden="1" customWidth="1"/>
    <col min="7173" max="7424" width="0" style="24" hidden="1"/>
    <col min="7425" max="7425" width="0" style="24" hidden="1" customWidth="1"/>
    <col min="7426" max="7426" width="13.85546875" style="24" hidden="1" customWidth="1"/>
    <col min="7427" max="7427" width="86.28515625" style="24" hidden="1" customWidth="1"/>
    <col min="7428" max="7428" width="11.42578125" style="24" hidden="1" customWidth="1"/>
    <col min="7429" max="7680" width="0" style="24" hidden="1"/>
    <col min="7681" max="7681" width="0" style="24" hidden="1" customWidth="1"/>
    <col min="7682" max="7682" width="13.85546875" style="24" hidden="1" customWidth="1"/>
    <col min="7683" max="7683" width="86.28515625" style="24" hidden="1" customWidth="1"/>
    <col min="7684" max="7684" width="11.42578125" style="24" hidden="1" customWidth="1"/>
    <col min="7685" max="7936" width="0" style="24" hidden="1"/>
    <col min="7937" max="7937" width="0" style="24" hidden="1" customWidth="1"/>
    <col min="7938" max="7938" width="13.85546875" style="24" hidden="1" customWidth="1"/>
    <col min="7939" max="7939" width="86.28515625" style="24" hidden="1" customWidth="1"/>
    <col min="7940" max="7940" width="11.42578125" style="24" hidden="1" customWidth="1"/>
    <col min="7941" max="8192" width="0" style="24" hidden="1"/>
    <col min="8193" max="8193" width="0" style="24" hidden="1" customWidth="1"/>
    <col min="8194" max="8194" width="13.85546875" style="24" hidden="1" customWidth="1"/>
    <col min="8195" max="8195" width="86.28515625" style="24" hidden="1" customWidth="1"/>
    <col min="8196" max="8196" width="11.42578125" style="24" hidden="1" customWidth="1"/>
    <col min="8197" max="8448" width="0" style="24" hidden="1"/>
    <col min="8449" max="8449" width="0" style="24" hidden="1" customWidth="1"/>
    <col min="8450" max="8450" width="13.85546875" style="24" hidden="1" customWidth="1"/>
    <col min="8451" max="8451" width="86.28515625" style="24" hidden="1" customWidth="1"/>
    <col min="8452" max="8452" width="11.42578125" style="24" hidden="1" customWidth="1"/>
    <col min="8453" max="8704" width="0" style="24" hidden="1"/>
    <col min="8705" max="8705" width="0" style="24" hidden="1" customWidth="1"/>
    <col min="8706" max="8706" width="13.85546875" style="24" hidden="1" customWidth="1"/>
    <col min="8707" max="8707" width="86.28515625" style="24" hidden="1" customWidth="1"/>
    <col min="8708" max="8708" width="11.42578125" style="24" hidden="1" customWidth="1"/>
    <col min="8709" max="8960" width="0" style="24" hidden="1"/>
    <col min="8961" max="8961" width="0" style="24" hidden="1" customWidth="1"/>
    <col min="8962" max="8962" width="13.85546875" style="24" hidden="1" customWidth="1"/>
    <col min="8963" max="8963" width="86.28515625" style="24" hidden="1" customWidth="1"/>
    <col min="8964" max="8964" width="11.42578125" style="24" hidden="1" customWidth="1"/>
    <col min="8965" max="9216" width="0" style="24" hidden="1"/>
    <col min="9217" max="9217" width="0" style="24" hidden="1" customWidth="1"/>
    <col min="9218" max="9218" width="13.85546875" style="24" hidden="1" customWidth="1"/>
    <col min="9219" max="9219" width="86.28515625" style="24" hidden="1" customWidth="1"/>
    <col min="9220" max="9220" width="11.42578125" style="24" hidden="1" customWidth="1"/>
    <col min="9221" max="9472" width="0" style="24" hidden="1"/>
    <col min="9473" max="9473" width="0" style="24" hidden="1" customWidth="1"/>
    <col min="9474" max="9474" width="13.85546875" style="24" hidden="1" customWidth="1"/>
    <col min="9475" max="9475" width="86.28515625" style="24" hidden="1" customWidth="1"/>
    <col min="9476" max="9476" width="11.42578125" style="24" hidden="1" customWidth="1"/>
    <col min="9477" max="9728" width="0" style="24" hidden="1"/>
    <col min="9729" max="9729" width="0" style="24" hidden="1" customWidth="1"/>
    <col min="9730" max="9730" width="13.85546875" style="24" hidden="1" customWidth="1"/>
    <col min="9731" max="9731" width="86.28515625" style="24" hidden="1" customWidth="1"/>
    <col min="9732" max="9732" width="11.42578125" style="24" hidden="1" customWidth="1"/>
    <col min="9733" max="9984" width="0" style="24" hidden="1"/>
    <col min="9985" max="9985" width="0" style="24" hidden="1" customWidth="1"/>
    <col min="9986" max="9986" width="13.85546875" style="24" hidden="1" customWidth="1"/>
    <col min="9987" max="9987" width="86.28515625" style="24" hidden="1" customWidth="1"/>
    <col min="9988" max="9988" width="11.42578125" style="24" hidden="1" customWidth="1"/>
    <col min="9989" max="10240" width="0" style="24" hidden="1"/>
    <col min="10241" max="10241" width="0" style="24" hidden="1" customWidth="1"/>
    <col min="10242" max="10242" width="13.85546875" style="24" hidden="1" customWidth="1"/>
    <col min="10243" max="10243" width="86.28515625" style="24" hidden="1" customWidth="1"/>
    <col min="10244" max="10244" width="11.42578125" style="24" hidden="1" customWidth="1"/>
    <col min="10245" max="10496" width="0" style="24" hidden="1"/>
    <col min="10497" max="10497" width="0" style="24" hidden="1" customWidth="1"/>
    <col min="10498" max="10498" width="13.85546875" style="24" hidden="1" customWidth="1"/>
    <col min="10499" max="10499" width="86.28515625" style="24" hidden="1" customWidth="1"/>
    <col min="10500" max="10500" width="11.42578125" style="24" hidden="1" customWidth="1"/>
    <col min="10501" max="10752" width="0" style="24" hidden="1"/>
    <col min="10753" max="10753" width="0" style="24" hidden="1" customWidth="1"/>
    <col min="10754" max="10754" width="13.85546875" style="24" hidden="1" customWidth="1"/>
    <col min="10755" max="10755" width="86.28515625" style="24" hidden="1" customWidth="1"/>
    <col min="10756" max="10756" width="11.42578125" style="24" hidden="1" customWidth="1"/>
    <col min="10757" max="11008" width="0" style="24" hidden="1"/>
    <col min="11009" max="11009" width="0" style="24" hidden="1" customWidth="1"/>
    <col min="11010" max="11010" width="13.85546875" style="24" hidden="1" customWidth="1"/>
    <col min="11011" max="11011" width="86.28515625" style="24" hidden="1" customWidth="1"/>
    <col min="11012" max="11012" width="11.42578125" style="24" hidden="1" customWidth="1"/>
    <col min="11013" max="11264" width="0" style="24" hidden="1"/>
    <col min="11265" max="11265" width="0" style="24" hidden="1" customWidth="1"/>
    <col min="11266" max="11266" width="13.85546875" style="24" hidden="1" customWidth="1"/>
    <col min="11267" max="11267" width="86.28515625" style="24" hidden="1" customWidth="1"/>
    <col min="11268" max="11268" width="11.42578125" style="24" hidden="1" customWidth="1"/>
    <col min="11269" max="11520" width="0" style="24" hidden="1"/>
    <col min="11521" max="11521" width="0" style="24" hidden="1" customWidth="1"/>
    <col min="11522" max="11522" width="13.85546875" style="24" hidden="1" customWidth="1"/>
    <col min="11523" max="11523" width="86.28515625" style="24" hidden="1" customWidth="1"/>
    <col min="11524" max="11524" width="11.42578125" style="24" hidden="1" customWidth="1"/>
    <col min="11525" max="11776" width="0" style="24" hidden="1"/>
    <col min="11777" max="11777" width="0" style="24" hidden="1" customWidth="1"/>
    <col min="11778" max="11778" width="13.85546875" style="24" hidden="1" customWidth="1"/>
    <col min="11779" max="11779" width="86.28515625" style="24" hidden="1" customWidth="1"/>
    <col min="11780" max="11780" width="11.42578125" style="24" hidden="1" customWidth="1"/>
    <col min="11781" max="12032" width="0" style="24" hidden="1"/>
    <col min="12033" max="12033" width="0" style="24" hidden="1" customWidth="1"/>
    <col min="12034" max="12034" width="13.85546875" style="24" hidden="1" customWidth="1"/>
    <col min="12035" max="12035" width="86.28515625" style="24" hidden="1" customWidth="1"/>
    <col min="12036" max="12036" width="11.42578125" style="24" hidden="1" customWidth="1"/>
    <col min="12037" max="12288" width="0" style="24" hidden="1"/>
    <col min="12289" max="12289" width="0" style="24" hidden="1" customWidth="1"/>
    <col min="12290" max="12290" width="13.85546875" style="24" hidden="1" customWidth="1"/>
    <col min="12291" max="12291" width="86.28515625" style="24" hidden="1" customWidth="1"/>
    <col min="12292" max="12292" width="11.42578125" style="24" hidden="1" customWidth="1"/>
    <col min="12293" max="12544" width="0" style="24" hidden="1"/>
    <col min="12545" max="12545" width="0" style="24" hidden="1" customWidth="1"/>
    <col min="12546" max="12546" width="13.85546875" style="24" hidden="1" customWidth="1"/>
    <col min="12547" max="12547" width="86.28515625" style="24" hidden="1" customWidth="1"/>
    <col min="12548" max="12548" width="11.42578125" style="24" hidden="1" customWidth="1"/>
    <col min="12549" max="12800" width="0" style="24" hidden="1"/>
    <col min="12801" max="12801" width="0" style="24" hidden="1" customWidth="1"/>
    <col min="12802" max="12802" width="13.85546875" style="24" hidden="1" customWidth="1"/>
    <col min="12803" max="12803" width="86.28515625" style="24" hidden="1" customWidth="1"/>
    <col min="12804" max="12804" width="11.42578125" style="24" hidden="1" customWidth="1"/>
    <col min="12805" max="13056" width="0" style="24" hidden="1"/>
    <col min="13057" max="13057" width="0" style="24" hidden="1" customWidth="1"/>
    <col min="13058" max="13058" width="13.85546875" style="24" hidden="1" customWidth="1"/>
    <col min="13059" max="13059" width="86.28515625" style="24" hidden="1" customWidth="1"/>
    <col min="13060" max="13060" width="11.42578125" style="24" hidden="1" customWidth="1"/>
    <col min="13061" max="13312" width="0" style="24" hidden="1"/>
    <col min="13313" max="13313" width="0" style="24" hidden="1" customWidth="1"/>
    <col min="13314" max="13314" width="13.85546875" style="24" hidden="1" customWidth="1"/>
    <col min="13315" max="13315" width="86.28515625" style="24" hidden="1" customWidth="1"/>
    <col min="13316" max="13316" width="11.42578125" style="24" hidden="1" customWidth="1"/>
    <col min="13317" max="13568" width="0" style="24" hidden="1"/>
    <col min="13569" max="13569" width="0" style="24" hidden="1" customWidth="1"/>
    <col min="13570" max="13570" width="13.85546875" style="24" hidden="1" customWidth="1"/>
    <col min="13571" max="13571" width="86.28515625" style="24" hidden="1" customWidth="1"/>
    <col min="13572" max="13572" width="11.42578125" style="24" hidden="1" customWidth="1"/>
    <col min="13573" max="13824" width="0" style="24" hidden="1"/>
    <col min="13825" max="13825" width="0" style="24" hidden="1" customWidth="1"/>
    <col min="13826" max="13826" width="13.85546875" style="24" hidden="1" customWidth="1"/>
    <col min="13827" max="13827" width="86.28515625" style="24" hidden="1" customWidth="1"/>
    <col min="13828" max="13828" width="11.42578125" style="24" hidden="1" customWidth="1"/>
    <col min="13829" max="14080" width="0" style="24" hidden="1"/>
    <col min="14081" max="14081" width="0" style="24" hidden="1" customWidth="1"/>
    <col min="14082" max="14082" width="13.85546875" style="24" hidden="1" customWidth="1"/>
    <col min="14083" max="14083" width="86.28515625" style="24" hidden="1" customWidth="1"/>
    <col min="14084" max="14084" width="11.42578125" style="24" hidden="1" customWidth="1"/>
    <col min="14085" max="14336" width="0" style="24" hidden="1"/>
    <col min="14337" max="14337" width="0" style="24" hidden="1" customWidth="1"/>
    <col min="14338" max="14338" width="13.85546875" style="24" hidden="1" customWidth="1"/>
    <col min="14339" max="14339" width="86.28515625" style="24" hidden="1" customWidth="1"/>
    <col min="14340" max="14340" width="11.42578125" style="24" hidden="1" customWidth="1"/>
    <col min="14341" max="14592" width="0" style="24" hidden="1"/>
    <col min="14593" max="14593" width="0" style="24" hidden="1" customWidth="1"/>
    <col min="14594" max="14594" width="13.85546875" style="24" hidden="1" customWidth="1"/>
    <col min="14595" max="14595" width="86.28515625" style="24" hidden="1" customWidth="1"/>
    <col min="14596" max="14596" width="11.42578125" style="24" hidden="1" customWidth="1"/>
    <col min="14597" max="14848" width="0" style="24" hidden="1"/>
    <col min="14849" max="14849" width="0" style="24" hidden="1" customWidth="1"/>
    <col min="14850" max="14850" width="13.85546875" style="24" hidden="1" customWidth="1"/>
    <col min="14851" max="14851" width="86.28515625" style="24" hidden="1" customWidth="1"/>
    <col min="14852" max="14852" width="11.42578125" style="24" hidden="1" customWidth="1"/>
    <col min="14853" max="15104" width="0" style="24" hidden="1"/>
    <col min="15105" max="15105" width="0" style="24" hidden="1" customWidth="1"/>
    <col min="15106" max="15106" width="13.85546875" style="24" hidden="1" customWidth="1"/>
    <col min="15107" max="15107" width="86.28515625" style="24" hidden="1" customWidth="1"/>
    <col min="15108" max="15108" width="11.42578125" style="24" hidden="1" customWidth="1"/>
    <col min="15109" max="15360" width="0" style="24" hidden="1"/>
    <col min="15361" max="15361" width="0" style="24" hidden="1" customWidth="1"/>
    <col min="15362" max="15362" width="13.85546875" style="24" hidden="1" customWidth="1"/>
    <col min="15363" max="15363" width="86.28515625" style="24" hidden="1" customWidth="1"/>
    <col min="15364" max="15364" width="11.42578125" style="24" hidden="1" customWidth="1"/>
    <col min="15365" max="15616" width="0" style="24" hidden="1"/>
    <col min="15617" max="15617" width="0" style="24" hidden="1" customWidth="1"/>
    <col min="15618" max="15618" width="13.85546875" style="24" hidden="1" customWidth="1"/>
    <col min="15619" max="15619" width="86.28515625" style="24" hidden="1" customWidth="1"/>
    <col min="15620" max="15620" width="11.42578125" style="24" hidden="1" customWidth="1"/>
    <col min="15621" max="15872" width="0" style="24" hidden="1"/>
    <col min="15873" max="15873" width="0" style="24" hidden="1" customWidth="1"/>
    <col min="15874" max="15874" width="13.85546875" style="24" hidden="1" customWidth="1"/>
    <col min="15875" max="15875" width="86.28515625" style="24" hidden="1" customWidth="1"/>
    <col min="15876" max="15876" width="11.42578125" style="24" hidden="1" customWidth="1"/>
    <col min="15877" max="16128" width="0" style="24" hidden="1"/>
    <col min="16129" max="16129" width="0" style="24" hidden="1" customWidth="1"/>
    <col min="16130" max="16130" width="13.85546875" style="24" hidden="1" customWidth="1"/>
    <col min="16131" max="16131" width="86.28515625" style="24" hidden="1" customWidth="1"/>
    <col min="16132" max="16132" width="11.42578125" style="24" hidden="1" customWidth="1"/>
    <col min="16133" max="16383" width="0" style="24" hidden="1"/>
    <col min="16384" max="16384" width="7.85546875" style="24" hidden="1" customWidth="1"/>
  </cols>
  <sheetData>
    <row r="1" spans="1:4" x14ac:dyDescent="0.2">
      <c r="A1" s="23"/>
    </row>
    <row r="2" spans="1:4" x14ac:dyDescent="0.2">
      <c r="A2" s="23"/>
    </row>
    <row r="3" spans="1:4" x14ac:dyDescent="0.2">
      <c r="A3" s="23"/>
    </row>
    <row r="4" spans="1:4" x14ac:dyDescent="0.2">
      <c r="A4" s="23"/>
      <c r="B4" s="25"/>
    </row>
    <row r="5" spans="1:4" ht="40.5" customHeight="1" x14ac:dyDescent="0.2">
      <c r="A5" s="23"/>
    </row>
    <row r="6" spans="1:4" ht="25.5" customHeight="1" x14ac:dyDescent="0.2">
      <c r="A6" s="23"/>
      <c r="C6" s="27">
        <v>2025</v>
      </c>
    </row>
    <row r="7" spans="1:4" ht="39" x14ac:dyDescent="0.2">
      <c r="A7" s="23"/>
      <c r="C7" s="26" t="s">
        <v>0</v>
      </c>
    </row>
    <row r="8" spans="1:4" x14ac:dyDescent="0.2">
      <c r="A8" s="23"/>
    </row>
    <row r="9" spans="1:4" ht="19.5" customHeight="1" x14ac:dyDescent="0.2">
      <c r="A9" s="23" t="s">
        <v>1</v>
      </c>
    </row>
    <row r="10" spans="1:4" ht="19.5" customHeight="1" x14ac:dyDescent="0.2">
      <c r="A10" s="23" t="s">
        <v>2</v>
      </c>
      <c r="C10" s="28" t="s">
        <v>3</v>
      </c>
    </row>
    <row r="11" spans="1:4" ht="19.5" customHeight="1" x14ac:dyDescent="0.2">
      <c r="A11" s="23"/>
      <c r="C11" s="28" t="s">
        <v>4</v>
      </c>
    </row>
    <row r="12" spans="1:4" ht="19.5" customHeight="1" x14ac:dyDescent="0.2">
      <c r="A12" s="23" t="s">
        <v>5</v>
      </c>
      <c r="C12" s="28" t="s">
        <v>6</v>
      </c>
    </row>
    <row r="13" spans="1:4" ht="19.5" customHeight="1" x14ac:dyDescent="0.2">
      <c r="A13" s="23" t="s">
        <v>7</v>
      </c>
      <c r="C13" s="28" t="s">
        <v>8</v>
      </c>
      <c r="D13" s="112"/>
    </row>
    <row r="14" spans="1:4" ht="19.5" customHeight="1" x14ac:dyDescent="0.2">
      <c r="A14" s="23" t="s">
        <v>9</v>
      </c>
      <c r="C14" s="28" t="s">
        <v>10</v>
      </c>
      <c r="D14" s="112"/>
    </row>
    <row r="15" spans="1:4" ht="19.5" customHeight="1" x14ac:dyDescent="0.2">
      <c r="A15" s="23" t="s">
        <v>11</v>
      </c>
      <c r="C15" s="28" t="s">
        <v>12</v>
      </c>
    </row>
    <row r="16" spans="1:4" ht="19.5" customHeight="1" x14ac:dyDescent="0.2">
      <c r="A16" s="23" t="s">
        <v>13</v>
      </c>
      <c r="C16" s="28" t="s">
        <v>14</v>
      </c>
    </row>
    <row r="17" spans="1:4" ht="19.5" customHeight="1" x14ac:dyDescent="0.2">
      <c r="A17" s="23" t="s">
        <v>15</v>
      </c>
      <c r="C17" s="28" t="s">
        <v>16</v>
      </c>
      <c r="D17" s="112"/>
    </row>
    <row r="18" spans="1:4" ht="19.5" customHeight="1" x14ac:dyDescent="0.2">
      <c r="A18" s="23" t="s">
        <v>17</v>
      </c>
    </row>
    <row r="19" spans="1:4" ht="19.5" customHeight="1" x14ac:dyDescent="0.2">
      <c r="A19" s="23" t="s">
        <v>18</v>
      </c>
      <c r="C19" s="109" t="s">
        <v>19</v>
      </c>
    </row>
    <row r="20" spans="1:4" ht="19.5" customHeight="1" x14ac:dyDescent="0.2"/>
    <row r="21" spans="1:4" ht="27.75" customHeight="1" x14ac:dyDescent="0.2">
      <c r="C21" s="108" t="s">
        <v>20</v>
      </c>
    </row>
    <row r="22" spans="1:4" ht="19.5" customHeight="1" x14ac:dyDescent="0.2"/>
    <row r="23" spans="1:4" ht="19.5" customHeight="1" x14ac:dyDescent="0.2"/>
    <row r="24" spans="1:4" ht="19.5" customHeight="1" x14ac:dyDescent="0.2"/>
    <row r="25" spans="1:4" ht="19.5" customHeight="1" x14ac:dyDescent="0.2"/>
    <row r="26" spans="1:4" ht="19.5" customHeight="1" x14ac:dyDescent="0.2"/>
    <row r="27" spans="1:4" ht="19.5" customHeight="1" x14ac:dyDescent="0.2"/>
    <row r="28" spans="1:4" ht="12.75" customHeight="1" x14ac:dyDescent="0.2"/>
    <row r="29" spans="1:4" ht="12.75" customHeight="1" x14ac:dyDescent="0.2"/>
    <row r="30" spans="1:4" ht="12.75" customHeight="1" x14ac:dyDescent="0.2"/>
    <row r="31" spans="1:4" ht="12.75" customHeight="1" x14ac:dyDescent="0.2"/>
    <row r="32" spans="1: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sheetData>
  <dataValidations count="1">
    <dataValidation type="list" allowBlank="1" showInputMessage="1" showErrorMessage="1" sqref="WVK983025 C65521 IY65521 SU65521 ACQ65521 AMM65521 AWI65521 BGE65521 BQA65521 BZW65521 CJS65521 CTO65521 DDK65521 DNG65521 DXC65521 EGY65521 EQU65521 FAQ65521 FKM65521 FUI65521 GEE65521 GOA65521 GXW65521 HHS65521 HRO65521 IBK65521 ILG65521 IVC65521 JEY65521 JOU65521 JYQ65521 KIM65521 KSI65521 LCE65521 LMA65521 LVW65521 MFS65521 MPO65521 MZK65521 NJG65521 NTC65521 OCY65521 OMU65521 OWQ65521 PGM65521 PQI65521 QAE65521 QKA65521 QTW65521 RDS65521 RNO65521 RXK65521 SHG65521 SRC65521 TAY65521 TKU65521 TUQ65521 UEM65521 UOI65521 UYE65521 VIA65521 VRW65521 WBS65521 WLO65521 WVK65521 C131057 IY131057 SU131057 ACQ131057 AMM131057 AWI131057 BGE131057 BQA131057 BZW131057 CJS131057 CTO131057 DDK131057 DNG131057 DXC131057 EGY131057 EQU131057 FAQ131057 FKM131057 FUI131057 GEE131057 GOA131057 GXW131057 HHS131057 HRO131057 IBK131057 ILG131057 IVC131057 JEY131057 JOU131057 JYQ131057 KIM131057 KSI131057 LCE131057 LMA131057 LVW131057 MFS131057 MPO131057 MZK131057 NJG131057 NTC131057 OCY131057 OMU131057 OWQ131057 PGM131057 PQI131057 QAE131057 QKA131057 QTW131057 RDS131057 RNO131057 RXK131057 SHG131057 SRC131057 TAY131057 TKU131057 TUQ131057 UEM131057 UOI131057 UYE131057 VIA131057 VRW131057 WBS131057 WLO131057 WVK131057 C196593 IY196593 SU196593 ACQ196593 AMM196593 AWI196593 BGE196593 BQA196593 BZW196593 CJS196593 CTO196593 DDK196593 DNG196593 DXC196593 EGY196593 EQU196593 FAQ196593 FKM196593 FUI196593 GEE196593 GOA196593 GXW196593 HHS196593 HRO196593 IBK196593 ILG196593 IVC196593 JEY196593 JOU196593 JYQ196593 KIM196593 KSI196593 LCE196593 LMA196593 LVW196593 MFS196593 MPO196593 MZK196593 NJG196593 NTC196593 OCY196593 OMU196593 OWQ196593 PGM196593 PQI196593 QAE196593 QKA196593 QTW196593 RDS196593 RNO196593 RXK196593 SHG196593 SRC196593 TAY196593 TKU196593 TUQ196593 UEM196593 UOI196593 UYE196593 VIA196593 VRW196593 WBS196593 WLO196593 WVK196593 C262129 IY262129 SU262129 ACQ262129 AMM262129 AWI262129 BGE262129 BQA262129 BZW262129 CJS262129 CTO262129 DDK262129 DNG262129 DXC262129 EGY262129 EQU262129 FAQ262129 FKM262129 FUI262129 GEE262129 GOA262129 GXW262129 HHS262129 HRO262129 IBK262129 ILG262129 IVC262129 JEY262129 JOU262129 JYQ262129 KIM262129 KSI262129 LCE262129 LMA262129 LVW262129 MFS262129 MPO262129 MZK262129 NJG262129 NTC262129 OCY262129 OMU262129 OWQ262129 PGM262129 PQI262129 QAE262129 QKA262129 QTW262129 RDS262129 RNO262129 RXK262129 SHG262129 SRC262129 TAY262129 TKU262129 TUQ262129 UEM262129 UOI262129 UYE262129 VIA262129 VRW262129 WBS262129 WLO262129 WVK262129 C327665 IY327665 SU327665 ACQ327665 AMM327665 AWI327665 BGE327665 BQA327665 BZW327665 CJS327665 CTO327665 DDK327665 DNG327665 DXC327665 EGY327665 EQU327665 FAQ327665 FKM327665 FUI327665 GEE327665 GOA327665 GXW327665 HHS327665 HRO327665 IBK327665 ILG327665 IVC327665 JEY327665 JOU327665 JYQ327665 KIM327665 KSI327665 LCE327665 LMA327665 LVW327665 MFS327665 MPO327665 MZK327665 NJG327665 NTC327665 OCY327665 OMU327665 OWQ327665 PGM327665 PQI327665 QAE327665 QKA327665 QTW327665 RDS327665 RNO327665 RXK327665 SHG327665 SRC327665 TAY327665 TKU327665 TUQ327665 UEM327665 UOI327665 UYE327665 VIA327665 VRW327665 WBS327665 WLO327665 WVK327665 C393201 IY393201 SU393201 ACQ393201 AMM393201 AWI393201 BGE393201 BQA393201 BZW393201 CJS393201 CTO393201 DDK393201 DNG393201 DXC393201 EGY393201 EQU393201 FAQ393201 FKM393201 FUI393201 GEE393201 GOA393201 GXW393201 HHS393201 HRO393201 IBK393201 ILG393201 IVC393201 JEY393201 JOU393201 JYQ393201 KIM393201 KSI393201 LCE393201 LMA393201 LVW393201 MFS393201 MPO393201 MZK393201 NJG393201 NTC393201 OCY393201 OMU393201 OWQ393201 PGM393201 PQI393201 QAE393201 QKA393201 QTW393201 RDS393201 RNO393201 RXK393201 SHG393201 SRC393201 TAY393201 TKU393201 TUQ393201 UEM393201 UOI393201 UYE393201 VIA393201 VRW393201 WBS393201 WLO393201 WVK393201 C458737 IY458737 SU458737 ACQ458737 AMM458737 AWI458737 BGE458737 BQA458737 BZW458737 CJS458737 CTO458737 DDK458737 DNG458737 DXC458737 EGY458737 EQU458737 FAQ458737 FKM458737 FUI458737 GEE458737 GOA458737 GXW458737 HHS458737 HRO458737 IBK458737 ILG458737 IVC458737 JEY458737 JOU458737 JYQ458737 KIM458737 KSI458737 LCE458737 LMA458737 LVW458737 MFS458737 MPO458737 MZK458737 NJG458737 NTC458737 OCY458737 OMU458737 OWQ458737 PGM458737 PQI458737 QAE458737 QKA458737 QTW458737 RDS458737 RNO458737 RXK458737 SHG458737 SRC458737 TAY458737 TKU458737 TUQ458737 UEM458737 UOI458737 UYE458737 VIA458737 VRW458737 WBS458737 WLO458737 WVK458737 C524273 IY524273 SU524273 ACQ524273 AMM524273 AWI524273 BGE524273 BQA524273 BZW524273 CJS524273 CTO524273 DDK524273 DNG524273 DXC524273 EGY524273 EQU524273 FAQ524273 FKM524273 FUI524273 GEE524273 GOA524273 GXW524273 HHS524273 HRO524273 IBK524273 ILG524273 IVC524273 JEY524273 JOU524273 JYQ524273 KIM524273 KSI524273 LCE524273 LMA524273 LVW524273 MFS524273 MPO524273 MZK524273 NJG524273 NTC524273 OCY524273 OMU524273 OWQ524273 PGM524273 PQI524273 QAE524273 QKA524273 QTW524273 RDS524273 RNO524273 RXK524273 SHG524273 SRC524273 TAY524273 TKU524273 TUQ524273 UEM524273 UOI524273 UYE524273 VIA524273 VRW524273 WBS524273 WLO524273 WVK524273 C589809 IY589809 SU589809 ACQ589809 AMM589809 AWI589809 BGE589809 BQA589809 BZW589809 CJS589809 CTO589809 DDK589809 DNG589809 DXC589809 EGY589809 EQU589809 FAQ589809 FKM589809 FUI589809 GEE589809 GOA589809 GXW589809 HHS589809 HRO589809 IBK589809 ILG589809 IVC589809 JEY589809 JOU589809 JYQ589809 KIM589809 KSI589809 LCE589809 LMA589809 LVW589809 MFS589809 MPO589809 MZK589809 NJG589809 NTC589809 OCY589809 OMU589809 OWQ589809 PGM589809 PQI589809 QAE589809 QKA589809 QTW589809 RDS589809 RNO589809 RXK589809 SHG589809 SRC589809 TAY589809 TKU589809 TUQ589809 UEM589809 UOI589809 UYE589809 VIA589809 VRW589809 WBS589809 WLO589809 WVK589809 C655345 IY655345 SU655345 ACQ655345 AMM655345 AWI655345 BGE655345 BQA655345 BZW655345 CJS655345 CTO655345 DDK655345 DNG655345 DXC655345 EGY655345 EQU655345 FAQ655345 FKM655345 FUI655345 GEE655345 GOA655345 GXW655345 HHS655345 HRO655345 IBK655345 ILG655345 IVC655345 JEY655345 JOU655345 JYQ655345 KIM655345 KSI655345 LCE655345 LMA655345 LVW655345 MFS655345 MPO655345 MZK655345 NJG655345 NTC655345 OCY655345 OMU655345 OWQ655345 PGM655345 PQI655345 QAE655345 QKA655345 QTW655345 RDS655345 RNO655345 RXK655345 SHG655345 SRC655345 TAY655345 TKU655345 TUQ655345 UEM655345 UOI655345 UYE655345 VIA655345 VRW655345 WBS655345 WLO655345 WVK655345 C720881 IY720881 SU720881 ACQ720881 AMM720881 AWI720881 BGE720881 BQA720881 BZW720881 CJS720881 CTO720881 DDK720881 DNG720881 DXC720881 EGY720881 EQU720881 FAQ720881 FKM720881 FUI720881 GEE720881 GOA720881 GXW720881 HHS720881 HRO720881 IBK720881 ILG720881 IVC720881 JEY720881 JOU720881 JYQ720881 KIM720881 KSI720881 LCE720881 LMA720881 LVW720881 MFS720881 MPO720881 MZK720881 NJG720881 NTC720881 OCY720881 OMU720881 OWQ720881 PGM720881 PQI720881 QAE720881 QKA720881 QTW720881 RDS720881 RNO720881 RXK720881 SHG720881 SRC720881 TAY720881 TKU720881 TUQ720881 UEM720881 UOI720881 UYE720881 VIA720881 VRW720881 WBS720881 WLO720881 WVK720881 C786417 IY786417 SU786417 ACQ786417 AMM786417 AWI786417 BGE786417 BQA786417 BZW786417 CJS786417 CTO786417 DDK786417 DNG786417 DXC786417 EGY786417 EQU786417 FAQ786417 FKM786417 FUI786417 GEE786417 GOA786417 GXW786417 HHS786417 HRO786417 IBK786417 ILG786417 IVC786417 JEY786417 JOU786417 JYQ786417 KIM786417 KSI786417 LCE786417 LMA786417 LVW786417 MFS786417 MPO786417 MZK786417 NJG786417 NTC786417 OCY786417 OMU786417 OWQ786417 PGM786417 PQI786417 QAE786417 QKA786417 QTW786417 RDS786417 RNO786417 RXK786417 SHG786417 SRC786417 TAY786417 TKU786417 TUQ786417 UEM786417 UOI786417 UYE786417 VIA786417 VRW786417 WBS786417 WLO786417 WVK786417 C851953 IY851953 SU851953 ACQ851953 AMM851953 AWI851953 BGE851953 BQA851953 BZW851953 CJS851953 CTO851953 DDK851953 DNG851953 DXC851953 EGY851953 EQU851953 FAQ851953 FKM851953 FUI851953 GEE851953 GOA851953 GXW851953 HHS851953 HRO851953 IBK851953 ILG851953 IVC851953 JEY851953 JOU851953 JYQ851953 KIM851953 KSI851953 LCE851953 LMA851953 LVW851953 MFS851953 MPO851953 MZK851953 NJG851953 NTC851953 OCY851953 OMU851953 OWQ851953 PGM851953 PQI851953 QAE851953 QKA851953 QTW851953 RDS851953 RNO851953 RXK851953 SHG851953 SRC851953 TAY851953 TKU851953 TUQ851953 UEM851953 UOI851953 UYE851953 VIA851953 VRW851953 WBS851953 WLO851953 WVK851953 C917489 IY917489 SU917489 ACQ917489 AMM917489 AWI917489 BGE917489 BQA917489 BZW917489 CJS917489 CTO917489 DDK917489 DNG917489 DXC917489 EGY917489 EQU917489 FAQ917489 FKM917489 FUI917489 GEE917489 GOA917489 GXW917489 HHS917489 HRO917489 IBK917489 ILG917489 IVC917489 JEY917489 JOU917489 JYQ917489 KIM917489 KSI917489 LCE917489 LMA917489 LVW917489 MFS917489 MPO917489 MZK917489 NJG917489 NTC917489 OCY917489 OMU917489 OWQ917489 PGM917489 PQI917489 QAE917489 QKA917489 QTW917489 RDS917489 RNO917489 RXK917489 SHG917489 SRC917489 TAY917489 TKU917489 TUQ917489 UEM917489 UOI917489 UYE917489 VIA917489 VRW917489 WBS917489 WLO917489 WVK917489 C983025 IY983025 SU983025 ACQ983025 AMM983025 AWI983025 BGE983025 BQA983025 BZW983025 CJS983025 CTO983025 DDK983025 DNG983025 DXC983025 EGY983025 EQU983025 FAQ983025 FKM983025 FUI983025 GEE983025 GOA983025 GXW983025 HHS983025 HRO983025 IBK983025 ILG983025 IVC983025 JEY983025 JOU983025 JYQ983025 KIM983025 KSI983025 LCE983025 LMA983025 LVW983025 MFS983025 MPO983025 MZK983025 NJG983025 NTC983025 OCY983025 OMU983025 OWQ983025 PGM983025 PQI983025 QAE983025 QKA983025 QTW983025 RDS983025 RNO983025 RXK983025 SHG983025 SRC983025 TAY983025 TKU983025 TUQ983025 UEM983025 UOI983025 UYE983025 VIA983025 VRW983025 WBS983025 WLO983025" xr:uid="{00000000-0002-0000-0000-000000000000}">
      <formula1>$A$9:$A$19</formula1>
    </dataValidation>
  </dataValidations>
  <hyperlinks>
    <hyperlink ref="C10" location="'Tableau 1 Production ST RC'!A1" display="Tableau 1 : Production ST RC" xr:uid="{00000000-0004-0000-0000-000000000000}"/>
    <hyperlink ref="C12" location="'Tableau 3 Installation solaire '!A1" display="Tableau 3: Installation solaire" xr:uid="{00000000-0004-0000-0000-000001000000}"/>
    <hyperlink ref="C13" location="'Tableau 4 Evolution besoins RC '!A1" display="Tableau 4 : Evolution besoins RC" xr:uid="{00000000-0004-0000-0000-000002000000}"/>
    <hyperlink ref="C14" location="'Tableau 5 Décomposition métrés'!A1" display="Tableau 5 : Décomposition des métrés" xr:uid="{00000000-0004-0000-0000-000003000000}"/>
    <hyperlink ref="C15" location="'Tableau 6 CAPEX OPEX'!A1" display="Tableau 6 : CAPEX / OPEX" xr:uid="{00000000-0004-0000-0000-000004000000}"/>
    <hyperlink ref="C16" location="'Tableau 7 Impact subvention'!A1" display="Tableau 7 : Impact subvention" xr:uid="{00000000-0004-0000-0000-000005000000}"/>
    <hyperlink ref="C17" location="'Tableau 8 CEP'!A1" display="Tableau 8 : Compte d'Exploitation Prévisionnel" xr:uid="{00000000-0004-0000-0000-000006000000}"/>
    <hyperlink ref="C11" location="'Tableau 2 Besoins RC'!A1" display="Tableau 2 : Besoins RC" xr:uid="{00000000-0004-0000-0000-000007000000}"/>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K57"/>
  <sheetViews>
    <sheetView workbookViewId="0">
      <selection activeCell="D35" sqref="D35"/>
    </sheetView>
  </sheetViews>
  <sheetFormatPr baseColWidth="10" defaultColWidth="11.42578125" defaultRowHeight="15" x14ac:dyDescent="0.25"/>
  <cols>
    <col min="2" max="2" width="33.5703125" style="35" customWidth="1"/>
    <col min="3" max="3" width="30.85546875" customWidth="1"/>
    <col min="10" max="10" width="14.5703125" customWidth="1"/>
  </cols>
  <sheetData>
    <row r="2" spans="1:11" x14ac:dyDescent="0.25">
      <c r="A2" s="34">
        <v>1</v>
      </c>
      <c r="B2" s="29" t="s">
        <v>30</v>
      </c>
      <c r="D2" t="s">
        <v>254</v>
      </c>
      <c r="G2" t="s">
        <v>255</v>
      </c>
    </row>
    <row r="3" spans="1:11" x14ac:dyDescent="0.25">
      <c r="A3" s="34">
        <v>2</v>
      </c>
      <c r="B3" s="30" t="s">
        <v>31</v>
      </c>
    </row>
    <row r="4" spans="1:11" x14ac:dyDescent="0.25">
      <c r="A4" s="34">
        <v>3</v>
      </c>
      <c r="B4" s="30" t="s">
        <v>256</v>
      </c>
    </row>
    <row r="5" spans="1:11" x14ac:dyDescent="0.25">
      <c r="A5" s="34">
        <v>4</v>
      </c>
      <c r="B5" s="30" t="s">
        <v>257</v>
      </c>
      <c r="D5" t="s">
        <v>258</v>
      </c>
      <c r="G5" s="210" t="s">
        <v>259</v>
      </c>
      <c r="J5" s="114" t="s">
        <v>260</v>
      </c>
      <c r="K5" s="113" t="s">
        <v>261</v>
      </c>
    </row>
    <row r="6" spans="1:11" x14ac:dyDescent="0.25">
      <c r="A6" s="34">
        <v>5</v>
      </c>
      <c r="B6" s="30" t="s">
        <v>34</v>
      </c>
      <c r="D6" t="s">
        <v>262</v>
      </c>
      <c r="G6" s="210" t="s">
        <v>263</v>
      </c>
      <c r="J6" s="114" t="s">
        <v>264</v>
      </c>
      <c r="K6" s="113" t="s">
        <v>265</v>
      </c>
    </row>
    <row r="7" spans="1:11" x14ac:dyDescent="0.25">
      <c r="A7" s="34">
        <v>6</v>
      </c>
      <c r="B7" s="29" t="s">
        <v>266</v>
      </c>
      <c r="D7" t="s">
        <v>267</v>
      </c>
      <c r="G7" s="210" t="s">
        <v>268</v>
      </c>
      <c r="J7" s="114" t="s">
        <v>269</v>
      </c>
      <c r="K7" s="114" t="s">
        <v>270</v>
      </c>
    </row>
    <row r="8" spans="1:11" x14ac:dyDescent="0.25">
      <c r="A8" s="34">
        <v>7</v>
      </c>
      <c r="B8" s="30" t="s">
        <v>31</v>
      </c>
      <c r="D8" t="s">
        <v>271</v>
      </c>
      <c r="G8" s="210" t="s">
        <v>272</v>
      </c>
      <c r="J8" s="114" t="s">
        <v>273</v>
      </c>
    </row>
    <row r="9" spans="1:11" x14ac:dyDescent="0.25">
      <c r="A9" s="34">
        <v>8</v>
      </c>
      <c r="B9" s="30" t="s">
        <v>274</v>
      </c>
      <c r="D9" t="s">
        <v>275</v>
      </c>
    </row>
    <row r="10" spans="1:11" x14ac:dyDescent="0.25">
      <c r="A10" s="34">
        <v>9</v>
      </c>
      <c r="B10" s="30" t="s">
        <v>276</v>
      </c>
    </row>
    <row r="11" spans="1:11" x14ac:dyDescent="0.25">
      <c r="A11" s="34">
        <v>10</v>
      </c>
      <c r="B11" s="30" t="s">
        <v>34</v>
      </c>
    </row>
    <row r="12" spans="1:11" x14ac:dyDescent="0.25">
      <c r="A12" s="34">
        <v>11</v>
      </c>
      <c r="B12" s="29" t="s">
        <v>36</v>
      </c>
    </row>
    <row r="13" spans="1:11" x14ac:dyDescent="0.25">
      <c r="A13" s="34">
        <v>12</v>
      </c>
      <c r="B13" s="30" t="s">
        <v>31</v>
      </c>
    </row>
    <row r="14" spans="1:11" x14ac:dyDescent="0.25">
      <c r="A14" s="34">
        <v>13</v>
      </c>
      <c r="B14" s="30" t="s">
        <v>37</v>
      </c>
    </row>
    <row r="15" spans="1:11" x14ac:dyDescent="0.25">
      <c r="A15" s="34">
        <v>14</v>
      </c>
      <c r="B15" s="30" t="s">
        <v>38</v>
      </c>
    </row>
    <row r="16" spans="1:11" x14ac:dyDescent="0.25">
      <c r="A16" s="34">
        <v>15</v>
      </c>
      <c r="B16" s="30" t="s">
        <v>34</v>
      </c>
    </row>
    <row r="17" spans="1:2" ht="23.25" x14ac:dyDescent="0.25">
      <c r="A17" s="34">
        <v>16</v>
      </c>
      <c r="B17" s="29" t="s">
        <v>277</v>
      </c>
    </row>
    <row r="18" spans="1:2" ht="23.25" x14ac:dyDescent="0.25">
      <c r="A18" s="34">
        <v>17</v>
      </c>
      <c r="B18" s="29" t="s">
        <v>278</v>
      </c>
    </row>
    <row r="19" spans="1:2" x14ac:dyDescent="0.25">
      <c r="A19" s="34">
        <v>18</v>
      </c>
      <c r="B19" s="29" t="s">
        <v>279</v>
      </c>
    </row>
    <row r="20" spans="1:2" x14ac:dyDescent="0.25">
      <c r="A20" s="34">
        <v>19</v>
      </c>
      <c r="B20" s="29" t="s">
        <v>280</v>
      </c>
    </row>
    <row r="21" spans="1:2" x14ac:dyDescent="0.25">
      <c r="A21" s="34">
        <v>20</v>
      </c>
      <c r="B21" s="31" t="s">
        <v>281</v>
      </c>
    </row>
    <row r="22" spans="1:2" x14ac:dyDescent="0.25">
      <c r="A22" s="34">
        <v>21</v>
      </c>
      <c r="B22" s="32" t="s">
        <v>282</v>
      </c>
    </row>
    <row r="23" spans="1:2" x14ac:dyDescent="0.25">
      <c r="A23" s="34">
        <v>22</v>
      </c>
      <c r="B23" s="32" t="s">
        <v>283</v>
      </c>
    </row>
    <row r="24" spans="1:2" x14ac:dyDescent="0.25">
      <c r="A24" s="34">
        <v>23</v>
      </c>
      <c r="B24" s="32" t="s">
        <v>67</v>
      </c>
    </row>
    <row r="25" spans="1:2" x14ac:dyDescent="0.25">
      <c r="A25" s="34">
        <v>24</v>
      </c>
      <c r="B25" s="32" t="s">
        <v>55</v>
      </c>
    </row>
    <row r="26" spans="1:2" x14ac:dyDescent="0.25">
      <c r="A26" s="34">
        <v>25</v>
      </c>
      <c r="B26" s="36" t="s">
        <v>56</v>
      </c>
    </row>
    <row r="27" spans="1:2" x14ac:dyDescent="0.25">
      <c r="A27" s="34">
        <v>26</v>
      </c>
      <c r="B27" s="36" t="s">
        <v>57</v>
      </c>
    </row>
    <row r="28" spans="1:2" x14ac:dyDescent="0.25">
      <c r="A28" s="34">
        <v>27</v>
      </c>
      <c r="B28" s="36" t="s">
        <v>284</v>
      </c>
    </row>
    <row r="29" spans="1:2" x14ac:dyDescent="0.25">
      <c r="A29" s="34">
        <v>28</v>
      </c>
      <c r="B29" s="32" t="s">
        <v>61</v>
      </c>
    </row>
    <row r="30" spans="1:2" x14ac:dyDescent="0.25">
      <c r="A30" s="34">
        <v>29</v>
      </c>
      <c r="B30" s="36" t="s">
        <v>285</v>
      </c>
    </row>
    <row r="31" spans="1:2" x14ac:dyDescent="0.25">
      <c r="A31" s="34">
        <v>30</v>
      </c>
      <c r="B31" s="36" t="s">
        <v>63</v>
      </c>
    </row>
    <row r="32" spans="1:2" ht="22.5" x14ac:dyDescent="0.25">
      <c r="A32" s="34">
        <v>31</v>
      </c>
      <c r="B32" s="31" t="s">
        <v>64</v>
      </c>
    </row>
    <row r="33" spans="1:2" ht="22.5" x14ac:dyDescent="0.25">
      <c r="A33" s="34">
        <v>32</v>
      </c>
      <c r="B33" s="31" t="s">
        <v>66</v>
      </c>
    </row>
    <row r="34" spans="1:2" x14ac:dyDescent="0.25">
      <c r="A34" s="34">
        <v>33</v>
      </c>
      <c r="B34" s="31" t="s">
        <v>54</v>
      </c>
    </row>
    <row r="35" spans="1:2" x14ac:dyDescent="0.25">
      <c r="A35" s="34">
        <v>34</v>
      </c>
      <c r="B35" s="37" t="s">
        <v>286</v>
      </c>
    </row>
    <row r="36" spans="1:2" x14ac:dyDescent="0.25">
      <c r="A36" s="34">
        <v>35</v>
      </c>
      <c r="B36" s="18" t="s">
        <v>287</v>
      </c>
    </row>
    <row r="37" spans="1:2" x14ac:dyDescent="0.25">
      <c r="A37" s="34">
        <v>36</v>
      </c>
      <c r="B37" s="33" t="s">
        <v>288</v>
      </c>
    </row>
    <row r="38" spans="1:2" x14ac:dyDescent="0.25">
      <c r="A38" s="34">
        <v>37</v>
      </c>
      <c r="B38" s="19" t="s">
        <v>289</v>
      </c>
    </row>
    <row r="39" spans="1:2" x14ac:dyDescent="0.25">
      <c r="A39" s="34">
        <v>38</v>
      </c>
      <c r="B39" s="20" t="s">
        <v>290</v>
      </c>
    </row>
    <row r="40" spans="1:2" x14ac:dyDescent="0.25">
      <c r="A40" s="34">
        <v>39</v>
      </c>
      <c r="B40" s="38" t="s">
        <v>291</v>
      </c>
    </row>
    <row r="41" spans="1:2" ht="22.5" x14ac:dyDescent="0.25">
      <c r="A41" s="34">
        <v>40</v>
      </c>
      <c r="B41" s="38" t="s">
        <v>292</v>
      </c>
    </row>
    <row r="42" spans="1:2" x14ac:dyDescent="0.25">
      <c r="A42" s="34">
        <v>41</v>
      </c>
      <c r="B42" s="38" t="s">
        <v>293</v>
      </c>
    </row>
    <row r="43" spans="1:2" x14ac:dyDescent="0.25">
      <c r="A43" s="34">
        <v>42</v>
      </c>
      <c r="B43" s="38" t="s">
        <v>294</v>
      </c>
    </row>
    <row r="44" spans="1:2" ht="22.5" x14ac:dyDescent="0.25">
      <c r="A44" s="34">
        <v>43</v>
      </c>
      <c r="B44" s="38" t="s">
        <v>295</v>
      </c>
    </row>
    <row r="45" spans="1:2" x14ac:dyDescent="0.25">
      <c r="A45" s="34">
        <v>44</v>
      </c>
      <c r="B45" s="38" t="s">
        <v>296</v>
      </c>
    </row>
    <row r="46" spans="1:2" x14ac:dyDescent="0.25">
      <c r="A46" s="34">
        <v>45</v>
      </c>
      <c r="B46" s="38" t="s">
        <v>297</v>
      </c>
    </row>
    <row r="47" spans="1:2" x14ac:dyDescent="0.25">
      <c r="A47" s="34">
        <v>46</v>
      </c>
      <c r="B47" s="39" t="s">
        <v>298</v>
      </c>
    </row>
    <row r="48" spans="1:2" x14ac:dyDescent="0.25">
      <c r="A48" s="34">
        <v>47</v>
      </c>
      <c r="B48" s="40" t="s">
        <v>213</v>
      </c>
    </row>
    <row r="49" spans="1:2" x14ac:dyDescent="0.25">
      <c r="A49" s="34">
        <v>48</v>
      </c>
      <c r="B49" s="40" t="s">
        <v>216</v>
      </c>
    </row>
    <row r="50" spans="1:2" x14ac:dyDescent="0.25">
      <c r="A50" s="34">
        <v>49</v>
      </c>
      <c r="B50" s="40" t="s">
        <v>222</v>
      </c>
    </row>
    <row r="51" spans="1:2" x14ac:dyDescent="0.25">
      <c r="A51" s="34">
        <v>50</v>
      </c>
      <c r="B51" s="40" t="s">
        <v>225</v>
      </c>
    </row>
    <row r="52" spans="1:2" x14ac:dyDescent="0.25">
      <c r="A52" s="34">
        <v>51</v>
      </c>
      <c r="B52" s="41" t="s">
        <v>233</v>
      </c>
    </row>
    <row r="53" spans="1:2" x14ac:dyDescent="0.25">
      <c r="A53" s="34">
        <v>52</v>
      </c>
      <c r="B53" s="42" t="s">
        <v>299</v>
      </c>
    </row>
    <row r="54" spans="1:2" x14ac:dyDescent="0.25">
      <c r="A54" s="34">
        <v>53</v>
      </c>
      <c r="B54" s="43" t="s">
        <v>300</v>
      </c>
    </row>
    <row r="55" spans="1:2" x14ac:dyDescent="0.25">
      <c r="A55" s="34">
        <v>54</v>
      </c>
      <c r="B55" s="43" t="s">
        <v>180</v>
      </c>
    </row>
    <row r="56" spans="1:2" ht="24" x14ac:dyDescent="0.25">
      <c r="A56" s="34">
        <v>55</v>
      </c>
      <c r="B56" s="43" t="s">
        <v>301</v>
      </c>
    </row>
    <row r="57" spans="1:2" x14ac:dyDescent="0.25">
      <c r="A57" s="34">
        <v>56</v>
      </c>
      <c r="B57" s="43" t="s">
        <v>193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sheetPr>
  <dimension ref="A3:D14"/>
  <sheetViews>
    <sheetView workbookViewId="0">
      <selection activeCell="I15" sqref="I15"/>
    </sheetView>
  </sheetViews>
  <sheetFormatPr baseColWidth="10" defaultColWidth="11.42578125" defaultRowHeight="15" x14ac:dyDescent="0.25"/>
  <cols>
    <col min="1" max="1" width="30.85546875" customWidth="1"/>
    <col min="2" max="2" width="28.85546875" customWidth="1"/>
    <col min="3" max="3" width="22.85546875" customWidth="1"/>
    <col min="4" max="4" width="33.85546875" customWidth="1"/>
  </cols>
  <sheetData>
    <row r="3" spans="1:4" x14ac:dyDescent="0.25">
      <c r="A3" s="54"/>
      <c r="B3" s="54"/>
      <c r="C3" s="54"/>
      <c r="D3" s="55" t="s">
        <v>69</v>
      </c>
    </row>
    <row r="4" spans="1:4" x14ac:dyDescent="0.25">
      <c r="A4" s="443" t="s">
        <v>302</v>
      </c>
      <c r="B4" s="57" t="s">
        <v>303</v>
      </c>
      <c r="C4" s="51"/>
      <c r="D4" s="51"/>
    </row>
    <row r="5" spans="1:4" ht="105" x14ac:dyDescent="0.25">
      <c r="A5" s="444"/>
      <c r="B5" s="57" t="s">
        <v>304</v>
      </c>
      <c r="C5" s="51"/>
      <c r="D5" s="52" t="s">
        <v>305</v>
      </c>
    </row>
    <row r="6" spans="1:4" x14ac:dyDescent="0.25">
      <c r="A6" s="58" t="s">
        <v>306</v>
      </c>
      <c r="B6" s="59"/>
      <c r="C6" s="51"/>
      <c r="D6" s="53"/>
    </row>
    <row r="7" spans="1:4" x14ac:dyDescent="0.25">
      <c r="A7" s="443" t="s">
        <v>307</v>
      </c>
      <c r="B7" s="57" t="s">
        <v>308</v>
      </c>
      <c r="C7" s="51"/>
      <c r="D7" s="53" t="s">
        <v>309</v>
      </c>
    </row>
    <row r="8" spans="1:4" x14ac:dyDescent="0.25">
      <c r="A8" s="445"/>
      <c r="B8" s="57" t="s">
        <v>310</v>
      </c>
      <c r="C8" s="51"/>
      <c r="D8" s="53" t="s">
        <v>311</v>
      </c>
    </row>
    <row r="9" spans="1:4" x14ac:dyDescent="0.25">
      <c r="A9" s="445"/>
      <c r="B9" s="57" t="s">
        <v>312</v>
      </c>
      <c r="C9" s="51"/>
      <c r="D9" s="53" t="s">
        <v>313</v>
      </c>
    </row>
    <row r="10" spans="1:4" ht="30" x14ac:dyDescent="0.25">
      <c r="A10" s="445"/>
      <c r="B10" s="56" t="s">
        <v>314</v>
      </c>
      <c r="C10" s="57" t="e">
        <f>C9/#REF!</f>
        <v>#REF!</v>
      </c>
      <c r="D10" s="51"/>
    </row>
    <row r="11" spans="1:4" ht="30" x14ac:dyDescent="0.25">
      <c r="A11" s="445"/>
      <c r="B11" s="56" t="s">
        <v>315</v>
      </c>
      <c r="C11" s="57" t="e">
        <f>C7/#REF!</f>
        <v>#REF!</v>
      </c>
      <c r="D11" s="51"/>
    </row>
    <row r="12" spans="1:4" ht="60" x14ac:dyDescent="0.25">
      <c r="A12" s="445"/>
      <c r="B12" s="56" t="s">
        <v>316</v>
      </c>
      <c r="C12" s="57" t="e">
        <f>C8/#REF!</f>
        <v>#REF!</v>
      </c>
      <c r="D12" s="51"/>
    </row>
    <row r="13" spans="1:4" ht="30" x14ac:dyDescent="0.25">
      <c r="A13" s="445"/>
      <c r="B13" s="56" t="s">
        <v>317</v>
      </c>
      <c r="C13" s="57" t="e">
        <f>C8/#REF!</f>
        <v>#REF!</v>
      </c>
      <c r="D13" s="51"/>
    </row>
    <row r="14" spans="1:4" x14ac:dyDescent="0.25">
      <c r="A14" s="444"/>
      <c r="B14" s="56" t="s">
        <v>318</v>
      </c>
      <c r="C14" s="57" t="e">
        <f>C9/#REF!</f>
        <v>#REF!</v>
      </c>
      <c r="D14" s="51"/>
    </row>
  </sheetData>
  <mergeCells count="2">
    <mergeCell ref="A4:A5"/>
    <mergeCell ref="A7:A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J40"/>
  <sheetViews>
    <sheetView topLeftCell="A19" zoomScale="130" zoomScaleNormal="130" workbookViewId="0">
      <selection activeCell="L25" sqref="L25"/>
    </sheetView>
  </sheetViews>
  <sheetFormatPr baseColWidth="10" defaultColWidth="11.42578125" defaultRowHeight="15" x14ac:dyDescent="0.25"/>
  <cols>
    <col min="1" max="1" width="4.5703125" customWidth="1"/>
    <col min="2" max="2" width="4.42578125" customWidth="1"/>
    <col min="3" max="3" width="34.7109375" customWidth="1"/>
    <col min="4" max="4" width="12.5703125" customWidth="1"/>
    <col min="5" max="5" width="14.7109375" customWidth="1"/>
    <col min="6" max="6" width="19.28515625" customWidth="1"/>
  </cols>
  <sheetData>
    <row r="1" spans="1:6" ht="15.75" x14ac:dyDescent="0.25">
      <c r="A1" s="21" t="s">
        <v>21</v>
      </c>
    </row>
    <row r="2" spans="1:6" ht="15.75" thickBot="1" x14ac:dyDescent="0.3"/>
    <row r="3" spans="1:6" ht="21.75" customHeight="1" thickBot="1" x14ac:dyDescent="0.3">
      <c r="A3" s="195"/>
      <c r="B3" s="196"/>
      <c r="C3" s="197" t="s">
        <v>22</v>
      </c>
      <c r="D3" s="188" t="s">
        <v>23</v>
      </c>
      <c r="E3" s="188" t="s">
        <v>24</v>
      </c>
      <c r="F3" s="189" t="s">
        <v>25</v>
      </c>
    </row>
    <row r="4" spans="1:6" ht="39.75" customHeight="1" thickBot="1" x14ac:dyDescent="0.3">
      <c r="A4" s="364" t="s">
        <v>26</v>
      </c>
      <c r="B4" s="191" t="s">
        <v>27</v>
      </c>
      <c r="C4" s="192" t="s">
        <v>28</v>
      </c>
      <c r="D4" s="193">
        <v>0</v>
      </c>
      <c r="E4" s="193">
        <v>0</v>
      </c>
      <c r="F4" s="194">
        <f>E4-D4</f>
        <v>0</v>
      </c>
    </row>
    <row r="5" spans="1:6" ht="13.5" customHeight="1" x14ac:dyDescent="0.25">
      <c r="A5" s="365"/>
      <c r="B5" s="367" t="s">
        <v>29</v>
      </c>
      <c r="C5" s="190" t="s">
        <v>30</v>
      </c>
      <c r="D5" s="193"/>
      <c r="E5" s="193"/>
      <c r="F5" s="194">
        <f>E5-D5</f>
        <v>0</v>
      </c>
    </row>
    <row r="6" spans="1:6" ht="13.5" customHeight="1" x14ac:dyDescent="0.25">
      <c r="A6" s="365"/>
      <c r="B6" s="368"/>
      <c r="C6" s="198" t="s">
        <v>31</v>
      </c>
      <c r="D6" s="199"/>
      <c r="E6" s="199"/>
      <c r="F6" s="200">
        <f>E6-D6</f>
        <v>0</v>
      </c>
    </row>
    <row r="7" spans="1:6" ht="13.5" customHeight="1" x14ac:dyDescent="0.25">
      <c r="A7" s="365"/>
      <c r="B7" s="368"/>
      <c r="C7" s="198" t="s">
        <v>32</v>
      </c>
      <c r="D7" s="201" t="str">
        <f>IFERROR(D5/D6,"")</f>
        <v/>
      </c>
      <c r="E7" s="201" t="str">
        <f>IFERROR(E5/E6,"")</f>
        <v/>
      </c>
      <c r="F7" s="200"/>
    </row>
    <row r="8" spans="1:6" ht="13.5" customHeight="1" x14ac:dyDescent="0.25">
      <c r="A8" s="365"/>
      <c r="B8" s="368"/>
      <c r="C8" s="198" t="s">
        <v>33</v>
      </c>
      <c r="D8" s="202"/>
      <c r="E8" s="202"/>
      <c r="F8" s="203">
        <f>E8-D8</f>
        <v>0</v>
      </c>
    </row>
    <row r="9" spans="1:6" ht="13.5" customHeight="1" thickBot="1" x14ac:dyDescent="0.3">
      <c r="A9" s="365"/>
      <c r="B9" s="368"/>
      <c r="C9" s="198" t="s">
        <v>34</v>
      </c>
      <c r="D9" s="202" t="str">
        <f>IFERROR(D5/$D$15,"")</f>
        <v/>
      </c>
      <c r="E9" s="202" t="str">
        <f>IFERROR(E5/$E$15,"")</f>
        <v/>
      </c>
      <c r="F9" s="204"/>
    </row>
    <row r="10" spans="1:6" ht="13.5" customHeight="1" x14ac:dyDescent="0.25">
      <c r="A10" s="365"/>
      <c r="B10" s="369" t="s">
        <v>35</v>
      </c>
      <c r="C10" s="190" t="s">
        <v>36</v>
      </c>
      <c r="D10" s="193"/>
      <c r="E10" s="193"/>
      <c r="F10" s="194">
        <f>E10-D10</f>
        <v>0</v>
      </c>
    </row>
    <row r="11" spans="1:6" ht="13.5" customHeight="1" x14ac:dyDescent="0.25">
      <c r="A11" s="365"/>
      <c r="B11" s="370"/>
      <c r="C11" s="198" t="s">
        <v>31</v>
      </c>
      <c r="D11" s="199"/>
      <c r="E11" s="199"/>
      <c r="F11" s="200">
        <f>E11-D11</f>
        <v>0</v>
      </c>
    </row>
    <row r="12" spans="1:6" ht="13.5" customHeight="1" x14ac:dyDescent="0.25">
      <c r="A12" s="365"/>
      <c r="B12" s="370"/>
      <c r="C12" s="198" t="s">
        <v>37</v>
      </c>
      <c r="D12" s="201" t="str">
        <f>IFERROR(D10/D11,"")</f>
        <v/>
      </c>
      <c r="E12" s="201" t="str">
        <f>IFERROR(E10/E11,"")</f>
        <v/>
      </c>
      <c r="F12" s="200"/>
    </row>
    <row r="13" spans="1:6" ht="13.5" customHeight="1" x14ac:dyDescent="0.25">
      <c r="A13" s="365"/>
      <c r="B13" s="370"/>
      <c r="C13" s="198" t="s">
        <v>38</v>
      </c>
      <c r="D13" s="202"/>
      <c r="E13" s="202"/>
      <c r="F13" s="203">
        <f>E13-D13</f>
        <v>0</v>
      </c>
    </row>
    <row r="14" spans="1:6" ht="13.5" customHeight="1" thickBot="1" x14ac:dyDescent="0.3">
      <c r="A14" s="365"/>
      <c r="B14" s="370"/>
      <c r="C14" s="198" t="s">
        <v>34</v>
      </c>
      <c r="D14" s="202" t="str">
        <f>IFERROR(D10/$D$15,"")</f>
        <v/>
      </c>
      <c r="E14" s="202">
        <f>IFERROR(E10/$E$15,)</f>
        <v>0</v>
      </c>
      <c r="F14" s="204"/>
    </row>
    <row r="15" spans="1:6" ht="22.5" x14ac:dyDescent="0.25">
      <c r="A15" s="365"/>
      <c r="B15" s="371" t="s">
        <v>39</v>
      </c>
      <c r="C15" s="44" t="s">
        <v>40</v>
      </c>
      <c r="D15" s="5">
        <f>D4+D5+D10</f>
        <v>0</v>
      </c>
      <c r="E15" s="5">
        <f>E4+E5+E10</f>
        <v>0</v>
      </c>
      <c r="F15" s="6">
        <f>E15-D15</f>
        <v>0</v>
      </c>
    </row>
    <row r="16" spans="1:6" ht="18.75" customHeight="1" x14ac:dyDescent="0.25">
      <c r="A16" s="365"/>
      <c r="B16" s="372"/>
      <c r="C16" s="375" t="s">
        <v>41</v>
      </c>
      <c r="D16" s="345">
        <v>0</v>
      </c>
      <c r="E16" s="345">
        <v>0</v>
      </c>
      <c r="F16" s="60">
        <f>E16-D16</f>
        <v>0</v>
      </c>
    </row>
    <row r="17" spans="1:10" ht="72" customHeight="1" x14ac:dyDescent="0.25">
      <c r="A17" s="365"/>
      <c r="B17" s="372"/>
      <c r="C17" s="376"/>
      <c r="D17" s="346"/>
      <c r="E17" s="346"/>
      <c r="F17" s="47" t="s">
        <v>42</v>
      </c>
    </row>
    <row r="18" spans="1:10" x14ac:dyDescent="0.25">
      <c r="A18" s="365"/>
      <c r="B18" s="372"/>
      <c r="C18" s="13" t="s">
        <v>43</v>
      </c>
      <c r="D18" s="111" t="s">
        <v>44</v>
      </c>
      <c r="E18" s="208" t="str">
        <f>IFERROR(E4/E15,"")</f>
        <v/>
      </c>
      <c r="F18" s="8"/>
    </row>
    <row r="19" spans="1:10" ht="33.75" x14ac:dyDescent="0.25">
      <c r="A19" s="365"/>
      <c r="B19" s="372"/>
      <c r="C19" s="13" t="s">
        <v>45</v>
      </c>
      <c r="D19" s="49">
        <f>IFERROR((D4+D5)/D15,0)</f>
        <v>0</v>
      </c>
      <c r="E19" s="49" t="str">
        <f>IFERROR((E4+E5)/E15,"")</f>
        <v/>
      </c>
      <c r="F19" s="50" t="e">
        <f>E19-D19</f>
        <v>#VALUE!</v>
      </c>
    </row>
    <row r="20" spans="1:10" ht="27.75" customHeight="1" x14ac:dyDescent="0.25">
      <c r="A20" s="365"/>
      <c r="B20" s="372"/>
      <c r="C20" s="377" t="s">
        <v>319</v>
      </c>
      <c r="D20" s="379">
        <f>D4/0.9*0.201*$H$21+D4/0.9*0.272*$I$21+D4/0.9*0.345*$J$21</f>
        <v>0</v>
      </c>
      <c r="E20" s="379">
        <f>E4/0.9*0.201*$H$21+E4/0.9*0.272*$I$21+E4/0.9*0.345*$J$21</f>
        <v>0</v>
      </c>
      <c r="F20" s="381">
        <f>E20-D20</f>
        <v>0</v>
      </c>
      <c r="G20" s="254" t="s">
        <v>46</v>
      </c>
      <c r="H20" s="255" t="s">
        <v>47</v>
      </c>
      <c r="I20" s="255" t="s">
        <v>48</v>
      </c>
      <c r="J20" s="255" t="s">
        <v>49</v>
      </c>
    </row>
    <row r="21" spans="1:10" ht="36.75" customHeight="1" x14ac:dyDescent="0.25">
      <c r="A21" s="365"/>
      <c r="B21" s="373"/>
      <c r="C21" s="378"/>
      <c r="D21" s="380"/>
      <c r="E21" s="380"/>
      <c r="F21" s="382"/>
      <c r="G21" s="254" t="s">
        <v>50</v>
      </c>
      <c r="H21" s="256">
        <v>1</v>
      </c>
      <c r="I21" s="256">
        <v>0</v>
      </c>
      <c r="J21" s="256">
        <v>0</v>
      </c>
    </row>
    <row r="22" spans="1:10" ht="23.25" customHeight="1" thickBot="1" x14ac:dyDescent="0.3">
      <c r="A22" s="366"/>
      <c r="B22" s="374"/>
      <c r="C22" s="9" t="s">
        <v>51</v>
      </c>
      <c r="D22" s="10"/>
      <c r="E22" s="61"/>
      <c r="F22" s="11"/>
    </row>
    <row r="23" spans="1:10" ht="22.5" customHeight="1" x14ac:dyDescent="0.25">
      <c r="A23" s="347" t="s">
        <v>52</v>
      </c>
      <c r="B23" s="348"/>
      <c r="C23" s="205"/>
      <c r="D23" s="45" t="s">
        <v>23</v>
      </c>
      <c r="E23" s="45" t="s">
        <v>24</v>
      </c>
      <c r="F23" s="46" t="s">
        <v>53</v>
      </c>
    </row>
    <row r="24" spans="1:10" ht="13.5" customHeight="1" x14ac:dyDescent="0.25">
      <c r="A24" s="349"/>
      <c r="B24" s="350"/>
      <c r="C24" s="110" t="s">
        <v>54</v>
      </c>
      <c r="D24" s="16"/>
      <c r="E24" s="16"/>
      <c r="F24" s="17"/>
    </row>
    <row r="25" spans="1:10" ht="13.5" customHeight="1" x14ac:dyDescent="0.25">
      <c r="A25" s="349"/>
      <c r="B25" s="350"/>
      <c r="C25" s="62" t="s">
        <v>55</v>
      </c>
      <c r="D25" s="7"/>
      <c r="E25" s="7">
        <v>5000</v>
      </c>
      <c r="F25" s="48">
        <f>E25-D25</f>
        <v>5000</v>
      </c>
    </row>
    <row r="26" spans="1:10" ht="13.5" customHeight="1" x14ac:dyDescent="0.25">
      <c r="A26" s="349"/>
      <c r="B26" s="350"/>
      <c r="C26" s="206" t="s">
        <v>56</v>
      </c>
      <c r="D26" s="12"/>
      <c r="E26" s="12"/>
      <c r="F26" s="8"/>
    </row>
    <row r="27" spans="1:10" ht="13.5" customHeight="1" x14ac:dyDescent="0.25">
      <c r="A27" s="349"/>
      <c r="B27" s="350"/>
      <c r="C27" s="206" t="s">
        <v>57</v>
      </c>
      <c r="D27" s="12"/>
      <c r="E27" s="12"/>
      <c r="F27" s="8"/>
    </row>
    <row r="28" spans="1:10" ht="13.5" customHeight="1" x14ac:dyDescent="0.25">
      <c r="A28" s="349"/>
      <c r="B28" s="350"/>
      <c r="C28" s="206" t="s">
        <v>58</v>
      </c>
      <c r="D28" s="12"/>
      <c r="E28" s="12"/>
      <c r="F28" s="8"/>
    </row>
    <row r="29" spans="1:10" ht="13.5" customHeight="1" x14ac:dyDescent="0.25">
      <c r="A29" s="349"/>
      <c r="B29" s="350"/>
      <c r="C29" s="62" t="s">
        <v>59</v>
      </c>
      <c r="D29" s="7"/>
      <c r="E29" s="7"/>
      <c r="F29" s="8">
        <f>E29-D29</f>
        <v>0</v>
      </c>
    </row>
    <row r="30" spans="1:10" ht="13.5" customHeight="1" x14ac:dyDescent="0.25">
      <c r="A30" s="349"/>
      <c r="B30" s="350"/>
      <c r="C30" s="62" t="s">
        <v>60</v>
      </c>
      <c r="D30" s="7"/>
      <c r="E30" s="7">
        <f>IFERROR(E19*E29,)</f>
        <v>0</v>
      </c>
      <c r="F30" s="8">
        <f>E30-D30</f>
        <v>0</v>
      </c>
    </row>
    <row r="31" spans="1:10" ht="21" customHeight="1" x14ac:dyDescent="0.25">
      <c r="A31" s="349"/>
      <c r="B31" s="350"/>
      <c r="C31" s="62" t="s">
        <v>61</v>
      </c>
      <c r="D31" s="7"/>
      <c r="E31" s="7"/>
      <c r="F31" s="47" t="str">
        <f>E31-D31&amp;" sous stations supplémentaires"</f>
        <v>0 sous stations supplémentaires</v>
      </c>
    </row>
    <row r="32" spans="1:10" ht="13.5" customHeight="1" x14ac:dyDescent="0.25">
      <c r="A32" s="349"/>
      <c r="B32" s="350"/>
      <c r="C32" s="62" t="s">
        <v>62</v>
      </c>
      <c r="D32" s="12"/>
      <c r="E32" s="12"/>
      <c r="F32" s="8"/>
    </row>
    <row r="33" spans="1:6" ht="13.5" customHeight="1" x14ac:dyDescent="0.25">
      <c r="A33" s="349"/>
      <c r="B33" s="350"/>
      <c r="C33" s="62" t="s">
        <v>63</v>
      </c>
      <c r="D33" s="12"/>
      <c r="E33" s="12"/>
      <c r="F33" s="8" t="str">
        <f>E33-D33&amp;" eq logts supplémentaires"</f>
        <v>0 eq logts supplémentaires</v>
      </c>
    </row>
    <row r="34" spans="1:6" ht="9.75" customHeight="1" x14ac:dyDescent="0.25">
      <c r="A34" s="349"/>
      <c r="B34" s="350"/>
      <c r="C34" s="353" t="s">
        <v>64</v>
      </c>
      <c r="D34" s="14"/>
      <c r="E34" s="14">
        <f>E29/E25</f>
        <v>0</v>
      </c>
      <c r="F34" s="15">
        <f>F29/F25</f>
        <v>0</v>
      </c>
    </row>
    <row r="35" spans="1:6" ht="12" customHeight="1" x14ac:dyDescent="0.25">
      <c r="A35" s="349"/>
      <c r="B35" s="350"/>
      <c r="C35" s="354"/>
      <c r="D35" s="355" t="s">
        <v>65</v>
      </c>
      <c r="E35" s="356"/>
      <c r="F35" s="357"/>
    </row>
    <row r="36" spans="1:6" ht="21.75" customHeight="1" x14ac:dyDescent="0.25">
      <c r="A36" s="349"/>
      <c r="B36" s="350"/>
      <c r="C36" s="63" t="s">
        <v>66</v>
      </c>
      <c r="D36" s="14"/>
      <c r="E36" s="14">
        <f>E30/E25</f>
        <v>0</v>
      </c>
      <c r="F36" s="15">
        <f>E36-D36</f>
        <v>0</v>
      </c>
    </row>
    <row r="37" spans="1:6" ht="13.5" customHeight="1" x14ac:dyDescent="0.25">
      <c r="A37" s="349"/>
      <c r="B37" s="350"/>
      <c r="C37" s="62" t="s">
        <v>67</v>
      </c>
      <c r="D37" s="207"/>
      <c r="E37" s="207" t="e">
        <f>E29/E15</f>
        <v>#DIV/0!</v>
      </c>
      <c r="F37" s="8"/>
    </row>
    <row r="38" spans="1:6" ht="13.5" customHeight="1" x14ac:dyDescent="0.25">
      <c r="A38" s="349"/>
      <c r="B38" s="350"/>
      <c r="C38" s="64" t="s">
        <v>68</v>
      </c>
      <c r="D38" s="358">
        <v>2016</v>
      </c>
      <c r="E38" s="359"/>
      <c r="F38" s="360"/>
    </row>
    <row r="39" spans="1:6" ht="16.5" customHeight="1" thickBot="1" x14ac:dyDescent="0.3">
      <c r="A39" s="351"/>
      <c r="B39" s="352"/>
      <c r="C39" s="65" t="s">
        <v>69</v>
      </c>
      <c r="D39" s="361"/>
      <c r="E39" s="362"/>
      <c r="F39" s="363"/>
    </row>
    <row r="40" spans="1:6" ht="24" customHeight="1" x14ac:dyDescent="0.25"/>
  </sheetData>
  <mergeCells count="16">
    <mergeCell ref="D16:D17"/>
    <mergeCell ref="E16:E17"/>
    <mergeCell ref="A23:B39"/>
    <mergeCell ref="C34:C35"/>
    <mergeCell ref="D35:F35"/>
    <mergeCell ref="D38:F38"/>
    <mergeCell ref="D39:F39"/>
    <mergeCell ref="A4:A22"/>
    <mergeCell ref="B5:B9"/>
    <mergeCell ref="B10:B14"/>
    <mergeCell ref="B15:B22"/>
    <mergeCell ref="C16:C17"/>
    <mergeCell ref="C20:C21"/>
    <mergeCell ref="D20:D21"/>
    <mergeCell ref="E20:E21"/>
    <mergeCell ref="F20:F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AC176"/>
  <sheetViews>
    <sheetView tabSelected="1" topLeftCell="A3" zoomScale="115" zoomScaleNormal="115" workbookViewId="0">
      <selection activeCell="K33" sqref="K33"/>
    </sheetView>
  </sheetViews>
  <sheetFormatPr baseColWidth="10" defaultColWidth="11.42578125" defaultRowHeight="15" x14ac:dyDescent="0.25"/>
  <cols>
    <col min="1" max="2" width="12.85546875" customWidth="1"/>
    <col min="3" max="3" width="13.5703125" customWidth="1"/>
    <col min="4" max="4" width="11.140625" customWidth="1"/>
    <col min="5" max="5" width="10.7109375" customWidth="1"/>
    <col min="6" max="6" width="11.28515625" customWidth="1"/>
    <col min="7" max="7" width="9.28515625" customWidth="1"/>
    <col min="8" max="8" width="9.5703125" customWidth="1"/>
    <col min="9" max="9" width="10" customWidth="1"/>
    <col min="10" max="10" width="15.7109375" customWidth="1"/>
    <col min="11" max="11" width="14.28515625" customWidth="1"/>
    <col min="12" max="12" width="11.28515625" customWidth="1"/>
    <col min="13" max="13" width="6.42578125" customWidth="1"/>
    <col min="14" max="14" width="8.140625" customWidth="1"/>
    <col min="15" max="15" width="8.85546875" customWidth="1"/>
    <col min="16" max="16" width="17.140625" customWidth="1"/>
    <col min="17" max="17" width="18.42578125" customWidth="1"/>
    <col min="18" max="18" width="19.5703125" customWidth="1"/>
  </cols>
  <sheetData>
    <row r="1" spans="1:29" ht="15.75" x14ac:dyDescent="0.25">
      <c r="A1" s="231" t="s">
        <v>70</v>
      </c>
      <c r="B1" s="232"/>
      <c r="C1" s="232"/>
      <c r="D1" s="232"/>
      <c r="E1" s="232"/>
      <c r="F1" s="232"/>
      <c r="G1" s="232"/>
      <c r="H1" s="232"/>
      <c r="I1" s="232"/>
      <c r="J1" s="232"/>
      <c r="K1" s="232"/>
      <c r="L1" s="232"/>
      <c r="M1" s="232"/>
      <c r="N1" s="232"/>
      <c r="O1" s="232"/>
      <c r="P1" s="51" t="s">
        <v>409</v>
      </c>
      <c r="Q1" s="304" t="s">
        <v>327</v>
      </c>
      <c r="R1" s="67" t="s">
        <v>410</v>
      </c>
      <c r="S1" s="67"/>
      <c r="T1" s="67"/>
      <c r="U1" s="67"/>
      <c r="V1" s="67"/>
      <c r="W1" s="67"/>
      <c r="X1" s="67"/>
      <c r="Y1" s="67"/>
      <c r="Z1" s="67"/>
      <c r="AA1" s="67"/>
      <c r="AB1" s="67"/>
      <c r="AC1" s="67"/>
    </row>
    <row r="2" spans="1:29" ht="16.5" thickBot="1" x14ac:dyDescent="0.3">
      <c r="A2" s="69" t="s">
        <v>71</v>
      </c>
      <c r="B2" s="232"/>
      <c r="C2" s="232"/>
      <c r="D2" s="232"/>
      <c r="E2" s="232"/>
      <c r="F2" s="232"/>
      <c r="G2" s="232"/>
      <c r="H2" s="232"/>
      <c r="I2" s="232"/>
      <c r="J2" s="232"/>
      <c r="K2" s="232"/>
      <c r="L2" s="232"/>
      <c r="M2" s="232"/>
      <c r="N2" s="232"/>
      <c r="O2" s="232"/>
      <c r="P2" s="51" t="s">
        <v>411</v>
      </c>
      <c r="Q2" s="304" t="s">
        <v>336</v>
      </c>
      <c r="S2" s="67"/>
      <c r="T2" s="67"/>
      <c r="U2" s="67"/>
      <c r="V2" s="67"/>
      <c r="W2" s="67"/>
      <c r="X2" s="67"/>
      <c r="Y2" s="67"/>
      <c r="Z2" s="67"/>
      <c r="AA2" s="67"/>
      <c r="AB2" s="67"/>
      <c r="AC2" s="67"/>
    </row>
    <row r="3" spans="1:29" ht="105.75" customHeight="1" x14ac:dyDescent="0.25">
      <c r="A3" s="233" t="s">
        <v>72</v>
      </c>
      <c r="B3" s="233" t="s">
        <v>73</v>
      </c>
      <c r="C3" s="233" t="s">
        <v>74</v>
      </c>
      <c r="D3" s="233" t="s">
        <v>75</v>
      </c>
      <c r="E3" s="233" t="s">
        <v>76</v>
      </c>
      <c r="F3" s="233" t="s">
        <v>77</v>
      </c>
      <c r="G3" s="233" t="s">
        <v>78</v>
      </c>
      <c r="H3" s="233" t="s">
        <v>79</v>
      </c>
      <c r="I3" s="234" t="s">
        <v>80</v>
      </c>
      <c r="J3" s="235" t="s">
        <v>81</v>
      </c>
      <c r="K3" s="236" t="s">
        <v>82</v>
      </c>
      <c r="L3" s="236" t="s">
        <v>83</v>
      </c>
      <c r="M3" s="233" t="s">
        <v>84</v>
      </c>
      <c r="N3" s="233" t="s">
        <v>85</v>
      </c>
      <c r="O3" s="233" t="s">
        <v>86</v>
      </c>
      <c r="P3" s="262" t="s">
        <v>320</v>
      </c>
      <c r="Q3" s="262" t="s">
        <v>321</v>
      </c>
      <c r="R3" s="233" t="s">
        <v>408</v>
      </c>
      <c r="T3" s="67"/>
      <c r="U3" s="67"/>
      <c r="V3" s="67"/>
      <c r="W3" s="67"/>
      <c r="X3" s="67"/>
      <c r="Y3" s="67"/>
      <c r="Z3" s="67"/>
      <c r="AA3" s="67"/>
      <c r="AB3" s="67"/>
      <c r="AC3" s="67"/>
    </row>
    <row r="4" spans="1:29" x14ac:dyDescent="0.25">
      <c r="A4" s="237" t="s">
        <v>87</v>
      </c>
      <c r="B4" s="237" t="s">
        <v>88</v>
      </c>
      <c r="C4" s="237" t="s">
        <v>89</v>
      </c>
      <c r="D4" s="237" t="s">
        <v>90</v>
      </c>
      <c r="E4" s="238">
        <v>2012</v>
      </c>
      <c r="F4" s="237" t="s">
        <v>91</v>
      </c>
      <c r="G4" s="241"/>
      <c r="H4" s="241"/>
      <c r="I4" s="241"/>
      <c r="J4" s="241"/>
      <c r="K4" s="241"/>
      <c r="L4" s="241"/>
      <c r="M4" s="241"/>
      <c r="N4" s="241"/>
      <c r="O4" s="241"/>
      <c r="P4" s="241"/>
      <c r="Q4" s="241"/>
      <c r="R4" s="239">
        <f>VLOOKUP(F4,'[2]Données efficacité energétique'!$A$5:$M$13,2,FALSE)*(VLOOKUP(F4,'[2]Données efficacité energétique'!$A$5:$M$13,HLOOKUP($Q$1,'[2]Données efficacité energétique'!$C$2:$M$3,2,FALSE),FALSE)+VLOOKUP(F4,'[2]Données efficacité energétique'!$A$5:$M$13,HLOOKUP($Q$2,'[2]Données efficacité energétique'!$C$2:$M$3,2,FALSE),FALSE))*H4/1000</f>
        <v>0</v>
      </c>
      <c r="S4" s="302" t="str">
        <f t="shared" ref="S4:S7" si="0">IFERROR(IF(L4/K4&gt;0.3,"Vigilance ECS ","")&amp; IF(K4&gt;R4,"faible efficacité énergétique",""), IF(K4&gt;R4,"faible efficacité énergétique",""))</f>
        <v/>
      </c>
      <c r="T4" s="67"/>
      <c r="U4" s="67"/>
      <c r="V4" s="67"/>
      <c r="W4" s="67"/>
      <c r="X4" s="67"/>
      <c r="Y4" s="67"/>
      <c r="Z4" s="67"/>
      <c r="AA4" s="67"/>
      <c r="AB4" s="67"/>
      <c r="AC4" s="67"/>
    </row>
    <row r="5" spans="1:29" ht="11.25" customHeight="1" x14ac:dyDescent="0.25">
      <c r="A5" s="237" t="s">
        <v>92</v>
      </c>
      <c r="B5" s="237"/>
      <c r="C5" s="237"/>
      <c r="D5" s="237"/>
      <c r="E5" s="237"/>
      <c r="F5" s="237"/>
      <c r="G5" s="237"/>
      <c r="H5" s="237"/>
      <c r="I5" s="237"/>
      <c r="J5" s="237"/>
      <c r="K5" s="239"/>
      <c r="L5" s="239"/>
      <c r="M5" s="237"/>
      <c r="N5" s="237" t="e">
        <f t="shared" ref="N5:N8" si="1">J5/H5</f>
        <v>#DIV/0!</v>
      </c>
      <c r="O5" s="237"/>
      <c r="P5" s="241"/>
      <c r="Q5" s="241"/>
      <c r="R5" s="239" t="e">
        <f>VLOOKUP(F5,'[2]Données efficacité energétique'!$A$5:$M$13,2,FALSE)*(VLOOKUP(F5,'[2]Données efficacité energétique'!$A$5:$M$13,HLOOKUP($Q$1,'[2]Données efficacité energétique'!$C$2:$M$3,2,FALSE),FALSE)+VLOOKUP(F5,'[2]Données efficacité energétique'!$A$5:$M$13,HLOOKUP($Q$2,'[2]Données efficacité energétique'!$C$2:$M$3,2,FALSE),FALSE))*H5/1000</f>
        <v>#N/A</v>
      </c>
      <c r="S5" s="302" t="e">
        <f t="shared" si="0"/>
        <v>#N/A</v>
      </c>
      <c r="T5" s="67"/>
      <c r="U5" s="67"/>
      <c r="V5" s="67"/>
      <c r="W5" s="67"/>
      <c r="X5" s="67"/>
      <c r="Y5" s="67"/>
      <c r="Z5" s="67"/>
      <c r="AA5" s="67"/>
      <c r="AB5" s="67"/>
      <c r="AC5" s="67"/>
    </row>
    <row r="6" spans="1:29" ht="31.5" customHeight="1" x14ac:dyDescent="0.25">
      <c r="A6" s="237" t="s">
        <v>93</v>
      </c>
      <c r="B6" s="237" t="s">
        <v>94</v>
      </c>
      <c r="C6" s="237" t="s">
        <v>95</v>
      </c>
      <c r="D6" s="237" t="s">
        <v>90</v>
      </c>
      <c r="E6" s="238">
        <v>2014</v>
      </c>
      <c r="F6" s="237" t="s">
        <v>96</v>
      </c>
      <c r="G6" s="239"/>
      <c r="H6" s="239"/>
      <c r="I6" s="237"/>
      <c r="J6" s="237"/>
      <c r="K6" s="239"/>
      <c r="L6" s="239"/>
      <c r="M6" s="237"/>
      <c r="N6" s="237" t="e">
        <f t="shared" si="1"/>
        <v>#DIV/0!</v>
      </c>
      <c r="O6" s="237"/>
      <c r="P6" s="241"/>
      <c r="Q6" s="241"/>
      <c r="R6" s="239" t="e">
        <f>VLOOKUP(F6,'[2]Données efficacité energétique'!$A$5:$M$13,2,FALSE)*(VLOOKUP(F6,'[2]Données efficacité energétique'!$A$5:$M$13,HLOOKUP($Q$1,'[2]Données efficacité energétique'!$C$2:$M$3,2,FALSE),FALSE)+VLOOKUP(F6,'[2]Données efficacité energétique'!$A$5:$M$13,HLOOKUP($Q$2,'[2]Données efficacité energétique'!$C$2:$M$3,2,FALSE),FALSE))*H6/1000</f>
        <v>#N/A</v>
      </c>
      <c r="S6" s="302" t="e">
        <f t="shared" si="0"/>
        <v>#N/A</v>
      </c>
      <c r="T6" s="67"/>
      <c r="U6" s="67"/>
      <c r="V6" s="67"/>
      <c r="W6" s="67"/>
      <c r="X6" s="67"/>
      <c r="Y6" s="67"/>
      <c r="Z6" s="67"/>
      <c r="AA6" s="67"/>
      <c r="AB6" s="67"/>
      <c r="AC6" s="67"/>
    </row>
    <row r="7" spans="1:29" ht="24.75" customHeight="1" x14ac:dyDescent="0.25">
      <c r="A7" s="237"/>
      <c r="B7" s="237" t="s">
        <v>97</v>
      </c>
      <c r="C7" s="237" t="s">
        <v>98</v>
      </c>
      <c r="D7" s="237" t="s">
        <v>99</v>
      </c>
      <c r="E7" s="238">
        <v>2014</v>
      </c>
      <c r="F7" s="237" t="s">
        <v>100</v>
      </c>
      <c r="G7" s="237"/>
      <c r="H7" s="237"/>
      <c r="I7" s="237"/>
      <c r="J7" s="237"/>
      <c r="K7" s="239"/>
      <c r="L7" s="239"/>
      <c r="M7" s="237"/>
      <c r="N7" s="237" t="e">
        <f t="shared" si="1"/>
        <v>#DIV/0!</v>
      </c>
      <c r="O7" s="237"/>
      <c r="P7" s="241"/>
      <c r="Q7" s="241"/>
      <c r="R7" s="239" t="e">
        <f>VLOOKUP(F7,'[2]Données efficacité energétique'!$A$5:$M$13,2,FALSE)*(VLOOKUP(F7,'[2]Données efficacité energétique'!$A$5:$M$13,HLOOKUP($Q$1,'[2]Données efficacité energétique'!$C$2:$M$3,2,FALSE),FALSE)+VLOOKUP(F7,'[2]Données efficacité energétique'!$A$5:$M$13,HLOOKUP($Q$2,'[2]Données efficacité energétique'!$C$2:$M$3,2,FALSE),FALSE))*H7/1000</f>
        <v>#N/A</v>
      </c>
      <c r="S7" s="302" t="e">
        <f t="shared" si="0"/>
        <v>#N/A</v>
      </c>
      <c r="T7" s="67"/>
      <c r="U7" s="67"/>
      <c r="V7" s="67"/>
      <c r="W7" s="67"/>
      <c r="X7" s="67"/>
      <c r="Y7" s="67"/>
      <c r="Z7" s="67"/>
      <c r="AA7" s="67"/>
      <c r="AB7" s="67"/>
      <c r="AC7" s="67"/>
    </row>
    <row r="8" spans="1:29" ht="24.75" customHeight="1" x14ac:dyDescent="0.25">
      <c r="A8" s="237"/>
      <c r="B8" s="237"/>
      <c r="C8" s="237"/>
      <c r="D8" s="237"/>
      <c r="E8" s="238"/>
      <c r="F8" s="237"/>
      <c r="G8" s="237"/>
      <c r="H8" s="237"/>
      <c r="I8" s="237"/>
      <c r="J8" s="237"/>
      <c r="K8" s="239"/>
      <c r="L8" s="239"/>
      <c r="M8" s="237"/>
      <c r="N8" s="237" t="e">
        <f t="shared" si="1"/>
        <v>#DIV/0!</v>
      </c>
      <c r="O8" s="237"/>
      <c r="P8" s="241"/>
      <c r="Q8" s="241"/>
      <c r="R8" s="239" t="e">
        <f>VLOOKUP(F8,'[2]Données efficacité energétique'!$A$5:$M$13,2,FALSE)*(VLOOKUP(F8,'[2]Données efficacité energétique'!$A$5:$M$13,HLOOKUP($Q$1,'[2]Données efficacité energétique'!$C$2:$M$3,2,FALSE),FALSE)+VLOOKUP(F8,'[2]Données efficacité energétique'!$A$5:$M$13,HLOOKUP($Q$2,'[2]Données efficacité energétique'!$C$2:$M$3,2,FALSE),FALSE))*H8/1000</f>
        <v>#N/A</v>
      </c>
      <c r="S8" s="302" t="e">
        <f>IFERROR(IF(L8/K8&gt;0.3,"Vigilance ECS ","")&amp; IF(K8&gt;R8,"faible efficacité énergétique",""), IF(K8&gt;R8,"faible efficacité énergétique",""))</f>
        <v>#N/A</v>
      </c>
      <c r="T8" s="67"/>
      <c r="U8" s="67"/>
      <c r="V8" s="67"/>
      <c r="W8" s="67"/>
      <c r="X8" s="67"/>
      <c r="Y8" s="67"/>
      <c r="Z8" s="67"/>
      <c r="AA8" s="67"/>
      <c r="AB8" s="67"/>
      <c r="AC8" s="67"/>
    </row>
    <row r="9" spans="1:29" x14ac:dyDescent="0.25">
      <c r="A9" s="233" t="s">
        <v>101</v>
      </c>
      <c r="B9" s="233"/>
      <c r="C9" s="233"/>
      <c r="D9" s="233"/>
      <c r="E9" s="233"/>
      <c r="F9" s="233"/>
      <c r="G9" s="233"/>
      <c r="H9" s="233"/>
      <c r="I9" s="234"/>
      <c r="J9" s="240"/>
      <c r="K9" s="236"/>
      <c r="L9" s="236"/>
      <c r="M9" s="233"/>
      <c r="N9" s="233"/>
      <c r="O9" s="233"/>
      <c r="P9" s="263">
        <f>SUM(P4:P8)</f>
        <v>0</v>
      </c>
      <c r="Q9" s="263">
        <f>SUM(Q4:Q8)</f>
        <v>0</v>
      </c>
      <c r="R9" s="236" t="e">
        <f>R4+R8</f>
        <v>#N/A</v>
      </c>
      <c r="S9" s="302" t="e">
        <f>IFERROR(IF(L9/K9&gt;0.3,"Vigilance ECS ","")&amp; IF(K9&gt;R9,"faible efficacité énergétique",""), IF(K9&gt;R9,"faible efficacité énergétique",""))</f>
        <v>#N/A</v>
      </c>
      <c r="T9" s="67"/>
      <c r="U9" s="67"/>
      <c r="V9" s="67"/>
      <c r="W9" s="67"/>
      <c r="X9" s="67"/>
      <c r="Y9" s="67"/>
      <c r="Z9" s="67"/>
      <c r="AA9" s="67"/>
      <c r="AB9" s="67"/>
      <c r="AC9" s="67"/>
    </row>
    <row r="10" spans="1:29" ht="15.75" thickBot="1" x14ac:dyDescent="0.3">
      <c r="A10" s="232"/>
      <c r="B10" s="232"/>
      <c r="C10" s="232"/>
      <c r="D10" s="232"/>
      <c r="E10" s="232"/>
      <c r="F10" s="232"/>
      <c r="G10" s="232"/>
      <c r="H10" s="232"/>
      <c r="I10" s="232"/>
      <c r="J10" s="232"/>
      <c r="K10" s="232"/>
      <c r="L10" s="232"/>
      <c r="M10" s="232"/>
      <c r="N10" s="232"/>
      <c r="O10" s="232"/>
      <c r="P10" s="232"/>
      <c r="Q10" s="232"/>
      <c r="R10" s="67"/>
      <c r="S10" s="67"/>
      <c r="T10" s="67"/>
      <c r="U10" s="67"/>
      <c r="V10" s="67"/>
      <c r="W10" s="67"/>
      <c r="X10" s="67"/>
      <c r="Y10" s="67"/>
      <c r="Z10" s="67"/>
      <c r="AA10" s="67"/>
      <c r="AB10" s="67"/>
      <c r="AC10" s="67"/>
    </row>
    <row r="11" spans="1:29" x14ac:dyDescent="0.25">
      <c r="A11" s="265"/>
      <c r="B11" s="266"/>
      <c r="C11" s="267"/>
      <c r="D11" s="267"/>
      <c r="E11" s="267"/>
      <c r="F11" s="268" t="s">
        <v>322</v>
      </c>
      <c r="G11" s="269"/>
      <c r="H11" s="232"/>
      <c r="I11" s="232"/>
      <c r="J11" s="232"/>
      <c r="K11" s="232"/>
      <c r="L11" s="232"/>
      <c r="M11" s="232"/>
      <c r="N11" s="232"/>
      <c r="O11" s="232"/>
      <c r="P11" s="232"/>
      <c r="Q11" s="232"/>
      <c r="R11" s="67"/>
      <c r="S11" s="67"/>
      <c r="T11" s="67"/>
      <c r="U11" s="67"/>
      <c r="V11" s="67"/>
      <c r="W11" s="67"/>
      <c r="X11" s="67"/>
      <c r="Y11" s="67"/>
      <c r="Z11" s="67"/>
      <c r="AA11" s="67"/>
      <c r="AB11" s="67"/>
      <c r="AC11" s="67"/>
    </row>
    <row r="12" spans="1:29" ht="15.75" thickBot="1" x14ac:dyDescent="0.3">
      <c r="A12" s="270"/>
      <c r="B12" s="271"/>
      <c r="C12" s="272"/>
      <c r="D12" s="272"/>
      <c r="E12" s="272"/>
      <c r="F12" s="273" t="s">
        <v>323</v>
      </c>
      <c r="G12" s="274"/>
      <c r="H12" s="232"/>
      <c r="I12" s="232"/>
      <c r="J12" s="232"/>
      <c r="K12" s="232"/>
      <c r="L12" s="232"/>
      <c r="M12" s="232"/>
      <c r="N12" s="232"/>
      <c r="O12" s="232"/>
      <c r="P12" s="232"/>
      <c r="Q12" s="232"/>
      <c r="R12" s="67"/>
      <c r="S12" s="67"/>
      <c r="T12" s="67"/>
      <c r="U12" s="67"/>
      <c r="V12" s="67"/>
      <c r="W12" s="67"/>
      <c r="X12" s="67"/>
      <c r="Y12" s="67"/>
      <c r="Z12" s="67"/>
      <c r="AA12" s="67"/>
      <c r="AB12" s="67"/>
      <c r="AC12" s="67"/>
    </row>
    <row r="13" spans="1:29" ht="16.5" thickBot="1" x14ac:dyDescent="0.3">
      <c r="A13" s="69" t="s">
        <v>102</v>
      </c>
      <c r="B13" s="67"/>
      <c r="C13" s="67"/>
      <c r="D13" s="67"/>
      <c r="E13" s="67"/>
      <c r="F13" s="67"/>
      <c r="G13" s="67"/>
      <c r="H13" s="67"/>
      <c r="I13" s="67"/>
      <c r="J13" s="67"/>
      <c r="K13" s="67"/>
      <c r="L13" s="67"/>
      <c r="M13" s="67"/>
      <c r="N13" s="67"/>
      <c r="O13" s="67"/>
      <c r="P13" s="232"/>
      <c r="Q13" s="232"/>
      <c r="R13" s="67"/>
      <c r="S13" s="67"/>
      <c r="T13" s="67"/>
      <c r="U13" s="67"/>
      <c r="V13" s="67"/>
      <c r="W13" s="67"/>
      <c r="X13" s="67"/>
      <c r="Y13" s="67"/>
      <c r="Z13" s="67"/>
      <c r="AA13" s="67"/>
      <c r="AB13" s="67"/>
      <c r="AC13" s="67"/>
    </row>
    <row r="14" spans="1:29" ht="117.75" customHeight="1" x14ac:dyDescent="0.25">
      <c r="A14" s="233" t="s">
        <v>103</v>
      </c>
      <c r="B14" s="233" t="s">
        <v>72</v>
      </c>
      <c r="C14" s="233" t="s">
        <v>73</v>
      </c>
      <c r="D14" s="233" t="s">
        <v>74</v>
      </c>
      <c r="E14" s="233" t="s">
        <v>75</v>
      </c>
      <c r="F14" s="233" t="s">
        <v>76</v>
      </c>
      <c r="G14" s="233" t="s">
        <v>77</v>
      </c>
      <c r="H14" s="233" t="s">
        <v>78</v>
      </c>
      <c r="I14" s="233" t="s">
        <v>79</v>
      </c>
      <c r="J14" s="234" t="s">
        <v>80</v>
      </c>
      <c r="K14" s="235" t="s">
        <v>81</v>
      </c>
      <c r="L14" s="236" t="s">
        <v>82</v>
      </c>
      <c r="M14" s="236" t="s">
        <v>83</v>
      </c>
      <c r="N14" s="233" t="s">
        <v>84</v>
      </c>
      <c r="O14" s="233" t="s">
        <v>85</v>
      </c>
      <c r="P14" s="233" t="s">
        <v>86</v>
      </c>
      <c r="Q14" s="262" t="s">
        <v>320</v>
      </c>
      <c r="R14" s="262" t="s">
        <v>321</v>
      </c>
      <c r="S14" s="233" t="s">
        <v>408</v>
      </c>
      <c r="U14" s="67"/>
      <c r="V14" s="67"/>
      <c r="W14" s="67"/>
      <c r="X14" s="67"/>
      <c r="Y14" s="67"/>
      <c r="Z14" s="67"/>
      <c r="AA14" s="67"/>
      <c r="AB14" s="67"/>
      <c r="AC14" s="67"/>
    </row>
    <row r="15" spans="1:29" ht="22.5" x14ac:dyDescent="0.25">
      <c r="A15" s="241" t="s">
        <v>104</v>
      </c>
      <c r="B15" s="241" t="s">
        <v>87</v>
      </c>
      <c r="C15" s="241" t="s">
        <v>88</v>
      </c>
      <c r="D15" s="241" t="s">
        <v>89</v>
      </c>
      <c r="E15" s="241" t="s">
        <v>90</v>
      </c>
      <c r="F15" s="242">
        <v>2012</v>
      </c>
      <c r="G15" s="241" t="s">
        <v>91</v>
      </c>
      <c r="H15" s="241"/>
      <c r="I15" s="241"/>
      <c r="J15" s="241"/>
      <c r="K15" s="241"/>
      <c r="L15" s="241"/>
      <c r="M15" s="241"/>
      <c r="N15" s="241"/>
      <c r="O15" s="241"/>
      <c r="P15" s="241"/>
      <c r="Q15" s="241"/>
      <c r="R15" s="241"/>
      <c r="S15" s="239">
        <f>VLOOKUP(G15,'[2]Données efficacité energétique'!$A$5:$M$13,2,FALSE)*(VLOOKUP(G15,'[2]Données efficacité energétique'!$A$5:$M$13,HLOOKUP($Q$1,'[2]Données efficacité energétique'!$C$2:$M$3,2,FALSE),FALSE)+VLOOKUP(G15,'[2]Données efficacité energétique'!$A$5:$M$13,HLOOKUP($Q$2,'[2]Données efficacité energétique'!$C$2:$M$3,2,FALSE),FALSE))*I15/1000</f>
        <v>0</v>
      </c>
      <c r="T15" s="302" t="str">
        <f t="shared" ref="T15:T22" si="2">IFERROR(IF(M15/L15&gt;0.3,"Vigilance ECS ","")&amp; IF(L15&gt;S15,"faible efficacité énergétique",""), IF(L15&gt;S15,"faible efficacité énergétique",""))</f>
        <v/>
      </c>
      <c r="U15" s="67"/>
      <c r="V15" s="67"/>
      <c r="W15" s="67"/>
      <c r="X15" s="67"/>
      <c r="Y15" s="67"/>
      <c r="Z15" s="67"/>
      <c r="AA15" s="67"/>
      <c r="AB15" s="67"/>
      <c r="AC15" s="67"/>
    </row>
    <row r="16" spans="1:29" x14ac:dyDescent="0.25">
      <c r="A16" s="241" t="s">
        <v>104</v>
      </c>
      <c r="B16" s="241" t="s">
        <v>92</v>
      </c>
      <c r="C16" s="241"/>
      <c r="D16" s="241"/>
      <c r="E16" s="241"/>
      <c r="F16" s="241"/>
      <c r="G16" s="241"/>
      <c r="H16" s="241"/>
      <c r="I16" s="241"/>
      <c r="J16" s="241"/>
      <c r="K16" s="241"/>
      <c r="L16" s="243"/>
      <c r="M16" s="243"/>
      <c r="N16" s="241"/>
      <c r="O16" s="241" t="e">
        <f t="shared" ref="O16:O17" si="3">K16/I16</f>
        <v>#DIV/0!</v>
      </c>
      <c r="P16" s="241"/>
      <c r="Q16" s="241"/>
      <c r="R16" s="241"/>
      <c r="S16" s="239" t="e">
        <f>VLOOKUP(G16,'[2]Données efficacité energétique'!$A$5:$M$13,2,FALSE)*(VLOOKUP(G16,'[2]Données efficacité energétique'!$A$5:$M$13,HLOOKUP($Q$1,'[2]Données efficacité energétique'!$C$2:$M$3,2,FALSE),FALSE)+VLOOKUP(G16,'[2]Données efficacité energétique'!$A$5:$M$13,HLOOKUP($Q$2,'[2]Données efficacité energétique'!$C$2:$M$3,2,FALSE),FALSE))*I16/1000</f>
        <v>#N/A</v>
      </c>
      <c r="T16" s="302" t="e">
        <f t="shared" si="2"/>
        <v>#N/A</v>
      </c>
      <c r="U16" s="67"/>
      <c r="V16" s="67"/>
      <c r="W16" s="67"/>
      <c r="X16" s="67"/>
      <c r="Y16" s="67"/>
      <c r="Z16" s="67"/>
      <c r="AA16" s="67"/>
      <c r="AB16" s="67"/>
      <c r="AC16" s="67"/>
    </row>
    <row r="17" spans="1:29" ht="22.5" x14ac:dyDescent="0.25">
      <c r="A17" s="244" t="s">
        <v>105</v>
      </c>
      <c r="B17" s="244"/>
      <c r="C17" s="244"/>
      <c r="D17" s="244"/>
      <c r="E17" s="244"/>
      <c r="F17" s="244"/>
      <c r="G17" s="244"/>
      <c r="H17" s="244">
        <f>SUM(H15:H16)</f>
        <v>0</v>
      </c>
      <c r="I17" s="244">
        <f>SUM(I15:I16)</f>
        <v>0</v>
      </c>
      <c r="J17" s="245">
        <f t="shared" ref="J17:M17" si="4">SUM(J15:J16)</f>
        <v>0</v>
      </c>
      <c r="K17" s="246">
        <f t="shared" si="4"/>
        <v>0</v>
      </c>
      <c r="L17" s="244">
        <f t="shared" si="4"/>
        <v>0</v>
      </c>
      <c r="M17" s="244">
        <f t="shared" si="4"/>
        <v>0</v>
      </c>
      <c r="N17" s="244">
        <f>SUM(N15:N16)</f>
        <v>0</v>
      </c>
      <c r="O17" s="247" t="e">
        <f t="shared" si="3"/>
        <v>#DIV/0!</v>
      </c>
      <c r="P17" s="244"/>
      <c r="Q17" s="264">
        <f>SUM(Q15:Q16)</f>
        <v>0</v>
      </c>
      <c r="R17" s="264">
        <f>SUM(R15:R16)</f>
        <v>0</v>
      </c>
      <c r="S17" s="239" t="e">
        <f>VLOOKUP(G17,'[2]Données efficacité energétique'!$A$5:$M$13,2,FALSE)*(VLOOKUP(G17,'[2]Données efficacité energétique'!$A$5:$M$13,HLOOKUP($Q$1,'[2]Données efficacité energétique'!$C$2:$M$3,2,FALSE),FALSE)+VLOOKUP(G17,'[2]Données efficacité energétique'!$A$5:$M$13,HLOOKUP($Q$2,'[2]Données efficacité energétique'!$C$2:$M$3,2,FALSE),FALSE))*I17/1000</f>
        <v>#N/A</v>
      </c>
      <c r="T17" s="302" t="e">
        <f t="shared" si="2"/>
        <v>#N/A</v>
      </c>
      <c r="U17" s="67"/>
      <c r="V17" s="67"/>
      <c r="W17" s="67"/>
      <c r="X17" s="67"/>
      <c r="Y17" s="67"/>
      <c r="Z17" s="67"/>
      <c r="AA17" s="67"/>
      <c r="AB17" s="67"/>
      <c r="AC17" s="67"/>
    </row>
    <row r="18" spans="1:29" ht="22.5" x14ac:dyDescent="0.25">
      <c r="A18" s="241" t="s">
        <v>106</v>
      </c>
      <c r="B18" s="241" t="s">
        <v>93</v>
      </c>
      <c r="C18" s="241" t="s">
        <v>94</v>
      </c>
      <c r="D18" s="241" t="s">
        <v>95</v>
      </c>
      <c r="E18" s="241" t="s">
        <v>90</v>
      </c>
      <c r="F18" s="242">
        <v>2014</v>
      </c>
      <c r="G18" s="241" t="s">
        <v>96</v>
      </c>
      <c r="H18" s="243"/>
      <c r="I18" s="243"/>
      <c r="J18" s="241"/>
      <c r="K18" s="241"/>
      <c r="L18" s="243"/>
      <c r="M18" s="243"/>
      <c r="N18" s="241"/>
      <c r="O18" s="241" t="e">
        <f>K18/I18</f>
        <v>#DIV/0!</v>
      </c>
      <c r="P18" s="241"/>
      <c r="Q18" s="241"/>
      <c r="R18" s="241"/>
      <c r="S18" s="239" t="e">
        <f>VLOOKUP(G18,'[2]Données efficacité energétique'!$A$5:$M$13,2,FALSE)*(VLOOKUP(G18,'[2]Données efficacité energétique'!$A$5:$M$13,HLOOKUP($Q$1,'[2]Données efficacité energétique'!$C$2:$M$3,2,FALSE),FALSE)+VLOOKUP(G18,'[2]Données efficacité energétique'!$A$5:$M$13,HLOOKUP($Q$2,'[2]Données efficacité energétique'!$C$2:$M$3,2,FALSE),FALSE))*I18/1000</f>
        <v>#N/A</v>
      </c>
      <c r="T18" s="302" t="e">
        <f t="shared" si="2"/>
        <v>#N/A</v>
      </c>
      <c r="U18" s="67"/>
      <c r="V18" s="67"/>
      <c r="W18" s="67"/>
      <c r="X18" s="67"/>
      <c r="Y18" s="67"/>
      <c r="Z18" s="67"/>
      <c r="AA18" s="67"/>
      <c r="AB18" s="67"/>
      <c r="AC18" s="67"/>
    </row>
    <row r="19" spans="1:29" ht="22.5" x14ac:dyDescent="0.25">
      <c r="A19" s="241" t="s">
        <v>107</v>
      </c>
      <c r="B19" s="241"/>
      <c r="C19" s="241" t="s">
        <v>97</v>
      </c>
      <c r="D19" s="241" t="s">
        <v>98</v>
      </c>
      <c r="E19" s="241" t="s">
        <v>99</v>
      </c>
      <c r="F19" s="242">
        <v>2014</v>
      </c>
      <c r="G19" s="241" t="s">
        <v>100</v>
      </c>
      <c r="H19" s="241"/>
      <c r="I19" s="241"/>
      <c r="J19" s="241"/>
      <c r="K19" s="241"/>
      <c r="L19" s="243"/>
      <c r="M19" s="243"/>
      <c r="N19" s="241"/>
      <c r="O19" s="241" t="e">
        <f t="shared" ref="O19:O20" si="5">K19/I19</f>
        <v>#DIV/0!</v>
      </c>
      <c r="P19" s="241"/>
      <c r="Q19" s="241"/>
      <c r="R19" s="241"/>
      <c r="S19" s="239" t="e">
        <f>VLOOKUP(G19,'[2]Données efficacité energétique'!$A$5:$M$13,2,FALSE)*(VLOOKUP(G19,'[2]Données efficacité energétique'!$A$5:$M$13,HLOOKUP($Q$1,'[2]Données efficacité energétique'!$C$2:$M$3,2,FALSE),FALSE)+VLOOKUP(G19,'[2]Données efficacité energétique'!$A$5:$M$13,HLOOKUP($Q$2,'[2]Données efficacité energétique'!$C$2:$M$3,2,FALSE),FALSE))*I19/1000</f>
        <v>#N/A</v>
      </c>
      <c r="T19" s="302" t="e">
        <f t="shared" si="2"/>
        <v>#N/A</v>
      </c>
      <c r="U19" s="67"/>
      <c r="V19" s="67"/>
      <c r="W19" s="67"/>
      <c r="X19" s="67"/>
      <c r="Y19" s="67"/>
      <c r="Z19" s="67"/>
      <c r="AA19" s="67"/>
      <c r="AB19" s="67"/>
      <c r="AC19" s="67"/>
    </row>
    <row r="20" spans="1:29" ht="22.5" x14ac:dyDescent="0.25">
      <c r="A20" s="241" t="s">
        <v>108</v>
      </c>
      <c r="B20" s="241"/>
      <c r="C20" s="241"/>
      <c r="D20" s="241"/>
      <c r="E20" s="241"/>
      <c r="F20" s="241"/>
      <c r="G20" s="241"/>
      <c r="H20" s="241"/>
      <c r="I20" s="241"/>
      <c r="J20" s="241"/>
      <c r="K20" s="241"/>
      <c r="L20" s="243"/>
      <c r="M20" s="243"/>
      <c r="N20" s="241"/>
      <c r="O20" s="241" t="e">
        <f t="shared" si="5"/>
        <v>#DIV/0!</v>
      </c>
      <c r="P20" s="241"/>
      <c r="Q20" s="241"/>
      <c r="R20" s="241"/>
      <c r="S20" s="239" t="e">
        <f>VLOOKUP(G20,'[2]Données efficacité energétique'!$A$5:$M$13,2,FALSE)*(VLOOKUP(G20,'[2]Données efficacité energétique'!$A$5:$M$13,HLOOKUP($Q$1,'[2]Données efficacité energétique'!$C$2:$M$3,2,FALSE),FALSE)+VLOOKUP(G20,'[2]Données efficacité energétique'!$A$5:$M$13,HLOOKUP($Q$2,'[2]Données efficacité energétique'!$C$2:$M$3,2,FALSE),FALSE))*I20/1000</f>
        <v>#N/A</v>
      </c>
      <c r="T20" s="302" t="e">
        <f t="shared" si="2"/>
        <v>#N/A</v>
      </c>
      <c r="U20" s="67"/>
      <c r="V20" s="67"/>
      <c r="W20" s="67"/>
      <c r="X20" s="67"/>
      <c r="Y20" s="67"/>
      <c r="Z20" s="67"/>
      <c r="AA20" s="67"/>
      <c r="AB20" s="67"/>
      <c r="AC20" s="67"/>
    </row>
    <row r="21" spans="1:29" ht="22.5" x14ac:dyDescent="0.25">
      <c r="A21" s="244" t="s">
        <v>109</v>
      </c>
      <c r="B21" s="244"/>
      <c r="C21" s="244"/>
      <c r="D21" s="244"/>
      <c r="E21" s="244"/>
      <c r="F21" s="244"/>
      <c r="G21" s="244"/>
      <c r="H21" s="244">
        <f>SUM(H18:H20)</f>
        <v>0</v>
      </c>
      <c r="I21" s="244">
        <f t="shared" ref="I21:N21" si="6">SUM(I18:I20)</f>
        <v>0</v>
      </c>
      <c r="J21" s="245">
        <f t="shared" si="6"/>
        <v>0</v>
      </c>
      <c r="K21" s="246">
        <f t="shared" si="6"/>
        <v>0</v>
      </c>
      <c r="L21" s="244">
        <f t="shared" si="6"/>
        <v>0</v>
      </c>
      <c r="M21" s="244">
        <f t="shared" si="6"/>
        <v>0</v>
      </c>
      <c r="N21" s="244">
        <f t="shared" si="6"/>
        <v>0</v>
      </c>
      <c r="O21" s="247" t="e">
        <f>K21/I21</f>
        <v>#DIV/0!</v>
      </c>
      <c r="P21" s="244"/>
      <c r="Q21" s="264">
        <f>SUM(Q18:Q20)</f>
        <v>0</v>
      </c>
      <c r="R21" s="264">
        <f>SUM(R18:R20)</f>
        <v>0</v>
      </c>
      <c r="S21" s="303" t="e">
        <f>VLOOKUP(G21,'[2]Données efficacité energétique'!$A$5:$M$13,2,FALSE)*(VLOOKUP(G21,'[2]Données efficacité energétique'!$A$5:$M$13,HLOOKUP($Q$1,'[2]Données efficacité energétique'!$C$2:$M$3,2,FALSE),FALSE)+VLOOKUP(G21,'[2]Données efficacité energétique'!$A$5:$M$13,HLOOKUP($Q$2,'[2]Données efficacité energétique'!$C$2:$M$3,2,FALSE),FALSE))*I21/1000</f>
        <v>#N/A</v>
      </c>
      <c r="T21" s="302" t="e">
        <f t="shared" si="2"/>
        <v>#N/A</v>
      </c>
      <c r="U21" s="67"/>
      <c r="V21" s="67"/>
      <c r="W21" s="67"/>
      <c r="X21" s="67"/>
      <c r="Y21" s="67"/>
      <c r="Z21" s="67"/>
      <c r="AA21" s="67"/>
      <c r="AB21" s="67"/>
      <c r="AC21" s="67"/>
    </row>
    <row r="22" spans="1:29" x14ac:dyDescent="0.25">
      <c r="A22" s="244" t="s">
        <v>101</v>
      </c>
      <c r="B22" s="244"/>
      <c r="C22" s="244"/>
      <c r="D22" s="244"/>
      <c r="E22" s="244"/>
      <c r="F22" s="244"/>
      <c r="G22" s="244"/>
      <c r="H22" s="244">
        <f>H21+H17</f>
        <v>0</v>
      </c>
      <c r="I22" s="244">
        <f>I21+I17</f>
        <v>0</v>
      </c>
      <c r="J22" s="245">
        <f>J21+J17</f>
        <v>0</v>
      </c>
      <c r="K22" s="246">
        <f>K21+K17</f>
        <v>0</v>
      </c>
      <c r="L22" s="244">
        <f>L21+L17</f>
        <v>0</v>
      </c>
      <c r="M22" s="244">
        <f t="shared" ref="M22:N22" si="7">M21+M17</f>
        <v>0</v>
      </c>
      <c r="N22" s="244">
        <f t="shared" si="7"/>
        <v>0</v>
      </c>
      <c r="O22" s="247" t="e">
        <f>K22/I22</f>
        <v>#DIV/0!</v>
      </c>
      <c r="P22" s="244"/>
      <c r="Q22" s="264">
        <f>Q21+Q17</f>
        <v>0</v>
      </c>
      <c r="R22" s="264">
        <f>R21+R17</f>
        <v>0</v>
      </c>
      <c r="S22" s="236" t="e">
        <f>S17+S21</f>
        <v>#N/A</v>
      </c>
      <c r="T22" s="302" t="e">
        <f t="shared" si="2"/>
        <v>#N/A</v>
      </c>
      <c r="U22" s="67"/>
      <c r="V22" s="67"/>
      <c r="W22" s="67"/>
      <c r="X22" s="67"/>
      <c r="Y22" s="67"/>
      <c r="Z22" s="67"/>
      <c r="AA22" s="67"/>
      <c r="AB22" s="67"/>
      <c r="AC22" s="67"/>
    </row>
    <row r="23" spans="1:29" x14ac:dyDescent="0.25">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row>
    <row r="24" spans="1:29" x14ac:dyDescent="0.2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row>
    <row r="25" spans="1:29" ht="15.75" x14ac:dyDescent="0.25">
      <c r="A25" s="231" t="s">
        <v>110</v>
      </c>
      <c r="B25" s="232"/>
      <c r="C25" s="232"/>
      <c r="D25" s="232"/>
      <c r="E25" s="232"/>
      <c r="F25" s="232"/>
      <c r="G25" s="232"/>
      <c r="H25" s="232"/>
      <c r="I25" s="232"/>
      <c r="J25" s="232"/>
      <c r="K25" s="232"/>
      <c r="L25" s="232"/>
      <c r="M25" s="232"/>
      <c r="N25" s="232"/>
      <c r="O25" s="232"/>
      <c r="P25" s="67"/>
      <c r="Q25" s="67"/>
      <c r="R25" s="67"/>
      <c r="S25" s="67"/>
      <c r="T25" s="67"/>
      <c r="U25" s="67"/>
      <c r="V25" s="67"/>
      <c r="W25" s="67"/>
      <c r="X25" s="67"/>
      <c r="Y25" s="67"/>
      <c r="Z25" s="67"/>
      <c r="AA25" s="67"/>
      <c r="AB25" s="67"/>
      <c r="AC25" s="67"/>
    </row>
    <row r="26" spans="1:29" ht="15.75" x14ac:dyDescent="0.25">
      <c r="A26" s="69" t="s">
        <v>111</v>
      </c>
      <c r="B26" s="232"/>
      <c r="C26" s="232"/>
      <c r="D26" s="232"/>
      <c r="E26" s="232"/>
      <c r="F26" s="232"/>
      <c r="G26" s="232"/>
      <c r="H26" s="232"/>
      <c r="I26" s="232"/>
      <c r="J26" s="232"/>
      <c r="K26" s="232"/>
      <c r="L26" s="232"/>
      <c r="M26" s="232"/>
      <c r="N26" s="232"/>
      <c r="O26" s="232"/>
      <c r="P26" s="67"/>
      <c r="Q26" s="67"/>
      <c r="R26" s="67"/>
      <c r="S26" s="67"/>
      <c r="T26" s="67"/>
      <c r="U26" s="67"/>
      <c r="V26" s="67"/>
      <c r="W26" s="67"/>
      <c r="X26" s="67"/>
      <c r="Y26" s="67"/>
      <c r="Z26" s="67"/>
      <c r="AA26" s="67"/>
      <c r="AB26" s="67"/>
      <c r="AC26" s="67"/>
    </row>
    <row r="27" spans="1:29" ht="114.75" customHeight="1" x14ac:dyDescent="0.25">
      <c r="A27" s="233" t="s">
        <v>112</v>
      </c>
      <c r="B27" s="233" t="s">
        <v>79</v>
      </c>
      <c r="C27" s="234" t="s">
        <v>113</v>
      </c>
      <c r="D27" s="235" t="s">
        <v>114</v>
      </c>
      <c r="E27" s="236" t="s">
        <v>82</v>
      </c>
      <c r="F27" s="236" t="s">
        <v>83</v>
      </c>
      <c r="G27" s="233" t="s">
        <v>85</v>
      </c>
      <c r="H27" s="233" t="s">
        <v>86</v>
      </c>
      <c r="I27" s="67"/>
      <c r="J27" s="232"/>
      <c r="K27" s="232"/>
      <c r="L27" s="232"/>
      <c r="M27" s="232"/>
      <c r="N27" s="232"/>
      <c r="O27" s="232"/>
      <c r="P27" s="67"/>
      <c r="Q27" s="67"/>
      <c r="R27" s="67"/>
      <c r="S27" s="67"/>
      <c r="T27" s="67"/>
      <c r="U27" s="67"/>
      <c r="V27" s="67"/>
      <c r="W27" s="67"/>
      <c r="X27" s="67"/>
      <c r="Y27" s="67"/>
      <c r="Z27" s="67"/>
      <c r="AA27" s="67"/>
      <c r="AB27" s="67"/>
      <c r="AC27" s="67"/>
    </row>
    <row r="28" spans="1:29" ht="15" customHeight="1" x14ac:dyDescent="0.25">
      <c r="A28" s="237"/>
      <c r="B28" s="237"/>
      <c r="C28" s="237"/>
      <c r="D28" s="237"/>
      <c r="E28" s="239"/>
      <c r="F28" s="239"/>
      <c r="G28" s="237" t="e">
        <f>D28/B28</f>
        <v>#DIV/0!</v>
      </c>
      <c r="H28" s="237"/>
      <c r="I28" s="67"/>
      <c r="J28" s="232"/>
      <c r="K28" s="232"/>
      <c r="L28" s="232"/>
      <c r="M28" s="232"/>
      <c r="N28" s="232"/>
      <c r="O28" s="232"/>
      <c r="P28" s="67"/>
      <c r="Q28" s="67"/>
      <c r="R28" s="67"/>
      <c r="S28" s="67"/>
      <c r="T28" s="67"/>
      <c r="U28" s="67"/>
      <c r="V28" s="67"/>
      <c r="W28" s="67"/>
      <c r="X28" s="67"/>
      <c r="Y28" s="67"/>
      <c r="Z28" s="67"/>
      <c r="AA28" s="67"/>
      <c r="AB28" s="67"/>
      <c r="AC28" s="67"/>
    </row>
    <row r="29" spans="1:29" x14ac:dyDescent="0.25">
      <c r="A29" s="237"/>
      <c r="B29" s="237"/>
      <c r="C29" s="237"/>
      <c r="D29" s="237"/>
      <c r="E29" s="239"/>
      <c r="F29" s="239"/>
      <c r="G29" s="237" t="e">
        <f>D29/B29</f>
        <v>#DIV/0!</v>
      </c>
      <c r="H29" s="237"/>
      <c r="I29" s="67"/>
      <c r="J29" s="232"/>
      <c r="K29" s="232"/>
      <c r="L29" s="232"/>
      <c r="M29" s="232"/>
      <c r="N29" s="232"/>
      <c r="O29" s="232"/>
      <c r="P29" s="67"/>
      <c r="Q29" s="67"/>
      <c r="R29" s="67"/>
      <c r="S29" s="67"/>
      <c r="T29" s="67"/>
      <c r="U29" s="67"/>
      <c r="V29" s="67"/>
      <c r="W29" s="67"/>
      <c r="X29" s="67"/>
      <c r="Y29" s="67"/>
      <c r="Z29" s="67"/>
      <c r="AA29" s="67"/>
      <c r="AB29" s="67"/>
      <c r="AC29" s="67"/>
    </row>
    <row r="30" spans="1:29" ht="15" customHeight="1" x14ac:dyDescent="0.25">
      <c r="A30" s="248" t="s">
        <v>101</v>
      </c>
      <c r="B30" s="233"/>
      <c r="C30" s="249"/>
      <c r="D30" s="250"/>
      <c r="E30" s="236"/>
      <c r="F30" s="236"/>
      <c r="G30" s="233"/>
      <c r="H30" s="233"/>
      <c r="I30" s="67"/>
      <c r="J30" s="232"/>
      <c r="K30" s="232"/>
      <c r="L30" s="232"/>
      <c r="M30" s="232"/>
      <c r="N30" s="232"/>
      <c r="O30" s="232"/>
      <c r="P30" s="67"/>
      <c r="Q30" s="67"/>
      <c r="R30" s="67"/>
      <c r="S30" s="67"/>
      <c r="T30" s="67"/>
      <c r="U30" s="67"/>
      <c r="V30" s="67"/>
      <c r="W30" s="67"/>
      <c r="X30" s="67"/>
      <c r="Y30" s="67"/>
      <c r="Z30" s="67"/>
      <c r="AA30" s="67"/>
      <c r="AB30" s="67"/>
      <c r="AC30" s="67"/>
    </row>
    <row r="31" spans="1:29" x14ac:dyDescent="0.25">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row>
    <row r="32" spans="1:29" ht="16.5" thickBot="1" x14ac:dyDescent="0.3">
      <c r="A32" s="231" t="s">
        <v>325</v>
      </c>
      <c r="B32" s="231"/>
      <c r="C32" s="231"/>
      <c r="D32" s="231"/>
      <c r="E32" s="275"/>
      <c r="F32" s="275"/>
      <c r="G32" s="67"/>
      <c r="H32" s="67"/>
      <c r="I32" s="67"/>
      <c r="J32" s="67"/>
      <c r="K32" s="67"/>
      <c r="L32" s="67"/>
      <c r="M32" s="67"/>
      <c r="N32" s="67"/>
      <c r="O32" s="67"/>
      <c r="P32" s="67"/>
      <c r="Q32" s="67"/>
      <c r="R32" s="67"/>
      <c r="S32" s="67"/>
      <c r="T32" s="67"/>
      <c r="U32" s="67"/>
      <c r="V32" s="67"/>
      <c r="W32" s="67"/>
      <c r="X32" s="67"/>
      <c r="Y32" s="67"/>
      <c r="Z32" s="67"/>
      <c r="AA32" s="67"/>
      <c r="AB32" s="67"/>
      <c r="AC32" s="67"/>
    </row>
    <row r="33" spans="1:29" ht="51.75" thickBot="1" x14ac:dyDescent="0.3">
      <c r="A33" s="276" t="s">
        <v>135</v>
      </c>
      <c r="B33" s="277" t="s">
        <v>136</v>
      </c>
      <c r="C33" s="277" t="s">
        <v>137</v>
      </c>
      <c r="D33" s="277" t="s">
        <v>138</v>
      </c>
      <c r="E33" s="277" t="s">
        <v>139</v>
      </c>
      <c r="F33" s="277" t="s">
        <v>324</v>
      </c>
      <c r="G33" s="67"/>
      <c r="H33" s="67"/>
      <c r="I33" s="67"/>
      <c r="J33" s="67"/>
      <c r="K33" s="67"/>
      <c r="L33" s="67"/>
      <c r="M33" s="67"/>
      <c r="N33" s="67"/>
      <c r="O33" s="67"/>
      <c r="P33" s="67"/>
      <c r="Q33" s="67"/>
      <c r="R33" s="67"/>
      <c r="S33" s="67"/>
      <c r="T33" s="67"/>
      <c r="U33" s="67"/>
      <c r="V33" s="67"/>
      <c r="W33" s="67"/>
      <c r="X33" s="67"/>
      <c r="Y33" s="67"/>
      <c r="Z33" s="67"/>
      <c r="AA33" s="67"/>
      <c r="AB33" s="67"/>
      <c r="AC33" s="67"/>
    </row>
    <row r="34" spans="1:29" ht="15.75" thickBot="1" x14ac:dyDescent="0.3">
      <c r="A34" s="278"/>
      <c r="B34" s="279"/>
      <c r="C34" s="279"/>
      <c r="D34" s="279"/>
      <c r="E34" s="280"/>
      <c r="F34" s="280"/>
      <c r="G34" s="67"/>
      <c r="H34" s="67"/>
      <c r="I34" s="67"/>
      <c r="J34" s="67"/>
      <c r="K34" s="67"/>
      <c r="L34" s="67"/>
      <c r="M34" s="67"/>
      <c r="N34" s="67"/>
      <c r="O34" s="67"/>
      <c r="P34" s="67"/>
      <c r="Q34" s="67"/>
      <c r="R34" s="67"/>
      <c r="S34" s="67"/>
      <c r="T34" s="67"/>
      <c r="U34" s="67"/>
      <c r="V34" s="67"/>
      <c r="W34" s="67"/>
      <c r="X34" s="67"/>
      <c r="Y34" s="67"/>
      <c r="Z34" s="67"/>
      <c r="AA34" s="67"/>
      <c r="AB34" s="67"/>
      <c r="AC34" s="67"/>
    </row>
    <row r="35" spans="1:29" ht="15.75" thickBot="1" x14ac:dyDescent="0.3">
      <c r="A35" s="278"/>
      <c r="B35" s="279"/>
      <c r="C35" s="279"/>
      <c r="D35" s="279"/>
      <c r="E35" s="280"/>
      <c r="F35" s="280"/>
      <c r="G35" s="67"/>
      <c r="H35" s="67"/>
      <c r="I35" s="67"/>
      <c r="J35" s="67"/>
      <c r="K35" s="67"/>
      <c r="L35" s="67"/>
      <c r="M35" s="67"/>
      <c r="N35" s="67"/>
      <c r="O35" s="67"/>
      <c r="P35" s="67"/>
      <c r="Q35" s="67"/>
      <c r="R35" s="67"/>
      <c r="S35" s="67"/>
      <c r="T35" s="67"/>
      <c r="U35" s="67"/>
      <c r="V35" s="67"/>
      <c r="W35" s="67"/>
      <c r="X35" s="67"/>
      <c r="Y35" s="67"/>
      <c r="Z35" s="67"/>
      <c r="AA35" s="67"/>
      <c r="AB35" s="67"/>
      <c r="AC35" s="67"/>
    </row>
    <row r="36" spans="1:29" ht="15.75" thickBot="1" x14ac:dyDescent="0.3">
      <c r="A36" s="278"/>
      <c r="B36" s="279"/>
      <c r="C36" s="279"/>
      <c r="D36" s="279"/>
      <c r="E36" s="280"/>
      <c r="F36" s="280"/>
      <c r="G36" s="67"/>
      <c r="H36" s="67"/>
      <c r="I36" s="67"/>
      <c r="J36" s="67"/>
      <c r="K36" s="67"/>
      <c r="L36" s="67"/>
      <c r="M36" s="67"/>
      <c r="N36" s="67"/>
      <c r="O36" s="67"/>
      <c r="P36" s="67"/>
      <c r="Q36" s="67"/>
      <c r="R36" s="67"/>
      <c r="S36" s="67"/>
      <c r="T36" s="67"/>
      <c r="U36" s="67"/>
      <c r="V36" s="67"/>
      <c r="W36" s="67"/>
      <c r="X36" s="67"/>
      <c r="Y36" s="67"/>
      <c r="Z36" s="67"/>
      <c r="AA36" s="67"/>
      <c r="AB36" s="67"/>
      <c r="AC36" s="67"/>
    </row>
    <row r="37" spans="1:29" ht="15.75" thickBot="1" x14ac:dyDescent="0.3">
      <c r="A37" s="278"/>
      <c r="B37" s="279"/>
      <c r="C37" s="279"/>
      <c r="D37" s="279"/>
      <c r="E37" s="280"/>
      <c r="F37" s="280"/>
      <c r="G37" s="67"/>
      <c r="H37" s="67"/>
      <c r="I37" s="67"/>
      <c r="J37" s="67"/>
      <c r="K37" s="67"/>
      <c r="L37" s="67"/>
      <c r="M37" s="67"/>
      <c r="N37" s="67"/>
      <c r="O37" s="67"/>
      <c r="P37" s="67"/>
      <c r="Q37" s="67"/>
      <c r="R37" s="67"/>
      <c r="S37" s="67"/>
      <c r="T37" s="67"/>
      <c r="U37" s="67"/>
      <c r="V37" s="67"/>
      <c r="W37" s="67"/>
      <c r="X37" s="67"/>
      <c r="Y37" s="67"/>
      <c r="Z37" s="67"/>
      <c r="AA37" s="67"/>
      <c r="AB37" s="67"/>
      <c r="AC37" s="67"/>
    </row>
    <row r="38" spans="1:29" ht="15.75" thickBot="1" x14ac:dyDescent="0.3">
      <c r="A38" s="278"/>
      <c r="B38" s="279"/>
      <c r="C38" s="279"/>
      <c r="D38" s="279"/>
      <c r="E38" s="280"/>
      <c r="F38" s="280"/>
      <c r="G38" s="67"/>
      <c r="H38" s="67"/>
      <c r="I38" s="67"/>
      <c r="J38" s="67"/>
      <c r="K38" s="67"/>
      <c r="L38" s="67"/>
      <c r="M38" s="67"/>
      <c r="N38" s="67"/>
      <c r="O38" s="67"/>
      <c r="P38" s="67"/>
      <c r="Q38" s="67"/>
      <c r="R38" s="67"/>
      <c r="S38" s="67"/>
      <c r="T38" s="67"/>
      <c r="U38" s="67"/>
      <c r="V38" s="67"/>
      <c r="W38" s="67"/>
      <c r="X38" s="67"/>
      <c r="Y38" s="67"/>
      <c r="Z38" s="67"/>
      <c r="AA38" s="67"/>
      <c r="AB38" s="67"/>
      <c r="AC38" s="67"/>
    </row>
    <row r="39" spans="1:29" ht="15.75" thickBot="1" x14ac:dyDescent="0.3">
      <c r="A39" s="278"/>
      <c r="B39" s="279"/>
      <c r="C39" s="279"/>
      <c r="D39" s="279"/>
      <c r="E39" s="279"/>
      <c r="F39" s="279"/>
      <c r="G39" s="67"/>
      <c r="H39" s="67"/>
      <c r="I39" s="67"/>
      <c r="J39" s="67"/>
      <c r="K39" s="67"/>
      <c r="L39" s="67"/>
      <c r="M39" s="67"/>
      <c r="N39" s="67"/>
      <c r="O39" s="67"/>
      <c r="P39" s="67"/>
      <c r="Q39" s="67"/>
      <c r="R39" s="67"/>
      <c r="S39" s="67"/>
      <c r="T39" s="67"/>
      <c r="U39" s="67"/>
      <c r="V39" s="67"/>
      <c r="W39" s="67"/>
      <c r="X39" s="67"/>
      <c r="Y39" s="67"/>
      <c r="Z39" s="67"/>
      <c r="AA39" s="67"/>
      <c r="AB39" s="67"/>
      <c r="AC39" s="67"/>
    </row>
    <row r="40" spans="1:29" x14ac:dyDescent="0.25">
      <c r="A40" s="67"/>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row>
    <row r="41" spans="1:29" x14ac:dyDescent="0.25">
      <c r="A41" s="67"/>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row>
    <row r="42" spans="1:29" x14ac:dyDescent="0.25">
      <c r="A42" s="67"/>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row>
    <row r="43" spans="1:29" x14ac:dyDescent="0.25">
      <c r="A43" s="67"/>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row>
    <row r="44" spans="1:29" x14ac:dyDescent="0.25">
      <c r="A44" s="67"/>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row>
    <row r="45" spans="1:29" x14ac:dyDescent="0.25">
      <c r="A45" s="67"/>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row>
    <row r="46" spans="1:29" x14ac:dyDescent="0.25">
      <c r="A46" s="67"/>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row>
    <row r="47" spans="1:29" x14ac:dyDescent="0.25">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row>
    <row r="48" spans="1:29" x14ac:dyDescent="0.25">
      <c r="A48" s="67"/>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row>
    <row r="49" spans="1:29" x14ac:dyDescent="0.25">
      <c r="A49" s="67"/>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row>
    <row r="50" spans="1:29" x14ac:dyDescent="0.25">
      <c r="A50" s="67"/>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row>
    <row r="51" spans="1:29" x14ac:dyDescent="0.25">
      <c r="A51" s="67"/>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row>
    <row r="52" spans="1:29" x14ac:dyDescent="0.25">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row>
    <row r="53" spans="1:29" x14ac:dyDescent="0.25">
      <c r="A53" s="67"/>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row>
    <row r="54" spans="1:29" x14ac:dyDescent="0.25">
      <c r="A54" s="67"/>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row>
    <row r="55" spans="1:29" x14ac:dyDescent="0.2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row>
    <row r="56" spans="1:29" x14ac:dyDescent="0.25">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row>
    <row r="57" spans="1:29" x14ac:dyDescent="0.25">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row>
    <row r="58" spans="1:29" x14ac:dyDescent="0.25">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row>
    <row r="59" spans="1:29" x14ac:dyDescent="0.25">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row>
    <row r="60" spans="1:29" x14ac:dyDescent="0.25">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row>
    <row r="61" spans="1:29" x14ac:dyDescent="0.25">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row>
    <row r="62" spans="1:29"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row>
    <row r="63" spans="1:29" x14ac:dyDescent="0.25">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row>
    <row r="64" spans="1:29" x14ac:dyDescent="0.25">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row>
    <row r="65" spans="1:29"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row>
    <row r="66" spans="1:29"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row>
    <row r="67" spans="1:29"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row>
    <row r="68" spans="1:29"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row>
    <row r="69" spans="1:29"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row>
    <row r="70" spans="1:29"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row>
    <row r="71" spans="1:29"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row>
    <row r="72" spans="1:29"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row>
    <row r="73" spans="1:29"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row>
    <row r="74" spans="1:29"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row>
    <row r="75" spans="1:29"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row>
    <row r="76" spans="1:29"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row>
    <row r="77" spans="1:29"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row>
    <row r="78" spans="1:29"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row>
    <row r="79" spans="1:29"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row>
    <row r="80" spans="1:29"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row>
    <row r="81" spans="1:29"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row>
    <row r="82" spans="1:29"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row>
    <row r="83" spans="1:29"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row>
    <row r="84" spans="1:29"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row>
    <row r="85" spans="1:29"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row>
    <row r="86" spans="1:29"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row>
    <row r="87" spans="1:29"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row>
    <row r="88" spans="1:29"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row>
    <row r="89" spans="1:29"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row>
    <row r="90" spans="1:29"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row>
    <row r="91" spans="1:29"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row>
    <row r="92" spans="1:29"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row>
    <row r="93" spans="1:29"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row>
    <row r="94" spans="1:29"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row>
    <row r="95" spans="1:29"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row>
    <row r="96" spans="1:29"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row>
    <row r="97" spans="1:29"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row>
    <row r="98" spans="1:29"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row>
    <row r="99" spans="1:29"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row>
    <row r="100" spans="1:29"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row>
    <row r="101" spans="1:29"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row>
    <row r="102" spans="1:29"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row>
    <row r="103" spans="1:29"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row>
    <row r="104" spans="1:29"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row>
    <row r="105" spans="1:29"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row>
    <row r="106" spans="1:29"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row>
    <row r="107" spans="1:29"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row>
    <row r="108" spans="1:29"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row>
    <row r="109" spans="1:29"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row>
    <row r="110" spans="1:29"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row>
    <row r="111" spans="1:29"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row>
    <row r="112" spans="1:29"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row>
    <row r="113" spans="1:29"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row>
    <row r="114" spans="1:29"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row>
    <row r="115" spans="1:29"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row>
    <row r="116" spans="1:29"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row>
    <row r="117" spans="1:29"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row>
    <row r="118" spans="1:29"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row>
    <row r="119" spans="1:29"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row>
    <row r="120" spans="1:29"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row>
    <row r="121" spans="1:29"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row>
    <row r="122" spans="1:29" x14ac:dyDescent="0.25">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row>
    <row r="123" spans="1:29" x14ac:dyDescent="0.25">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row>
    <row r="124" spans="1:29" x14ac:dyDescent="0.25">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row>
    <row r="125" spans="1:29" x14ac:dyDescent="0.25">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row>
    <row r="126" spans="1:29" x14ac:dyDescent="0.25">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row>
    <row r="127" spans="1:29" x14ac:dyDescent="0.25">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row>
    <row r="128" spans="1:29" x14ac:dyDescent="0.25">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row>
    <row r="129" spans="1:29" x14ac:dyDescent="0.25">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row>
    <row r="130" spans="1:29" x14ac:dyDescent="0.25">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row>
    <row r="131" spans="1:29" x14ac:dyDescent="0.25">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row>
    <row r="132" spans="1:29" x14ac:dyDescent="0.25">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row>
    <row r="133" spans="1:29" x14ac:dyDescent="0.25">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row>
    <row r="134" spans="1:29" x14ac:dyDescent="0.25">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row>
    <row r="135" spans="1:29" x14ac:dyDescent="0.25">
      <c r="Q135" s="67"/>
      <c r="R135" s="67"/>
      <c r="S135" s="67"/>
      <c r="T135" s="67"/>
      <c r="U135" s="67"/>
      <c r="V135" s="67"/>
      <c r="W135" s="67"/>
      <c r="X135" s="67"/>
      <c r="Y135" s="67"/>
      <c r="Z135" s="67"/>
      <c r="AA135" s="67"/>
      <c r="AB135" s="67"/>
      <c r="AC135" s="67"/>
    </row>
    <row r="136" spans="1:29" x14ac:dyDescent="0.25">
      <c r="Q136" s="67"/>
      <c r="R136" s="67"/>
      <c r="S136" s="67"/>
      <c r="T136" s="67"/>
      <c r="U136" s="67"/>
      <c r="V136" s="67"/>
      <c r="W136" s="67"/>
      <c r="X136" s="67"/>
      <c r="Y136" s="67"/>
      <c r="Z136" s="67"/>
      <c r="AA136" s="67"/>
      <c r="AB136" s="67"/>
      <c r="AC136" s="67"/>
    </row>
    <row r="137" spans="1:29" x14ac:dyDescent="0.25">
      <c r="Q137" s="67"/>
      <c r="R137" s="67"/>
      <c r="S137" s="67"/>
      <c r="T137" s="67"/>
      <c r="U137" s="67"/>
      <c r="V137" s="67"/>
      <c r="W137" s="67"/>
      <c r="X137" s="67"/>
      <c r="Y137" s="67"/>
      <c r="Z137" s="67"/>
      <c r="AA137" s="67"/>
      <c r="AB137" s="67"/>
      <c r="AC137" s="67"/>
    </row>
    <row r="138" spans="1:29" x14ac:dyDescent="0.25">
      <c r="Q138" s="67"/>
      <c r="R138" s="67"/>
      <c r="S138" s="67"/>
      <c r="T138" s="67"/>
      <c r="U138" s="67"/>
      <c r="V138" s="67"/>
      <c r="W138" s="67"/>
      <c r="X138" s="67"/>
      <c r="Y138" s="67"/>
      <c r="Z138" s="67"/>
      <c r="AA138" s="67"/>
      <c r="AB138" s="67"/>
      <c r="AC138" s="67"/>
    </row>
    <row r="139" spans="1:29" x14ac:dyDescent="0.25">
      <c r="Q139" s="67"/>
      <c r="R139" s="67"/>
      <c r="S139" s="67"/>
      <c r="T139" s="67"/>
      <c r="U139" s="67"/>
      <c r="V139" s="67"/>
      <c r="W139" s="67"/>
      <c r="X139" s="67"/>
      <c r="Y139" s="67"/>
      <c r="Z139" s="67"/>
      <c r="AA139" s="67"/>
      <c r="AB139" s="67"/>
      <c r="AC139" s="67"/>
    </row>
    <row r="140" spans="1:29" x14ac:dyDescent="0.25">
      <c r="Q140" s="67"/>
      <c r="R140" s="67"/>
      <c r="S140" s="67"/>
      <c r="T140" s="67"/>
      <c r="U140" s="67"/>
      <c r="V140" s="67"/>
      <c r="W140" s="67"/>
      <c r="X140" s="67"/>
      <c r="Y140" s="67"/>
      <c r="Z140" s="67"/>
      <c r="AA140" s="67"/>
      <c r="AB140" s="67"/>
      <c r="AC140" s="67"/>
    </row>
    <row r="141" spans="1:29" x14ac:dyDescent="0.25">
      <c r="Q141" s="67"/>
      <c r="R141" s="67"/>
      <c r="S141" s="67"/>
      <c r="T141" s="67"/>
      <c r="U141" s="67"/>
      <c r="V141" s="67"/>
      <c r="W141" s="67"/>
      <c r="X141" s="67"/>
      <c r="Y141" s="67"/>
      <c r="Z141" s="67"/>
      <c r="AA141" s="67"/>
      <c r="AB141" s="67"/>
      <c r="AC141" s="67"/>
    </row>
    <row r="142" spans="1:29" x14ac:dyDescent="0.25">
      <c r="Q142" s="67"/>
      <c r="R142" s="67"/>
      <c r="S142" s="67"/>
      <c r="T142" s="67"/>
      <c r="U142" s="67"/>
      <c r="V142" s="67"/>
      <c r="W142" s="67"/>
      <c r="X142" s="67"/>
      <c r="Y142" s="67"/>
      <c r="Z142" s="67"/>
      <c r="AA142" s="67"/>
      <c r="AB142" s="67"/>
      <c r="AC142" s="67"/>
    </row>
    <row r="143" spans="1:29" x14ac:dyDescent="0.25">
      <c r="Q143" s="67"/>
      <c r="R143" s="67"/>
      <c r="S143" s="67"/>
      <c r="T143" s="67"/>
      <c r="U143" s="67"/>
      <c r="V143" s="67"/>
      <c r="W143" s="67"/>
      <c r="X143" s="67"/>
      <c r="Y143" s="67"/>
      <c r="Z143" s="67"/>
      <c r="AA143" s="67"/>
      <c r="AB143" s="67"/>
      <c r="AC143" s="67"/>
    </row>
    <row r="144" spans="1:29" x14ac:dyDescent="0.25">
      <c r="Q144" s="67"/>
      <c r="R144" s="67"/>
      <c r="S144" s="67"/>
      <c r="T144" s="67"/>
      <c r="U144" s="67"/>
      <c r="V144" s="67"/>
      <c r="W144" s="67"/>
      <c r="X144" s="67"/>
      <c r="Y144" s="67"/>
      <c r="Z144" s="67"/>
      <c r="AA144" s="67"/>
      <c r="AB144" s="67"/>
      <c r="AC144" s="67"/>
    </row>
    <row r="145" spans="17:29" x14ac:dyDescent="0.25">
      <c r="Q145" s="67"/>
      <c r="R145" s="67"/>
      <c r="S145" s="67"/>
      <c r="T145" s="67"/>
      <c r="U145" s="67"/>
      <c r="V145" s="67"/>
      <c r="W145" s="67"/>
      <c r="X145" s="67"/>
      <c r="Y145" s="67"/>
      <c r="Z145" s="67"/>
      <c r="AA145" s="67"/>
      <c r="AB145" s="67"/>
      <c r="AC145" s="67"/>
    </row>
    <row r="146" spans="17:29" x14ac:dyDescent="0.25">
      <c r="Q146" s="67"/>
      <c r="R146" s="67"/>
      <c r="S146" s="67"/>
      <c r="T146" s="67"/>
      <c r="U146" s="67"/>
      <c r="V146" s="67"/>
      <c r="W146" s="67"/>
      <c r="X146" s="67"/>
      <c r="Y146" s="67"/>
      <c r="Z146" s="67"/>
      <c r="AA146" s="67"/>
      <c r="AB146" s="67"/>
      <c r="AC146" s="67"/>
    </row>
    <row r="147" spans="17:29" x14ac:dyDescent="0.25">
      <c r="Q147" s="67"/>
      <c r="R147" s="67"/>
      <c r="S147" s="67"/>
      <c r="T147" s="67"/>
      <c r="U147" s="67"/>
      <c r="V147" s="67"/>
      <c r="W147" s="67"/>
      <c r="X147" s="67"/>
      <c r="Y147" s="67"/>
      <c r="Z147" s="67"/>
      <c r="AA147" s="67"/>
      <c r="AB147" s="67"/>
      <c r="AC147" s="67"/>
    </row>
    <row r="148" spans="17:29" x14ac:dyDescent="0.25">
      <c r="Q148" s="67"/>
      <c r="R148" s="67"/>
      <c r="S148" s="67"/>
      <c r="T148" s="67"/>
      <c r="U148" s="67"/>
      <c r="V148" s="67"/>
      <c r="W148" s="67"/>
      <c r="X148" s="67"/>
      <c r="Y148" s="67"/>
      <c r="Z148" s="67"/>
      <c r="AA148" s="67"/>
      <c r="AB148" s="67"/>
      <c r="AC148" s="67"/>
    </row>
    <row r="149" spans="17:29" x14ac:dyDescent="0.25">
      <c r="Q149" s="67"/>
      <c r="R149" s="67"/>
      <c r="S149" s="67"/>
      <c r="T149" s="67"/>
      <c r="U149" s="67"/>
      <c r="V149" s="67"/>
      <c r="W149" s="67"/>
      <c r="X149" s="67"/>
      <c r="Y149" s="67"/>
      <c r="Z149" s="67"/>
      <c r="AA149" s="67"/>
      <c r="AB149" s="67"/>
      <c r="AC149" s="67"/>
    </row>
    <row r="150" spans="17:29" x14ac:dyDescent="0.25">
      <c r="Q150" s="67"/>
      <c r="R150" s="67"/>
      <c r="S150" s="67"/>
      <c r="T150" s="67"/>
      <c r="U150" s="67"/>
      <c r="V150" s="67"/>
      <c r="W150" s="67"/>
      <c r="X150" s="67"/>
      <c r="Y150" s="67"/>
      <c r="Z150" s="67"/>
      <c r="AA150" s="67"/>
      <c r="AB150" s="67"/>
      <c r="AC150" s="67"/>
    </row>
    <row r="151" spans="17:29" x14ac:dyDescent="0.25">
      <c r="Q151" s="67"/>
      <c r="R151" s="67"/>
      <c r="S151" s="67"/>
      <c r="T151" s="67"/>
      <c r="U151" s="67"/>
      <c r="V151" s="67"/>
      <c r="W151" s="67"/>
      <c r="X151" s="67"/>
      <c r="Y151" s="67"/>
      <c r="Z151" s="67"/>
      <c r="AA151" s="67"/>
      <c r="AB151" s="67"/>
      <c r="AC151" s="67"/>
    </row>
    <row r="152" spans="17:29" x14ac:dyDescent="0.25">
      <c r="Q152" s="67"/>
      <c r="R152" s="67"/>
      <c r="S152" s="67"/>
      <c r="T152" s="67"/>
      <c r="U152" s="67"/>
      <c r="V152" s="67"/>
      <c r="W152" s="67"/>
      <c r="X152" s="67"/>
      <c r="Y152" s="67"/>
      <c r="Z152" s="67"/>
      <c r="AA152" s="67"/>
      <c r="AB152" s="67"/>
      <c r="AC152" s="67"/>
    </row>
    <row r="153" spans="17:29" x14ac:dyDescent="0.25">
      <c r="Q153" s="67"/>
      <c r="R153" s="67"/>
      <c r="S153" s="67"/>
      <c r="T153" s="67"/>
      <c r="U153" s="67"/>
      <c r="V153" s="67"/>
      <c r="W153" s="67"/>
      <c r="X153" s="67"/>
      <c r="Y153" s="67"/>
      <c r="Z153" s="67"/>
      <c r="AA153" s="67"/>
      <c r="AB153" s="67"/>
      <c r="AC153" s="67"/>
    </row>
    <row r="154" spans="17:29" x14ac:dyDescent="0.25">
      <c r="Q154" s="67"/>
      <c r="R154" s="67"/>
      <c r="S154" s="67"/>
      <c r="T154" s="67"/>
      <c r="U154" s="67"/>
      <c r="V154" s="67"/>
      <c r="W154" s="67"/>
      <c r="X154" s="67"/>
      <c r="Y154" s="67"/>
      <c r="Z154" s="67"/>
      <c r="AA154" s="67"/>
      <c r="AB154" s="67"/>
      <c r="AC154" s="67"/>
    </row>
    <row r="155" spans="17:29" x14ac:dyDescent="0.25">
      <c r="Q155" s="67"/>
      <c r="R155" s="67"/>
      <c r="S155" s="67"/>
      <c r="T155" s="67"/>
      <c r="U155" s="67"/>
      <c r="V155" s="67"/>
      <c r="W155" s="67"/>
      <c r="X155" s="67"/>
      <c r="Y155" s="67"/>
      <c r="Z155" s="67"/>
      <c r="AA155" s="67"/>
      <c r="AB155" s="67"/>
      <c r="AC155" s="67"/>
    </row>
    <row r="156" spans="17:29" x14ac:dyDescent="0.25">
      <c r="Q156" s="67"/>
      <c r="R156" s="67"/>
      <c r="S156" s="67"/>
      <c r="T156" s="67"/>
      <c r="U156" s="67"/>
      <c r="V156" s="67"/>
      <c r="W156" s="67"/>
      <c r="X156" s="67"/>
      <c r="Y156" s="67"/>
      <c r="Z156" s="67"/>
      <c r="AA156" s="67"/>
      <c r="AB156" s="67"/>
      <c r="AC156" s="67"/>
    </row>
    <row r="157" spans="17:29" x14ac:dyDescent="0.25">
      <c r="Q157" s="67"/>
      <c r="R157" s="67"/>
      <c r="S157" s="67"/>
      <c r="T157" s="67"/>
      <c r="U157" s="67"/>
      <c r="V157" s="67"/>
      <c r="W157" s="67"/>
      <c r="X157" s="67"/>
      <c r="Y157" s="67"/>
      <c r="Z157" s="67"/>
      <c r="AA157" s="67"/>
      <c r="AB157" s="67"/>
      <c r="AC157" s="67"/>
    </row>
    <row r="158" spans="17:29" x14ac:dyDescent="0.25">
      <c r="Q158" s="67"/>
      <c r="R158" s="67"/>
      <c r="S158" s="67"/>
      <c r="T158" s="67"/>
      <c r="U158" s="67"/>
      <c r="V158" s="67"/>
      <c r="W158" s="67"/>
      <c r="X158" s="67"/>
      <c r="Y158" s="67"/>
      <c r="Z158" s="67"/>
      <c r="AA158" s="67"/>
      <c r="AB158" s="67"/>
      <c r="AC158" s="67"/>
    </row>
    <row r="159" spans="17:29" x14ac:dyDescent="0.25">
      <c r="Q159" s="67"/>
      <c r="R159" s="67"/>
      <c r="S159" s="67"/>
      <c r="T159" s="67"/>
      <c r="U159" s="67"/>
      <c r="V159" s="67"/>
      <c r="W159" s="67"/>
      <c r="X159" s="67"/>
      <c r="Y159" s="67"/>
      <c r="Z159" s="67"/>
      <c r="AA159" s="67"/>
      <c r="AB159" s="67"/>
      <c r="AC159" s="67"/>
    </row>
    <row r="160" spans="17:29" x14ac:dyDescent="0.25">
      <c r="Q160" s="67"/>
      <c r="R160" s="67"/>
      <c r="S160" s="67"/>
      <c r="T160" s="67"/>
      <c r="U160" s="67"/>
      <c r="V160" s="67"/>
      <c r="W160" s="67"/>
      <c r="X160" s="67"/>
      <c r="Y160" s="67"/>
      <c r="Z160" s="67"/>
      <c r="AA160" s="67"/>
      <c r="AB160" s="67"/>
      <c r="AC160" s="67"/>
    </row>
    <row r="161" spans="17:29" x14ac:dyDescent="0.25">
      <c r="Q161" s="67"/>
      <c r="R161" s="67"/>
      <c r="S161" s="67"/>
      <c r="T161" s="67"/>
      <c r="U161" s="67"/>
      <c r="V161" s="67"/>
      <c r="W161" s="67"/>
      <c r="X161" s="67"/>
      <c r="Y161" s="67"/>
      <c r="Z161" s="67"/>
      <c r="AA161" s="67"/>
      <c r="AB161" s="67"/>
      <c r="AC161" s="67"/>
    </row>
    <row r="162" spans="17:29" x14ac:dyDescent="0.25">
      <c r="Q162" s="67"/>
      <c r="R162" s="67"/>
      <c r="S162" s="67"/>
      <c r="T162" s="67"/>
      <c r="U162" s="67"/>
      <c r="V162" s="67"/>
      <c r="W162" s="67"/>
      <c r="X162" s="67"/>
      <c r="Y162" s="67"/>
      <c r="Z162" s="67"/>
      <c r="AA162" s="67"/>
      <c r="AB162" s="67"/>
      <c r="AC162" s="67"/>
    </row>
    <row r="163" spans="17:29" x14ac:dyDescent="0.25">
      <c r="Q163" s="67"/>
      <c r="R163" s="67"/>
      <c r="S163" s="67"/>
      <c r="T163" s="67"/>
      <c r="U163" s="67"/>
      <c r="V163" s="67"/>
      <c r="W163" s="67"/>
      <c r="X163" s="67"/>
      <c r="Y163" s="67"/>
      <c r="Z163" s="67"/>
      <c r="AA163" s="67"/>
      <c r="AB163" s="67"/>
      <c r="AC163" s="67"/>
    </row>
    <row r="164" spans="17:29" x14ac:dyDescent="0.25">
      <c r="Q164" s="67"/>
      <c r="R164" s="67"/>
      <c r="S164" s="67"/>
      <c r="T164" s="67"/>
      <c r="U164" s="67"/>
      <c r="V164" s="67"/>
      <c r="W164" s="67"/>
      <c r="X164" s="67"/>
      <c r="Y164" s="67"/>
      <c r="Z164" s="67"/>
      <c r="AA164" s="67"/>
      <c r="AB164" s="67"/>
      <c r="AC164" s="67"/>
    </row>
    <row r="165" spans="17:29" x14ac:dyDescent="0.25">
      <c r="Q165" s="67"/>
      <c r="R165" s="67"/>
      <c r="S165" s="67"/>
      <c r="T165" s="67"/>
      <c r="U165" s="67"/>
      <c r="V165" s="67"/>
      <c r="W165" s="67"/>
      <c r="X165" s="67"/>
      <c r="Y165" s="67"/>
      <c r="Z165" s="67"/>
      <c r="AA165" s="67"/>
      <c r="AB165" s="67"/>
      <c r="AC165" s="67"/>
    </row>
    <row r="166" spans="17:29" x14ac:dyDescent="0.25">
      <c r="Q166" s="67"/>
      <c r="R166" s="67"/>
      <c r="S166" s="67"/>
      <c r="T166" s="67"/>
      <c r="U166" s="67"/>
      <c r="V166" s="67"/>
      <c r="W166" s="67"/>
      <c r="X166" s="67"/>
      <c r="Y166" s="67"/>
      <c r="Z166" s="67"/>
      <c r="AA166" s="67"/>
      <c r="AB166" s="67"/>
      <c r="AC166" s="67"/>
    </row>
    <row r="167" spans="17:29" x14ac:dyDescent="0.25">
      <c r="Q167" s="67"/>
      <c r="R167" s="67"/>
      <c r="S167" s="67"/>
      <c r="T167" s="67"/>
      <c r="U167" s="67"/>
      <c r="V167" s="67"/>
      <c r="W167" s="67"/>
      <c r="X167" s="67"/>
      <c r="Y167" s="67"/>
      <c r="Z167" s="67"/>
      <c r="AA167" s="67"/>
      <c r="AB167" s="67"/>
      <c r="AC167" s="67"/>
    </row>
    <row r="168" spans="17:29" x14ac:dyDescent="0.25">
      <c r="Q168" s="67"/>
      <c r="R168" s="67"/>
      <c r="S168" s="67"/>
      <c r="T168" s="67"/>
      <c r="U168" s="67"/>
      <c r="V168" s="67"/>
      <c r="W168" s="67"/>
      <c r="X168" s="67"/>
      <c r="Y168" s="67"/>
      <c r="Z168" s="67"/>
      <c r="AA168" s="67"/>
      <c r="AB168" s="67"/>
      <c r="AC168" s="67"/>
    </row>
    <row r="169" spans="17:29" x14ac:dyDescent="0.25">
      <c r="Q169" s="67"/>
      <c r="R169" s="67"/>
      <c r="S169" s="67"/>
      <c r="T169" s="67"/>
      <c r="U169" s="67"/>
      <c r="V169" s="67"/>
      <c r="W169" s="67"/>
      <c r="X169" s="67"/>
      <c r="Y169" s="67"/>
      <c r="Z169" s="67"/>
      <c r="AA169" s="67"/>
      <c r="AB169" s="67"/>
      <c r="AC169" s="67"/>
    </row>
    <row r="170" spans="17:29" x14ac:dyDescent="0.25">
      <c r="Q170" s="67"/>
      <c r="R170" s="67"/>
      <c r="S170" s="67"/>
      <c r="T170" s="67"/>
      <c r="U170" s="67"/>
      <c r="V170" s="67"/>
      <c r="W170" s="67"/>
      <c r="X170" s="67"/>
      <c r="Y170" s="67"/>
      <c r="Z170" s="67"/>
      <c r="AA170" s="67"/>
      <c r="AB170" s="67"/>
      <c r="AC170" s="67"/>
    </row>
    <row r="171" spans="17:29" x14ac:dyDescent="0.25">
      <c r="Q171" s="67"/>
      <c r="R171" s="67"/>
      <c r="S171" s="67"/>
      <c r="T171" s="67"/>
      <c r="U171" s="67"/>
      <c r="V171" s="67"/>
      <c r="W171" s="67"/>
      <c r="X171" s="67"/>
      <c r="Y171" s="67"/>
      <c r="Z171" s="67"/>
      <c r="AA171" s="67"/>
      <c r="AB171" s="67"/>
      <c r="AC171" s="67"/>
    </row>
    <row r="172" spans="17:29" x14ac:dyDescent="0.25">
      <c r="Q172" s="67"/>
      <c r="R172" s="67"/>
      <c r="S172" s="67"/>
      <c r="T172" s="67"/>
      <c r="U172" s="67"/>
      <c r="V172" s="67"/>
      <c r="W172" s="67"/>
      <c r="X172" s="67"/>
      <c r="Y172" s="67"/>
      <c r="Z172" s="67"/>
      <c r="AA172" s="67"/>
      <c r="AB172" s="67"/>
      <c r="AC172" s="67"/>
    </row>
    <row r="173" spans="17:29" x14ac:dyDescent="0.25">
      <c r="Q173" s="67"/>
      <c r="R173" s="67"/>
      <c r="S173" s="67"/>
      <c r="T173" s="67"/>
      <c r="U173" s="67"/>
      <c r="V173" s="67"/>
      <c r="W173" s="67"/>
      <c r="X173" s="67"/>
      <c r="Y173" s="67"/>
      <c r="Z173" s="67"/>
      <c r="AA173" s="67"/>
      <c r="AB173" s="67"/>
      <c r="AC173" s="67"/>
    </row>
    <row r="174" spans="17:29" x14ac:dyDescent="0.25">
      <c r="Q174" s="67"/>
      <c r="R174" s="67"/>
      <c r="S174" s="67"/>
      <c r="T174" s="67"/>
      <c r="U174" s="67"/>
      <c r="V174" s="67"/>
      <c r="W174" s="67"/>
      <c r="X174" s="67"/>
      <c r="Y174" s="67"/>
      <c r="Z174" s="67"/>
      <c r="AA174" s="67"/>
      <c r="AB174" s="67"/>
      <c r="AC174" s="67"/>
    </row>
    <row r="175" spans="17:29" x14ac:dyDescent="0.25">
      <c r="Q175" s="67"/>
      <c r="R175" s="67"/>
      <c r="S175" s="67"/>
      <c r="T175" s="67"/>
      <c r="U175" s="67"/>
      <c r="V175" s="67"/>
      <c r="W175" s="67"/>
      <c r="X175" s="67"/>
      <c r="Y175" s="67"/>
      <c r="Z175" s="67"/>
      <c r="AA175" s="67"/>
      <c r="AB175" s="67"/>
      <c r="AC175" s="67"/>
    </row>
    <row r="176" spans="17:29" x14ac:dyDescent="0.25">
      <c r="Q176" s="67"/>
      <c r="R176" s="67"/>
      <c r="S176" s="67"/>
      <c r="T176" s="67"/>
      <c r="U176" s="67"/>
      <c r="V176" s="67"/>
      <c r="W176" s="67"/>
      <c r="X176" s="67"/>
      <c r="Y176" s="67"/>
      <c r="Z176" s="67"/>
      <c r="AA176" s="67"/>
      <c r="AB176" s="67"/>
      <c r="AC176" s="67"/>
    </row>
  </sheetData>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249977111117893"/>
  </sheetPr>
  <dimension ref="B1:J23"/>
  <sheetViews>
    <sheetView zoomScale="110" zoomScaleNormal="110" workbookViewId="0">
      <selection activeCell="G22" sqref="G22"/>
    </sheetView>
  </sheetViews>
  <sheetFormatPr baseColWidth="10" defaultColWidth="11.42578125" defaultRowHeight="15" x14ac:dyDescent="0.25"/>
  <cols>
    <col min="1" max="1" width="3.28515625" style="114" customWidth="1"/>
    <col min="2" max="2" width="11.42578125" style="114"/>
    <col min="3" max="3" width="62.140625" style="114" customWidth="1"/>
    <col min="4" max="4" width="31.7109375" style="114" customWidth="1"/>
    <col min="5" max="5" width="25.7109375" style="114" customWidth="1"/>
    <col min="6" max="6" width="11.7109375" style="114" customWidth="1"/>
    <col min="7" max="7" width="25.28515625" style="114" customWidth="1"/>
    <col min="8" max="12" width="11.5703125" style="114" customWidth="1"/>
    <col min="13" max="258" width="11.42578125" style="114"/>
    <col min="259" max="259" width="62.7109375" style="114" customWidth="1"/>
    <col min="260" max="260" width="18.28515625" style="114" customWidth="1"/>
    <col min="261" max="261" width="25.7109375" style="114" customWidth="1"/>
    <col min="262" max="262" width="11.7109375" style="114" customWidth="1"/>
    <col min="263" max="263" width="25.28515625" style="114" customWidth="1"/>
    <col min="264" max="268" width="11.5703125" style="114" customWidth="1"/>
    <col min="269" max="514" width="11.42578125" style="114"/>
    <col min="515" max="515" width="62.7109375" style="114" customWidth="1"/>
    <col min="516" max="516" width="18.28515625" style="114" customWidth="1"/>
    <col min="517" max="517" width="25.7109375" style="114" customWidth="1"/>
    <col min="518" max="518" width="11.7109375" style="114" customWidth="1"/>
    <col min="519" max="519" width="25.28515625" style="114" customWidth="1"/>
    <col min="520" max="524" width="11.5703125" style="114" customWidth="1"/>
    <col min="525" max="770" width="11.42578125" style="114"/>
    <col min="771" max="771" width="62.7109375" style="114" customWidth="1"/>
    <col min="772" max="772" width="18.28515625" style="114" customWidth="1"/>
    <col min="773" max="773" width="25.7109375" style="114" customWidth="1"/>
    <col min="774" max="774" width="11.7109375" style="114" customWidth="1"/>
    <col min="775" max="775" width="25.28515625" style="114" customWidth="1"/>
    <col min="776" max="780" width="11.5703125" style="114" customWidth="1"/>
    <col min="781" max="1026" width="11.42578125" style="114"/>
    <col min="1027" max="1027" width="62.7109375" style="114" customWidth="1"/>
    <col min="1028" max="1028" width="18.28515625" style="114" customWidth="1"/>
    <col min="1029" max="1029" width="25.7109375" style="114" customWidth="1"/>
    <col min="1030" max="1030" width="11.7109375" style="114" customWidth="1"/>
    <col min="1031" max="1031" width="25.28515625" style="114" customWidth="1"/>
    <col min="1032" max="1036" width="11.5703125" style="114" customWidth="1"/>
    <col min="1037" max="1282" width="11.42578125" style="114"/>
    <col min="1283" max="1283" width="62.7109375" style="114" customWidth="1"/>
    <col min="1284" max="1284" width="18.28515625" style="114" customWidth="1"/>
    <col min="1285" max="1285" width="25.7109375" style="114" customWidth="1"/>
    <col min="1286" max="1286" width="11.7109375" style="114" customWidth="1"/>
    <col min="1287" max="1287" width="25.28515625" style="114" customWidth="1"/>
    <col min="1288" max="1292" width="11.5703125" style="114" customWidth="1"/>
    <col min="1293" max="1538" width="11.42578125" style="114"/>
    <col min="1539" max="1539" width="62.7109375" style="114" customWidth="1"/>
    <col min="1540" max="1540" width="18.28515625" style="114" customWidth="1"/>
    <col min="1541" max="1541" width="25.7109375" style="114" customWidth="1"/>
    <col min="1542" max="1542" width="11.7109375" style="114" customWidth="1"/>
    <col min="1543" max="1543" width="25.28515625" style="114" customWidth="1"/>
    <col min="1544" max="1548" width="11.5703125" style="114" customWidth="1"/>
    <col min="1549" max="1794" width="11.42578125" style="114"/>
    <col min="1795" max="1795" width="62.7109375" style="114" customWidth="1"/>
    <col min="1796" max="1796" width="18.28515625" style="114" customWidth="1"/>
    <col min="1797" max="1797" width="25.7109375" style="114" customWidth="1"/>
    <col min="1798" max="1798" width="11.7109375" style="114" customWidth="1"/>
    <col min="1799" max="1799" width="25.28515625" style="114" customWidth="1"/>
    <col min="1800" max="1804" width="11.5703125" style="114" customWidth="1"/>
    <col min="1805" max="2050" width="11.42578125" style="114"/>
    <col min="2051" max="2051" width="62.7109375" style="114" customWidth="1"/>
    <col min="2052" max="2052" width="18.28515625" style="114" customWidth="1"/>
    <col min="2053" max="2053" width="25.7109375" style="114" customWidth="1"/>
    <col min="2054" max="2054" width="11.7109375" style="114" customWidth="1"/>
    <col min="2055" max="2055" width="25.28515625" style="114" customWidth="1"/>
    <col min="2056" max="2060" width="11.5703125" style="114" customWidth="1"/>
    <col min="2061" max="2306" width="11.42578125" style="114"/>
    <col min="2307" max="2307" width="62.7109375" style="114" customWidth="1"/>
    <col min="2308" max="2308" width="18.28515625" style="114" customWidth="1"/>
    <col min="2309" max="2309" width="25.7109375" style="114" customWidth="1"/>
    <col min="2310" max="2310" width="11.7109375" style="114" customWidth="1"/>
    <col min="2311" max="2311" width="25.28515625" style="114" customWidth="1"/>
    <col min="2312" max="2316" width="11.5703125" style="114" customWidth="1"/>
    <col min="2317" max="2562" width="11.42578125" style="114"/>
    <col min="2563" max="2563" width="62.7109375" style="114" customWidth="1"/>
    <col min="2564" max="2564" width="18.28515625" style="114" customWidth="1"/>
    <col min="2565" max="2565" width="25.7109375" style="114" customWidth="1"/>
    <col min="2566" max="2566" width="11.7109375" style="114" customWidth="1"/>
    <col min="2567" max="2567" width="25.28515625" style="114" customWidth="1"/>
    <col min="2568" max="2572" width="11.5703125" style="114" customWidth="1"/>
    <col min="2573" max="2818" width="11.42578125" style="114"/>
    <col min="2819" max="2819" width="62.7109375" style="114" customWidth="1"/>
    <col min="2820" max="2820" width="18.28515625" style="114" customWidth="1"/>
    <col min="2821" max="2821" width="25.7109375" style="114" customWidth="1"/>
    <col min="2822" max="2822" width="11.7109375" style="114" customWidth="1"/>
    <col min="2823" max="2823" width="25.28515625" style="114" customWidth="1"/>
    <col min="2824" max="2828" width="11.5703125" style="114" customWidth="1"/>
    <col min="2829" max="3074" width="11.42578125" style="114"/>
    <col min="3075" max="3075" width="62.7109375" style="114" customWidth="1"/>
    <col min="3076" max="3076" width="18.28515625" style="114" customWidth="1"/>
    <col min="3077" max="3077" width="25.7109375" style="114" customWidth="1"/>
    <col min="3078" max="3078" width="11.7109375" style="114" customWidth="1"/>
    <col min="3079" max="3079" width="25.28515625" style="114" customWidth="1"/>
    <col min="3080" max="3084" width="11.5703125" style="114" customWidth="1"/>
    <col min="3085" max="3330" width="11.42578125" style="114"/>
    <col min="3331" max="3331" width="62.7109375" style="114" customWidth="1"/>
    <col min="3332" max="3332" width="18.28515625" style="114" customWidth="1"/>
    <col min="3333" max="3333" width="25.7109375" style="114" customWidth="1"/>
    <col min="3334" max="3334" width="11.7109375" style="114" customWidth="1"/>
    <col min="3335" max="3335" width="25.28515625" style="114" customWidth="1"/>
    <col min="3336" max="3340" width="11.5703125" style="114" customWidth="1"/>
    <col min="3341" max="3586" width="11.42578125" style="114"/>
    <col min="3587" max="3587" width="62.7109375" style="114" customWidth="1"/>
    <col min="3588" max="3588" width="18.28515625" style="114" customWidth="1"/>
    <col min="3589" max="3589" width="25.7109375" style="114" customWidth="1"/>
    <col min="3590" max="3590" width="11.7109375" style="114" customWidth="1"/>
    <col min="3591" max="3591" width="25.28515625" style="114" customWidth="1"/>
    <col min="3592" max="3596" width="11.5703125" style="114" customWidth="1"/>
    <col min="3597" max="3842" width="11.42578125" style="114"/>
    <col min="3843" max="3843" width="62.7109375" style="114" customWidth="1"/>
    <col min="3844" max="3844" width="18.28515625" style="114" customWidth="1"/>
    <col min="3845" max="3845" width="25.7109375" style="114" customWidth="1"/>
    <col min="3846" max="3846" width="11.7109375" style="114" customWidth="1"/>
    <col min="3847" max="3847" width="25.28515625" style="114" customWidth="1"/>
    <col min="3848" max="3852" width="11.5703125" style="114" customWidth="1"/>
    <col min="3853" max="4098" width="11.42578125" style="114"/>
    <col min="4099" max="4099" width="62.7109375" style="114" customWidth="1"/>
    <col min="4100" max="4100" width="18.28515625" style="114" customWidth="1"/>
    <col min="4101" max="4101" width="25.7109375" style="114" customWidth="1"/>
    <col min="4102" max="4102" width="11.7109375" style="114" customWidth="1"/>
    <col min="4103" max="4103" width="25.28515625" style="114" customWidth="1"/>
    <col min="4104" max="4108" width="11.5703125" style="114" customWidth="1"/>
    <col min="4109" max="4354" width="11.42578125" style="114"/>
    <col min="4355" max="4355" width="62.7109375" style="114" customWidth="1"/>
    <col min="4356" max="4356" width="18.28515625" style="114" customWidth="1"/>
    <col min="4357" max="4357" width="25.7109375" style="114" customWidth="1"/>
    <col min="4358" max="4358" width="11.7109375" style="114" customWidth="1"/>
    <col min="4359" max="4359" width="25.28515625" style="114" customWidth="1"/>
    <col min="4360" max="4364" width="11.5703125" style="114" customWidth="1"/>
    <col min="4365" max="4610" width="11.42578125" style="114"/>
    <col min="4611" max="4611" width="62.7109375" style="114" customWidth="1"/>
    <col min="4612" max="4612" width="18.28515625" style="114" customWidth="1"/>
    <col min="4613" max="4613" width="25.7109375" style="114" customWidth="1"/>
    <col min="4614" max="4614" width="11.7109375" style="114" customWidth="1"/>
    <col min="4615" max="4615" width="25.28515625" style="114" customWidth="1"/>
    <col min="4616" max="4620" width="11.5703125" style="114" customWidth="1"/>
    <col min="4621" max="4866" width="11.42578125" style="114"/>
    <col min="4867" max="4867" width="62.7109375" style="114" customWidth="1"/>
    <col min="4868" max="4868" width="18.28515625" style="114" customWidth="1"/>
    <col min="4869" max="4869" width="25.7109375" style="114" customWidth="1"/>
    <col min="4870" max="4870" width="11.7109375" style="114" customWidth="1"/>
    <col min="4871" max="4871" width="25.28515625" style="114" customWidth="1"/>
    <col min="4872" max="4876" width="11.5703125" style="114" customWidth="1"/>
    <col min="4877" max="5122" width="11.42578125" style="114"/>
    <col min="5123" max="5123" width="62.7109375" style="114" customWidth="1"/>
    <col min="5124" max="5124" width="18.28515625" style="114" customWidth="1"/>
    <col min="5125" max="5125" width="25.7109375" style="114" customWidth="1"/>
    <col min="5126" max="5126" width="11.7109375" style="114" customWidth="1"/>
    <col min="5127" max="5127" width="25.28515625" style="114" customWidth="1"/>
    <col min="5128" max="5132" width="11.5703125" style="114" customWidth="1"/>
    <col min="5133" max="5378" width="11.42578125" style="114"/>
    <col min="5379" max="5379" width="62.7109375" style="114" customWidth="1"/>
    <col min="5380" max="5380" width="18.28515625" style="114" customWidth="1"/>
    <col min="5381" max="5381" width="25.7109375" style="114" customWidth="1"/>
    <col min="5382" max="5382" width="11.7109375" style="114" customWidth="1"/>
    <col min="5383" max="5383" width="25.28515625" style="114" customWidth="1"/>
    <col min="5384" max="5388" width="11.5703125" style="114" customWidth="1"/>
    <col min="5389" max="5634" width="11.42578125" style="114"/>
    <col min="5635" max="5635" width="62.7109375" style="114" customWidth="1"/>
    <col min="5636" max="5636" width="18.28515625" style="114" customWidth="1"/>
    <col min="5637" max="5637" width="25.7109375" style="114" customWidth="1"/>
    <col min="5638" max="5638" width="11.7109375" style="114" customWidth="1"/>
    <col min="5639" max="5639" width="25.28515625" style="114" customWidth="1"/>
    <col min="5640" max="5644" width="11.5703125" style="114" customWidth="1"/>
    <col min="5645" max="5890" width="11.42578125" style="114"/>
    <col min="5891" max="5891" width="62.7109375" style="114" customWidth="1"/>
    <col min="5892" max="5892" width="18.28515625" style="114" customWidth="1"/>
    <col min="5893" max="5893" width="25.7109375" style="114" customWidth="1"/>
    <col min="5894" max="5894" width="11.7109375" style="114" customWidth="1"/>
    <col min="5895" max="5895" width="25.28515625" style="114" customWidth="1"/>
    <col min="5896" max="5900" width="11.5703125" style="114" customWidth="1"/>
    <col min="5901" max="6146" width="11.42578125" style="114"/>
    <col min="6147" max="6147" width="62.7109375" style="114" customWidth="1"/>
    <col min="6148" max="6148" width="18.28515625" style="114" customWidth="1"/>
    <col min="6149" max="6149" width="25.7109375" style="114" customWidth="1"/>
    <col min="6150" max="6150" width="11.7109375" style="114" customWidth="1"/>
    <col min="6151" max="6151" width="25.28515625" style="114" customWidth="1"/>
    <col min="6152" max="6156" width="11.5703125" style="114" customWidth="1"/>
    <col min="6157" max="6402" width="11.42578125" style="114"/>
    <col min="6403" max="6403" width="62.7109375" style="114" customWidth="1"/>
    <col min="6404" max="6404" width="18.28515625" style="114" customWidth="1"/>
    <col min="6405" max="6405" width="25.7109375" style="114" customWidth="1"/>
    <col min="6406" max="6406" width="11.7109375" style="114" customWidth="1"/>
    <col min="6407" max="6407" width="25.28515625" style="114" customWidth="1"/>
    <col min="6408" max="6412" width="11.5703125" style="114" customWidth="1"/>
    <col min="6413" max="6658" width="11.42578125" style="114"/>
    <col min="6659" max="6659" width="62.7109375" style="114" customWidth="1"/>
    <col min="6660" max="6660" width="18.28515625" style="114" customWidth="1"/>
    <col min="6661" max="6661" width="25.7109375" style="114" customWidth="1"/>
    <col min="6662" max="6662" width="11.7109375" style="114" customWidth="1"/>
    <col min="6663" max="6663" width="25.28515625" style="114" customWidth="1"/>
    <col min="6664" max="6668" width="11.5703125" style="114" customWidth="1"/>
    <col min="6669" max="6914" width="11.42578125" style="114"/>
    <col min="6915" max="6915" width="62.7109375" style="114" customWidth="1"/>
    <col min="6916" max="6916" width="18.28515625" style="114" customWidth="1"/>
    <col min="6917" max="6917" width="25.7109375" style="114" customWidth="1"/>
    <col min="6918" max="6918" width="11.7109375" style="114" customWidth="1"/>
    <col min="6919" max="6919" width="25.28515625" style="114" customWidth="1"/>
    <col min="6920" max="6924" width="11.5703125" style="114" customWidth="1"/>
    <col min="6925" max="7170" width="11.42578125" style="114"/>
    <col min="7171" max="7171" width="62.7109375" style="114" customWidth="1"/>
    <col min="7172" max="7172" width="18.28515625" style="114" customWidth="1"/>
    <col min="7173" max="7173" width="25.7109375" style="114" customWidth="1"/>
    <col min="7174" max="7174" width="11.7109375" style="114" customWidth="1"/>
    <col min="7175" max="7175" width="25.28515625" style="114" customWidth="1"/>
    <col min="7176" max="7180" width="11.5703125" style="114" customWidth="1"/>
    <col min="7181" max="7426" width="11.42578125" style="114"/>
    <col min="7427" max="7427" width="62.7109375" style="114" customWidth="1"/>
    <col min="7428" max="7428" width="18.28515625" style="114" customWidth="1"/>
    <col min="7429" max="7429" width="25.7109375" style="114" customWidth="1"/>
    <col min="7430" max="7430" width="11.7109375" style="114" customWidth="1"/>
    <col min="7431" max="7431" width="25.28515625" style="114" customWidth="1"/>
    <col min="7432" max="7436" width="11.5703125" style="114" customWidth="1"/>
    <col min="7437" max="7682" width="11.42578125" style="114"/>
    <col min="7683" max="7683" width="62.7109375" style="114" customWidth="1"/>
    <col min="7684" max="7684" width="18.28515625" style="114" customWidth="1"/>
    <col min="7685" max="7685" width="25.7109375" style="114" customWidth="1"/>
    <col min="7686" max="7686" width="11.7109375" style="114" customWidth="1"/>
    <col min="7687" max="7687" width="25.28515625" style="114" customWidth="1"/>
    <col min="7688" max="7692" width="11.5703125" style="114" customWidth="1"/>
    <col min="7693" max="7938" width="11.42578125" style="114"/>
    <col min="7939" max="7939" width="62.7109375" style="114" customWidth="1"/>
    <col min="7940" max="7940" width="18.28515625" style="114" customWidth="1"/>
    <col min="7941" max="7941" width="25.7109375" style="114" customWidth="1"/>
    <col min="7942" max="7942" width="11.7109375" style="114" customWidth="1"/>
    <col min="7943" max="7943" width="25.28515625" style="114" customWidth="1"/>
    <col min="7944" max="7948" width="11.5703125" style="114" customWidth="1"/>
    <col min="7949" max="8194" width="11.42578125" style="114"/>
    <col min="8195" max="8195" width="62.7109375" style="114" customWidth="1"/>
    <col min="8196" max="8196" width="18.28515625" style="114" customWidth="1"/>
    <col min="8197" max="8197" width="25.7109375" style="114" customWidth="1"/>
    <col min="8198" max="8198" width="11.7109375" style="114" customWidth="1"/>
    <col min="8199" max="8199" width="25.28515625" style="114" customWidth="1"/>
    <col min="8200" max="8204" width="11.5703125" style="114" customWidth="1"/>
    <col min="8205" max="8450" width="11.42578125" style="114"/>
    <col min="8451" max="8451" width="62.7109375" style="114" customWidth="1"/>
    <col min="8452" max="8452" width="18.28515625" style="114" customWidth="1"/>
    <col min="8453" max="8453" width="25.7109375" style="114" customWidth="1"/>
    <col min="8454" max="8454" width="11.7109375" style="114" customWidth="1"/>
    <col min="8455" max="8455" width="25.28515625" style="114" customWidth="1"/>
    <col min="8456" max="8460" width="11.5703125" style="114" customWidth="1"/>
    <col min="8461" max="8706" width="11.42578125" style="114"/>
    <col min="8707" max="8707" width="62.7109375" style="114" customWidth="1"/>
    <col min="8708" max="8708" width="18.28515625" style="114" customWidth="1"/>
    <col min="8709" max="8709" width="25.7109375" style="114" customWidth="1"/>
    <col min="8710" max="8710" width="11.7109375" style="114" customWidth="1"/>
    <col min="8711" max="8711" width="25.28515625" style="114" customWidth="1"/>
    <col min="8712" max="8716" width="11.5703125" style="114" customWidth="1"/>
    <col min="8717" max="8962" width="11.42578125" style="114"/>
    <col min="8963" max="8963" width="62.7109375" style="114" customWidth="1"/>
    <col min="8964" max="8964" width="18.28515625" style="114" customWidth="1"/>
    <col min="8965" max="8965" width="25.7109375" style="114" customWidth="1"/>
    <col min="8966" max="8966" width="11.7109375" style="114" customWidth="1"/>
    <col min="8967" max="8967" width="25.28515625" style="114" customWidth="1"/>
    <col min="8968" max="8972" width="11.5703125" style="114" customWidth="1"/>
    <col min="8973" max="9218" width="11.42578125" style="114"/>
    <col min="9219" max="9219" width="62.7109375" style="114" customWidth="1"/>
    <col min="9220" max="9220" width="18.28515625" style="114" customWidth="1"/>
    <col min="9221" max="9221" width="25.7109375" style="114" customWidth="1"/>
    <col min="9222" max="9222" width="11.7109375" style="114" customWidth="1"/>
    <col min="9223" max="9223" width="25.28515625" style="114" customWidth="1"/>
    <col min="9224" max="9228" width="11.5703125" style="114" customWidth="1"/>
    <col min="9229" max="9474" width="11.42578125" style="114"/>
    <col min="9475" max="9475" width="62.7109375" style="114" customWidth="1"/>
    <col min="9476" max="9476" width="18.28515625" style="114" customWidth="1"/>
    <col min="9477" max="9477" width="25.7109375" style="114" customWidth="1"/>
    <col min="9478" max="9478" width="11.7109375" style="114" customWidth="1"/>
    <col min="9479" max="9479" width="25.28515625" style="114" customWidth="1"/>
    <col min="9480" max="9484" width="11.5703125" style="114" customWidth="1"/>
    <col min="9485" max="9730" width="11.42578125" style="114"/>
    <col min="9731" max="9731" width="62.7109375" style="114" customWidth="1"/>
    <col min="9732" max="9732" width="18.28515625" style="114" customWidth="1"/>
    <col min="9733" max="9733" width="25.7109375" style="114" customWidth="1"/>
    <col min="9734" max="9734" width="11.7109375" style="114" customWidth="1"/>
    <col min="9735" max="9735" width="25.28515625" style="114" customWidth="1"/>
    <col min="9736" max="9740" width="11.5703125" style="114" customWidth="1"/>
    <col min="9741" max="9986" width="11.42578125" style="114"/>
    <col min="9987" max="9987" width="62.7109375" style="114" customWidth="1"/>
    <col min="9988" max="9988" width="18.28515625" style="114" customWidth="1"/>
    <col min="9989" max="9989" width="25.7109375" style="114" customWidth="1"/>
    <col min="9990" max="9990" width="11.7109375" style="114" customWidth="1"/>
    <col min="9991" max="9991" width="25.28515625" style="114" customWidth="1"/>
    <col min="9992" max="9996" width="11.5703125" style="114" customWidth="1"/>
    <col min="9997" max="10242" width="11.42578125" style="114"/>
    <col min="10243" max="10243" width="62.7109375" style="114" customWidth="1"/>
    <col min="10244" max="10244" width="18.28515625" style="114" customWidth="1"/>
    <col min="10245" max="10245" width="25.7109375" style="114" customWidth="1"/>
    <col min="10246" max="10246" width="11.7109375" style="114" customWidth="1"/>
    <col min="10247" max="10247" width="25.28515625" style="114" customWidth="1"/>
    <col min="10248" max="10252" width="11.5703125" style="114" customWidth="1"/>
    <col min="10253" max="10498" width="11.42578125" style="114"/>
    <col min="10499" max="10499" width="62.7109375" style="114" customWidth="1"/>
    <col min="10500" max="10500" width="18.28515625" style="114" customWidth="1"/>
    <col min="10501" max="10501" width="25.7109375" style="114" customWidth="1"/>
    <col min="10502" max="10502" width="11.7109375" style="114" customWidth="1"/>
    <col min="10503" max="10503" width="25.28515625" style="114" customWidth="1"/>
    <col min="10504" max="10508" width="11.5703125" style="114" customWidth="1"/>
    <col min="10509" max="10754" width="11.42578125" style="114"/>
    <col min="10755" max="10755" width="62.7109375" style="114" customWidth="1"/>
    <col min="10756" max="10756" width="18.28515625" style="114" customWidth="1"/>
    <col min="10757" max="10757" width="25.7109375" style="114" customWidth="1"/>
    <col min="10758" max="10758" width="11.7109375" style="114" customWidth="1"/>
    <col min="10759" max="10759" width="25.28515625" style="114" customWidth="1"/>
    <col min="10760" max="10764" width="11.5703125" style="114" customWidth="1"/>
    <col min="10765" max="11010" width="11.42578125" style="114"/>
    <col min="11011" max="11011" width="62.7109375" style="114" customWidth="1"/>
    <col min="11012" max="11012" width="18.28515625" style="114" customWidth="1"/>
    <col min="11013" max="11013" width="25.7109375" style="114" customWidth="1"/>
    <col min="11014" max="11014" width="11.7109375" style="114" customWidth="1"/>
    <col min="11015" max="11015" width="25.28515625" style="114" customWidth="1"/>
    <col min="11016" max="11020" width="11.5703125" style="114" customWidth="1"/>
    <col min="11021" max="11266" width="11.42578125" style="114"/>
    <col min="11267" max="11267" width="62.7109375" style="114" customWidth="1"/>
    <col min="11268" max="11268" width="18.28515625" style="114" customWidth="1"/>
    <col min="11269" max="11269" width="25.7109375" style="114" customWidth="1"/>
    <col min="11270" max="11270" width="11.7109375" style="114" customWidth="1"/>
    <col min="11271" max="11271" width="25.28515625" style="114" customWidth="1"/>
    <col min="11272" max="11276" width="11.5703125" style="114" customWidth="1"/>
    <col min="11277" max="11522" width="11.42578125" style="114"/>
    <col min="11523" max="11523" width="62.7109375" style="114" customWidth="1"/>
    <col min="11524" max="11524" width="18.28515625" style="114" customWidth="1"/>
    <col min="11525" max="11525" width="25.7109375" style="114" customWidth="1"/>
    <col min="11526" max="11526" width="11.7109375" style="114" customWidth="1"/>
    <col min="11527" max="11527" width="25.28515625" style="114" customWidth="1"/>
    <col min="11528" max="11532" width="11.5703125" style="114" customWidth="1"/>
    <col min="11533" max="11778" width="11.42578125" style="114"/>
    <col min="11779" max="11779" width="62.7109375" style="114" customWidth="1"/>
    <col min="11780" max="11780" width="18.28515625" style="114" customWidth="1"/>
    <col min="11781" max="11781" width="25.7109375" style="114" customWidth="1"/>
    <col min="11782" max="11782" width="11.7109375" style="114" customWidth="1"/>
    <col min="11783" max="11783" width="25.28515625" style="114" customWidth="1"/>
    <col min="11784" max="11788" width="11.5703125" style="114" customWidth="1"/>
    <col min="11789" max="12034" width="11.42578125" style="114"/>
    <col min="12035" max="12035" width="62.7109375" style="114" customWidth="1"/>
    <col min="12036" max="12036" width="18.28515625" style="114" customWidth="1"/>
    <col min="12037" max="12037" width="25.7109375" style="114" customWidth="1"/>
    <col min="12038" max="12038" width="11.7109375" style="114" customWidth="1"/>
    <col min="12039" max="12039" width="25.28515625" style="114" customWidth="1"/>
    <col min="12040" max="12044" width="11.5703125" style="114" customWidth="1"/>
    <col min="12045" max="12290" width="11.42578125" style="114"/>
    <col min="12291" max="12291" width="62.7109375" style="114" customWidth="1"/>
    <col min="12292" max="12292" width="18.28515625" style="114" customWidth="1"/>
    <col min="12293" max="12293" width="25.7109375" style="114" customWidth="1"/>
    <col min="12294" max="12294" width="11.7109375" style="114" customWidth="1"/>
    <col min="12295" max="12295" width="25.28515625" style="114" customWidth="1"/>
    <col min="12296" max="12300" width="11.5703125" style="114" customWidth="1"/>
    <col min="12301" max="12546" width="11.42578125" style="114"/>
    <col min="12547" max="12547" width="62.7109375" style="114" customWidth="1"/>
    <col min="12548" max="12548" width="18.28515625" style="114" customWidth="1"/>
    <col min="12549" max="12549" width="25.7109375" style="114" customWidth="1"/>
    <col min="12550" max="12550" width="11.7109375" style="114" customWidth="1"/>
    <col min="12551" max="12551" width="25.28515625" style="114" customWidth="1"/>
    <col min="12552" max="12556" width="11.5703125" style="114" customWidth="1"/>
    <col min="12557" max="12802" width="11.42578125" style="114"/>
    <col min="12803" max="12803" width="62.7109375" style="114" customWidth="1"/>
    <col min="12804" max="12804" width="18.28515625" style="114" customWidth="1"/>
    <col min="12805" max="12805" width="25.7109375" style="114" customWidth="1"/>
    <col min="12806" max="12806" width="11.7109375" style="114" customWidth="1"/>
    <col min="12807" max="12807" width="25.28515625" style="114" customWidth="1"/>
    <col min="12808" max="12812" width="11.5703125" style="114" customWidth="1"/>
    <col min="12813" max="13058" width="11.42578125" style="114"/>
    <col min="13059" max="13059" width="62.7109375" style="114" customWidth="1"/>
    <col min="13060" max="13060" width="18.28515625" style="114" customWidth="1"/>
    <col min="13061" max="13061" width="25.7109375" style="114" customWidth="1"/>
    <col min="13062" max="13062" width="11.7109375" style="114" customWidth="1"/>
    <col min="13063" max="13063" width="25.28515625" style="114" customWidth="1"/>
    <col min="13064" max="13068" width="11.5703125" style="114" customWidth="1"/>
    <col min="13069" max="13314" width="11.42578125" style="114"/>
    <col min="13315" max="13315" width="62.7109375" style="114" customWidth="1"/>
    <col min="13316" max="13316" width="18.28515625" style="114" customWidth="1"/>
    <col min="13317" max="13317" width="25.7109375" style="114" customWidth="1"/>
    <col min="13318" max="13318" width="11.7109375" style="114" customWidth="1"/>
    <col min="13319" max="13319" width="25.28515625" style="114" customWidth="1"/>
    <col min="13320" max="13324" width="11.5703125" style="114" customWidth="1"/>
    <col min="13325" max="13570" width="11.42578125" style="114"/>
    <col min="13571" max="13571" width="62.7109375" style="114" customWidth="1"/>
    <col min="13572" max="13572" width="18.28515625" style="114" customWidth="1"/>
    <col min="13573" max="13573" width="25.7109375" style="114" customWidth="1"/>
    <col min="13574" max="13574" width="11.7109375" style="114" customWidth="1"/>
    <col min="13575" max="13575" width="25.28515625" style="114" customWidth="1"/>
    <col min="13576" max="13580" width="11.5703125" style="114" customWidth="1"/>
    <col min="13581" max="13826" width="11.42578125" style="114"/>
    <col min="13827" max="13827" width="62.7109375" style="114" customWidth="1"/>
    <col min="13828" max="13828" width="18.28515625" style="114" customWidth="1"/>
    <col min="13829" max="13829" width="25.7109375" style="114" customWidth="1"/>
    <col min="13830" max="13830" width="11.7109375" style="114" customWidth="1"/>
    <col min="13831" max="13831" width="25.28515625" style="114" customWidth="1"/>
    <col min="13832" max="13836" width="11.5703125" style="114" customWidth="1"/>
    <col min="13837" max="14082" width="11.42578125" style="114"/>
    <col min="14083" max="14083" width="62.7109375" style="114" customWidth="1"/>
    <col min="14084" max="14084" width="18.28515625" style="114" customWidth="1"/>
    <col min="14085" max="14085" width="25.7109375" style="114" customWidth="1"/>
    <col min="14086" max="14086" width="11.7109375" style="114" customWidth="1"/>
    <col min="14087" max="14087" width="25.28515625" style="114" customWidth="1"/>
    <col min="14088" max="14092" width="11.5703125" style="114" customWidth="1"/>
    <col min="14093" max="14338" width="11.42578125" style="114"/>
    <col min="14339" max="14339" width="62.7109375" style="114" customWidth="1"/>
    <col min="14340" max="14340" width="18.28515625" style="114" customWidth="1"/>
    <col min="14341" max="14341" width="25.7109375" style="114" customWidth="1"/>
    <col min="14342" max="14342" width="11.7109375" style="114" customWidth="1"/>
    <col min="14343" max="14343" width="25.28515625" style="114" customWidth="1"/>
    <col min="14344" max="14348" width="11.5703125" style="114" customWidth="1"/>
    <col min="14349" max="14594" width="11.42578125" style="114"/>
    <col min="14595" max="14595" width="62.7109375" style="114" customWidth="1"/>
    <col min="14596" max="14596" width="18.28515625" style="114" customWidth="1"/>
    <col min="14597" max="14597" width="25.7109375" style="114" customWidth="1"/>
    <col min="14598" max="14598" width="11.7109375" style="114" customWidth="1"/>
    <col min="14599" max="14599" width="25.28515625" style="114" customWidth="1"/>
    <col min="14600" max="14604" width="11.5703125" style="114" customWidth="1"/>
    <col min="14605" max="14850" width="11.42578125" style="114"/>
    <col min="14851" max="14851" width="62.7109375" style="114" customWidth="1"/>
    <col min="14852" max="14852" width="18.28515625" style="114" customWidth="1"/>
    <col min="14853" max="14853" width="25.7109375" style="114" customWidth="1"/>
    <col min="14854" max="14854" width="11.7109375" style="114" customWidth="1"/>
    <col min="14855" max="14855" width="25.28515625" style="114" customWidth="1"/>
    <col min="14856" max="14860" width="11.5703125" style="114" customWidth="1"/>
    <col min="14861" max="15106" width="11.42578125" style="114"/>
    <col min="15107" max="15107" width="62.7109375" style="114" customWidth="1"/>
    <col min="15108" max="15108" width="18.28515625" style="114" customWidth="1"/>
    <col min="15109" max="15109" width="25.7109375" style="114" customWidth="1"/>
    <col min="15110" max="15110" width="11.7109375" style="114" customWidth="1"/>
    <col min="15111" max="15111" width="25.28515625" style="114" customWidth="1"/>
    <col min="15112" max="15116" width="11.5703125" style="114" customWidth="1"/>
    <col min="15117" max="15362" width="11.42578125" style="114"/>
    <col min="15363" max="15363" width="62.7109375" style="114" customWidth="1"/>
    <col min="15364" max="15364" width="18.28515625" style="114" customWidth="1"/>
    <col min="15365" max="15365" width="25.7109375" style="114" customWidth="1"/>
    <col min="15366" max="15366" width="11.7109375" style="114" customWidth="1"/>
    <col min="15367" max="15367" width="25.28515625" style="114" customWidth="1"/>
    <col min="15368" max="15372" width="11.5703125" style="114" customWidth="1"/>
    <col min="15373" max="15618" width="11.42578125" style="114"/>
    <col min="15619" max="15619" width="62.7109375" style="114" customWidth="1"/>
    <col min="15620" max="15620" width="18.28515625" style="114" customWidth="1"/>
    <col min="15621" max="15621" width="25.7109375" style="114" customWidth="1"/>
    <col min="15622" max="15622" width="11.7109375" style="114" customWidth="1"/>
    <col min="15623" max="15623" width="25.28515625" style="114" customWidth="1"/>
    <col min="15624" max="15628" width="11.5703125" style="114" customWidth="1"/>
    <col min="15629" max="15874" width="11.42578125" style="114"/>
    <col min="15875" max="15875" width="62.7109375" style="114" customWidth="1"/>
    <col min="15876" max="15876" width="18.28515625" style="114" customWidth="1"/>
    <col min="15877" max="15877" width="25.7109375" style="114" customWidth="1"/>
    <col min="15878" max="15878" width="11.7109375" style="114" customWidth="1"/>
    <col min="15879" max="15879" width="25.28515625" style="114" customWidth="1"/>
    <col min="15880" max="15884" width="11.5703125" style="114" customWidth="1"/>
    <col min="15885" max="16130" width="11.42578125" style="114"/>
    <col min="16131" max="16131" width="62.7109375" style="114" customWidth="1"/>
    <col min="16132" max="16132" width="18.28515625" style="114" customWidth="1"/>
    <col min="16133" max="16133" width="25.7109375" style="114" customWidth="1"/>
    <col min="16134" max="16134" width="11.7109375" style="114" customWidth="1"/>
    <col min="16135" max="16135" width="25.28515625" style="114" customWidth="1"/>
    <col min="16136" max="16140" width="11.5703125" style="114" customWidth="1"/>
    <col min="16141" max="16384" width="11.42578125" style="114"/>
  </cols>
  <sheetData>
    <row r="1" spans="2:9" ht="15.75" x14ac:dyDescent="0.25">
      <c r="B1" s="211" t="s">
        <v>115</v>
      </c>
    </row>
    <row r="3" spans="2:9" ht="15.75" thickBot="1" x14ac:dyDescent="0.3"/>
    <row r="4" spans="2:9" ht="15.75" thickBot="1" x14ac:dyDescent="0.3">
      <c r="B4" s="230"/>
      <c r="C4" s="229" t="s">
        <v>116</v>
      </c>
      <c r="D4" s="227" t="s">
        <v>117</v>
      </c>
      <c r="E4" s="228" t="s">
        <v>118</v>
      </c>
      <c r="F4" s="209"/>
    </row>
    <row r="5" spans="2:9" ht="16.350000000000001" customHeight="1" x14ac:dyDescent="0.25">
      <c r="B5" s="383" t="s">
        <v>119</v>
      </c>
      <c r="C5" s="212" t="s">
        <v>120</v>
      </c>
      <c r="D5" s="213"/>
      <c r="E5" s="214"/>
    </row>
    <row r="6" spans="2:9" x14ac:dyDescent="0.25">
      <c r="B6" s="384"/>
      <c r="C6" s="215" t="s">
        <v>121</v>
      </c>
      <c r="D6" s="216"/>
      <c r="E6" s="217"/>
    </row>
    <row r="7" spans="2:9" x14ac:dyDescent="0.25">
      <c r="B7" s="384"/>
      <c r="C7" s="215" t="s">
        <v>122</v>
      </c>
      <c r="D7" s="216"/>
      <c r="E7" s="217"/>
    </row>
    <row r="8" spans="2:9" x14ac:dyDescent="0.25">
      <c r="B8" s="384"/>
      <c r="C8" s="215" t="s">
        <v>123</v>
      </c>
      <c r="D8" s="216"/>
      <c r="E8" s="217"/>
    </row>
    <row r="9" spans="2:9" x14ac:dyDescent="0.25">
      <c r="B9" s="384"/>
      <c r="C9" s="215" t="s">
        <v>124</v>
      </c>
      <c r="D9" s="216"/>
      <c r="E9" s="217"/>
    </row>
    <row r="10" spans="2:9" x14ac:dyDescent="0.25">
      <c r="B10" s="384"/>
      <c r="C10" s="215" t="s">
        <v>54</v>
      </c>
      <c r="D10" s="218"/>
      <c r="E10" s="217"/>
    </row>
    <row r="11" spans="2:9" x14ac:dyDescent="0.25">
      <c r="B11" s="384"/>
      <c r="C11" s="215" t="s">
        <v>125</v>
      </c>
      <c r="D11" s="216"/>
      <c r="E11" s="217"/>
      <c r="I11" s="113"/>
    </row>
    <row r="12" spans="2:9" x14ac:dyDescent="0.25">
      <c r="B12" s="384"/>
      <c r="C12" s="215" t="s">
        <v>126</v>
      </c>
      <c r="D12" s="216"/>
      <c r="E12" s="217"/>
      <c r="I12" s="113"/>
    </row>
    <row r="13" spans="2:9" x14ac:dyDescent="0.25">
      <c r="B13" s="384"/>
      <c r="C13" s="215" t="s">
        <v>127</v>
      </c>
      <c r="D13" s="216"/>
      <c r="E13" s="217"/>
      <c r="I13" s="113"/>
    </row>
    <row r="14" spans="2:9" x14ac:dyDescent="0.25">
      <c r="B14" s="384"/>
      <c r="C14" s="215" t="s">
        <v>128</v>
      </c>
      <c r="D14" s="219"/>
      <c r="E14" s="217"/>
      <c r="H14" s="113"/>
    </row>
    <row r="15" spans="2:9" ht="15.6" customHeight="1" x14ac:dyDescent="0.25">
      <c r="B15" s="384"/>
      <c r="C15" s="220" t="s">
        <v>129</v>
      </c>
      <c r="D15" s="216"/>
      <c r="E15" s="251"/>
      <c r="H15" s="113"/>
      <c r="I15" s="113"/>
    </row>
    <row r="16" spans="2:9" ht="27.75" customHeight="1" thickBot="1" x14ac:dyDescent="0.3">
      <c r="B16" s="384"/>
      <c r="C16" s="253" t="s">
        <v>130</v>
      </c>
      <c r="D16" s="221"/>
      <c r="E16" s="252"/>
      <c r="H16" s="113"/>
      <c r="I16" s="113"/>
    </row>
    <row r="17" spans="2:10" ht="15.75" customHeight="1" thickBot="1" x14ac:dyDescent="0.3">
      <c r="B17" s="384"/>
      <c r="C17" s="257" t="s">
        <v>131</v>
      </c>
      <c r="D17" s="222"/>
      <c r="E17" s="223"/>
      <c r="H17" s="113"/>
      <c r="I17" s="113"/>
    </row>
    <row r="18" spans="2:10" ht="15.75" customHeight="1" thickBot="1" x14ac:dyDescent="0.3">
      <c r="B18" s="385"/>
      <c r="C18" s="260" t="s">
        <v>132</v>
      </c>
      <c r="D18" s="261"/>
      <c r="E18" s="261"/>
      <c r="H18" s="113"/>
      <c r="I18" s="113"/>
      <c r="J18" s="113"/>
    </row>
    <row r="19" spans="2:10" ht="15.75" thickBot="1" x14ac:dyDescent="0.3">
      <c r="B19" s="386"/>
      <c r="C19" s="258" t="s">
        <v>133</v>
      </c>
      <c r="D19" s="259"/>
      <c r="E19" s="224"/>
      <c r="G19" s="113"/>
      <c r="I19" s="113"/>
      <c r="J19" s="113"/>
    </row>
    <row r="20" spans="2:10" ht="11.1" customHeight="1" x14ac:dyDescent="0.25"/>
    <row r="21" spans="2:10" x14ac:dyDescent="0.25">
      <c r="C21" s="225" t="s">
        <v>134</v>
      </c>
    </row>
    <row r="22" spans="2:10" ht="16.899999999999999" customHeight="1" x14ac:dyDescent="0.25">
      <c r="C22" s="226"/>
    </row>
    <row r="23" spans="2:10" x14ac:dyDescent="0.25">
      <c r="C23" s="226"/>
    </row>
  </sheetData>
  <mergeCells count="1">
    <mergeCell ref="B5:B19"/>
  </mergeCells>
  <dataValidations count="5">
    <dataValidation type="list" allowBlank="1" showInputMessage="1" showErrorMessage="1" sqref="WVM983055 JA15:JA16 WLQ983055 WBU983055 VRY983055 VIC983055 UYG983055 UOK983055 UEO983055 TUS983055 TKW983055 TBA983055 SRE983055 SHI983055 RXM983055 RNQ983055 RDU983055 QTY983055 QKC983055 QAG983055 PQK983055 PGO983055 OWS983055 OMW983055 ODA983055 NTE983055 NJI983055 MZM983055 MPQ983055 MFU983055 LVY983055 LMC983055 LCG983055 KSK983055 KIO983055 JYS983055 JOW983055 JFA983055 IVE983055 ILI983055 IBM983055 HRQ983055 HHU983055 GXY983055 GOC983055 GEG983055 FUK983055 FKO983055 FAS983055 EQW983055 EHA983055 DXE983055 DNI983055 DDM983055 CTQ983055 CJU983055 BZY983055 BQC983055 BGG983055 AWK983055 AMO983055 ACS983055 SW983055 JA983055 E983055 WVM917519 WLQ917519 WBU917519 VRY917519 VIC917519 UYG917519 UOK917519 UEO917519 TUS917519 TKW917519 TBA917519 SRE917519 SHI917519 RXM917519 RNQ917519 RDU917519 QTY917519 QKC917519 QAG917519 PQK917519 PGO917519 OWS917519 OMW917519 ODA917519 NTE917519 NJI917519 MZM917519 MPQ917519 MFU917519 LVY917519 LMC917519 LCG917519 KSK917519 KIO917519 JYS917519 JOW917519 JFA917519 IVE917519 ILI917519 IBM917519 HRQ917519 HHU917519 GXY917519 GOC917519 GEG917519 FUK917519 FKO917519 FAS917519 EQW917519 EHA917519 DXE917519 DNI917519 DDM917519 CTQ917519 CJU917519 BZY917519 BQC917519 BGG917519 AWK917519 AMO917519 ACS917519 SW917519 JA917519 E917519 WVM851983 WLQ851983 WBU851983 VRY851983 VIC851983 UYG851983 UOK851983 UEO851983 TUS851983 TKW851983 TBA851983 SRE851983 SHI851983 RXM851983 RNQ851983 RDU851983 QTY851983 QKC851983 QAG851983 PQK851983 PGO851983 OWS851983 OMW851983 ODA851983 NTE851983 NJI851983 MZM851983 MPQ851983 MFU851983 LVY851983 LMC851983 LCG851983 KSK851983 KIO851983 JYS851983 JOW851983 JFA851983 IVE851983 ILI851983 IBM851983 HRQ851983 HHU851983 GXY851983 GOC851983 GEG851983 FUK851983 FKO851983 FAS851983 EQW851983 EHA851983 DXE851983 DNI851983 DDM851983 CTQ851983 CJU851983 BZY851983 BQC851983 BGG851983 AWK851983 AMO851983 ACS851983 SW851983 JA851983 E851983 WVM786447 WLQ786447 WBU786447 VRY786447 VIC786447 UYG786447 UOK786447 UEO786447 TUS786447 TKW786447 TBA786447 SRE786447 SHI786447 RXM786447 RNQ786447 RDU786447 QTY786447 QKC786447 QAG786447 PQK786447 PGO786447 OWS786447 OMW786447 ODA786447 NTE786447 NJI786447 MZM786447 MPQ786447 MFU786447 LVY786447 LMC786447 LCG786447 KSK786447 KIO786447 JYS786447 JOW786447 JFA786447 IVE786447 ILI786447 IBM786447 HRQ786447 HHU786447 GXY786447 GOC786447 GEG786447 FUK786447 FKO786447 FAS786447 EQW786447 EHA786447 DXE786447 DNI786447 DDM786447 CTQ786447 CJU786447 BZY786447 BQC786447 BGG786447 AWK786447 AMO786447 ACS786447 SW786447 JA786447 E786447 WVM720911 WLQ720911 WBU720911 VRY720911 VIC720911 UYG720911 UOK720911 UEO720911 TUS720911 TKW720911 TBA720911 SRE720911 SHI720911 RXM720911 RNQ720911 RDU720911 QTY720911 QKC720911 QAG720911 PQK720911 PGO720911 OWS720911 OMW720911 ODA720911 NTE720911 NJI720911 MZM720911 MPQ720911 MFU720911 LVY720911 LMC720911 LCG720911 KSK720911 KIO720911 JYS720911 JOW720911 JFA720911 IVE720911 ILI720911 IBM720911 HRQ720911 HHU720911 GXY720911 GOC720911 GEG720911 FUK720911 FKO720911 FAS720911 EQW720911 EHA720911 DXE720911 DNI720911 DDM720911 CTQ720911 CJU720911 BZY720911 BQC720911 BGG720911 AWK720911 AMO720911 ACS720911 SW720911 JA720911 E720911 WVM655375 WLQ655375 WBU655375 VRY655375 VIC655375 UYG655375 UOK655375 UEO655375 TUS655375 TKW655375 TBA655375 SRE655375 SHI655375 RXM655375 RNQ655375 RDU655375 QTY655375 QKC655375 QAG655375 PQK655375 PGO655375 OWS655375 OMW655375 ODA655375 NTE655375 NJI655375 MZM655375 MPQ655375 MFU655375 LVY655375 LMC655375 LCG655375 KSK655375 KIO655375 JYS655375 JOW655375 JFA655375 IVE655375 ILI655375 IBM655375 HRQ655375 HHU655375 GXY655375 GOC655375 GEG655375 FUK655375 FKO655375 FAS655375 EQW655375 EHA655375 DXE655375 DNI655375 DDM655375 CTQ655375 CJU655375 BZY655375 BQC655375 BGG655375 AWK655375 AMO655375 ACS655375 SW655375 JA655375 E655375 WVM589839 WLQ589839 WBU589839 VRY589839 VIC589839 UYG589839 UOK589839 UEO589839 TUS589839 TKW589839 TBA589839 SRE589839 SHI589839 RXM589839 RNQ589839 RDU589839 QTY589839 QKC589839 QAG589839 PQK589839 PGO589839 OWS589839 OMW589839 ODA589839 NTE589839 NJI589839 MZM589839 MPQ589839 MFU589839 LVY589839 LMC589839 LCG589839 KSK589839 KIO589839 JYS589839 JOW589839 JFA589839 IVE589839 ILI589839 IBM589839 HRQ589839 HHU589839 GXY589839 GOC589839 GEG589839 FUK589839 FKO589839 FAS589839 EQW589839 EHA589839 DXE589839 DNI589839 DDM589839 CTQ589839 CJU589839 BZY589839 BQC589839 BGG589839 AWK589839 AMO589839 ACS589839 SW589839 JA589839 E589839 WVM524303 WLQ524303 WBU524303 VRY524303 VIC524303 UYG524303 UOK524303 UEO524303 TUS524303 TKW524303 TBA524303 SRE524303 SHI524303 RXM524303 RNQ524303 RDU524303 QTY524303 QKC524303 QAG524303 PQK524303 PGO524303 OWS524303 OMW524303 ODA524303 NTE524303 NJI524303 MZM524303 MPQ524303 MFU524303 LVY524303 LMC524303 LCG524303 KSK524303 KIO524303 JYS524303 JOW524303 JFA524303 IVE524303 ILI524303 IBM524303 HRQ524303 HHU524303 GXY524303 GOC524303 GEG524303 FUK524303 FKO524303 FAS524303 EQW524303 EHA524303 DXE524303 DNI524303 DDM524303 CTQ524303 CJU524303 BZY524303 BQC524303 BGG524303 AWK524303 AMO524303 ACS524303 SW524303 JA524303 E524303 WVM458767 WLQ458767 WBU458767 VRY458767 VIC458767 UYG458767 UOK458767 UEO458767 TUS458767 TKW458767 TBA458767 SRE458767 SHI458767 RXM458767 RNQ458767 RDU458767 QTY458767 QKC458767 QAG458767 PQK458767 PGO458767 OWS458767 OMW458767 ODA458767 NTE458767 NJI458767 MZM458767 MPQ458767 MFU458767 LVY458767 LMC458767 LCG458767 KSK458767 KIO458767 JYS458767 JOW458767 JFA458767 IVE458767 ILI458767 IBM458767 HRQ458767 HHU458767 GXY458767 GOC458767 GEG458767 FUK458767 FKO458767 FAS458767 EQW458767 EHA458767 DXE458767 DNI458767 DDM458767 CTQ458767 CJU458767 BZY458767 BQC458767 BGG458767 AWK458767 AMO458767 ACS458767 SW458767 JA458767 E458767 WVM393231 WLQ393231 WBU393231 VRY393231 VIC393231 UYG393231 UOK393231 UEO393231 TUS393231 TKW393231 TBA393231 SRE393231 SHI393231 RXM393231 RNQ393231 RDU393231 QTY393231 QKC393231 QAG393231 PQK393231 PGO393231 OWS393231 OMW393231 ODA393231 NTE393231 NJI393231 MZM393231 MPQ393231 MFU393231 LVY393231 LMC393231 LCG393231 KSK393231 KIO393231 JYS393231 JOW393231 JFA393231 IVE393231 ILI393231 IBM393231 HRQ393231 HHU393231 GXY393231 GOC393231 GEG393231 FUK393231 FKO393231 FAS393231 EQW393231 EHA393231 DXE393231 DNI393231 DDM393231 CTQ393231 CJU393231 BZY393231 BQC393231 BGG393231 AWK393231 AMO393231 ACS393231 SW393231 JA393231 E393231 WVM327695 WLQ327695 WBU327695 VRY327695 VIC327695 UYG327695 UOK327695 UEO327695 TUS327695 TKW327695 TBA327695 SRE327695 SHI327695 RXM327695 RNQ327695 RDU327695 QTY327695 QKC327695 QAG327695 PQK327695 PGO327695 OWS327695 OMW327695 ODA327695 NTE327695 NJI327695 MZM327695 MPQ327695 MFU327695 LVY327695 LMC327695 LCG327695 KSK327695 KIO327695 JYS327695 JOW327695 JFA327695 IVE327695 ILI327695 IBM327695 HRQ327695 HHU327695 GXY327695 GOC327695 GEG327695 FUK327695 FKO327695 FAS327695 EQW327695 EHA327695 DXE327695 DNI327695 DDM327695 CTQ327695 CJU327695 BZY327695 BQC327695 BGG327695 AWK327695 AMO327695 ACS327695 SW327695 JA327695 E327695 WVM262159 WLQ262159 WBU262159 VRY262159 VIC262159 UYG262159 UOK262159 UEO262159 TUS262159 TKW262159 TBA262159 SRE262159 SHI262159 RXM262159 RNQ262159 RDU262159 QTY262159 QKC262159 QAG262159 PQK262159 PGO262159 OWS262159 OMW262159 ODA262159 NTE262159 NJI262159 MZM262159 MPQ262159 MFU262159 LVY262159 LMC262159 LCG262159 KSK262159 KIO262159 JYS262159 JOW262159 JFA262159 IVE262159 ILI262159 IBM262159 HRQ262159 HHU262159 GXY262159 GOC262159 GEG262159 FUK262159 FKO262159 FAS262159 EQW262159 EHA262159 DXE262159 DNI262159 DDM262159 CTQ262159 CJU262159 BZY262159 BQC262159 BGG262159 AWK262159 AMO262159 ACS262159 SW262159 JA262159 E262159 WVM196623 WLQ196623 WBU196623 VRY196623 VIC196623 UYG196623 UOK196623 UEO196623 TUS196623 TKW196623 TBA196623 SRE196623 SHI196623 RXM196623 RNQ196623 RDU196623 QTY196623 QKC196623 QAG196623 PQK196623 PGO196623 OWS196623 OMW196623 ODA196623 NTE196623 NJI196623 MZM196623 MPQ196623 MFU196623 LVY196623 LMC196623 LCG196623 KSK196623 KIO196623 JYS196623 JOW196623 JFA196623 IVE196623 ILI196623 IBM196623 HRQ196623 HHU196623 GXY196623 GOC196623 GEG196623 FUK196623 FKO196623 FAS196623 EQW196623 EHA196623 DXE196623 DNI196623 DDM196623 CTQ196623 CJU196623 BZY196623 BQC196623 BGG196623 AWK196623 AMO196623 ACS196623 SW196623 JA196623 E196623 WVM131087 WLQ131087 WBU131087 VRY131087 VIC131087 UYG131087 UOK131087 UEO131087 TUS131087 TKW131087 TBA131087 SRE131087 SHI131087 RXM131087 RNQ131087 RDU131087 QTY131087 QKC131087 QAG131087 PQK131087 PGO131087 OWS131087 OMW131087 ODA131087 NTE131087 NJI131087 MZM131087 MPQ131087 MFU131087 LVY131087 LMC131087 LCG131087 KSK131087 KIO131087 JYS131087 JOW131087 JFA131087 IVE131087 ILI131087 IBM131087 HRQ131087 HHU131087 GXY131087 GOC131087 GEG131087 FUK131087 FKO131087 FAS131087 EQW131087 EHA131087 DXE131087 DNI131087 DDM131087 CTQ131087 CJU131087 BZY131087 BQC131087 BGG131087 AWK131087 AMO131087 ACS131087 SW131087 JA131087 E131087 WVM65551 WLQ65551 WBU65551 VRY65551 VIC65551 UYG65551 UOK65551 UEO65551 TUS65551 TKW65551 TBA65551 SRE65551 SHI65551 RXM65551 RNQ65551 RDU65551 QTY65551 QKC65551 QAG65551 PQK65551 PGO65551 OWS65551 OMW65551 ODA65551 NTE65551 NJI65551 MZM65551 MPQ65551 MFU65551 LVY65551 LMC65551 LCG65551 KSK65551 KIO65551 JYS65551 JOW65551 JFA65551 IVE65551 ILI65551 IBM65551 HRQ65551 HHU65551 GXY65551 GOC65551 GEG65551 FUK65551 FKO65551 FAS65551 EQW65551 EHA65551 DXE65551 DNI65551 DDM65551 CTQ65551 CJU65551 BZY65551 BQC65551 BGG65551 AWK65551 AMO65551 ACS65551 SW65551 JA65551 E65551 WVM15:WVM16 WLQ15:WLQ16 WBU15:WBU16 VRY15:VRY16 VIC15:VIC16 UYG15:UYG16 UOK15:UOK16 UEO15:UEO16 TUS15:TUS16 TKW15:TKW16 TBA15:TBA16 SRE15:SRE16 SHI15:SHI16 RXM15:RXM16 RNQ15:RNQ16 RDU15:RDU16 QTY15:QTY16 QKC15:QKC16 QAG15:QAG16 PQK15:PQK16 PGO15:PGO16 OWS15:OWS16 OMW15:OMW16 ODA15:ODA16 NTE15:NTE16 NJI15:NJI16 MZM15:MZM16 MPQ15:MPQ16 MFU15:MFU16 LVY15:LVY16 LMC15:LMC16 LCG15:LCG16 KSK15:KSK16 KIO15:KIO16 JYS15:JYS16 JOW15:JOW16 JFA15:JFA16 IVE15:IVE16 ILI15:ILI16 IBM15:IBM16 HRQ15:HRQ16 HHU15:HHU16 GXY15:GXY16 GOC15:GOC16 GEG15:GEG16 FUK15:FUK16 FKO15:FKO16 FAS15:FAS16 EQW15:EQW16 EHA15:EHA16 DXE15:DXE16 DNI15:DNI16 DDM15:DDM16 CTQ15:CTQ16 CJU15:CJU16 BZY15:BZY16 BQC15:BQC16 BGG15:BGG16 AWK15:AWK16 AMO15:AMO16 ACS15:ACS16 SW15:SW16" xr:uid="{00000000-0002-0000-0300-000000000000}">
      <formula1>$I$6:$I$13</formula1>
    </dataValidation>
    <dataValidation type="list" allowBlank="1" showInputMessage="1" showErrorMessage="1" sqref="WVM983056:WVM983058 JA17:JA18 SW17:SW18 ACS17:ACS18 AMO17:AMO18 AWK17:AWK18 BGG17:BGG18 BQC17:BQC18 BZY17:BZY18 CJU17:CJU18 CTQ17:CTQ18 DDM17:DDM18 DNI17:DNI18 DXE17:DXE18 EHA17:EHA18 EQW17:EQW18 FAS17:FAS18 FKO17:FKO18 FUK17:FUK18 GEG17:GEG18 GOC17:GOC18 GXY17:GXY18 HHU17:HHU18 HRQ17:HRQ18 IBM17:IBM18 ILI17:ILI18 IVE17:IVE18 JFA17:JFA18 JOW17:JOW18 JYS17:JYS18 KIO17:KIO18 KSK17:KSK18 LCG17:LCG18 LMC17:LMC18 LVY17:LVY18 MFU17:MFU18 MPQ17:MPQ18 MZM17:MZM18 NJI17:NJI18 NTE17:NTE18 ODA17:ODA18 OMW17:OMW18 OWS17:OWS18 PGO17:PGO18 PQK17:PQK18 QAG17:QAG18 QKC17:QKC18 QTY17:QTY18 RDU17:RDU18 RNQ17:RNQ18 RXM17:RXM18 SHI17:SHI18 SRE17:SRE18 TBA17:TBA18 TKW17:TKW18 TUS17:TUS18 UEO17:UEO18 UOK17:UOK18 UYG17:UYG18 VIC17:VIC18 VRY17:VRY18 WBU17:WBU18 WLQ17:WLQ18 WVM17:WVM18 E65552:E65554 JA65552:JA65554 SW65552:SW65554 ACS65552:ACS65554 AMO65552:AMO65554 AWK65552:AWK65554 BGG65552:BGG65554 BQC65552:BQC65554 BZY65552:BZY65554 CJU65552:CJU65554 CTQ65552:CTQ65554 DDM65552:DDM65554 DNI65552:DNI65554 DXE65552:DXE65554 EHA65552:EHA65554 EQW65552:EQW65554 FAS65552:FAS65554 FKO65552:FKO65554 FUK65552:FUK65554 GEG65552:GEG65554 GOC65552:GOC65554 GXY65552:GXY65554 HHU65552:HHU65554 HRQ65552:HRQ65554 IBM65552:IBM65554 ILI65552:ILI65554 IVE65552:IVE65554 JFA65552:JFA65554 JOW65552:JOW65554 JYS65552:JYS65554 KIO65552:KIO65554 KSK65552:KSK65554 LCG65552:LCG65554 LMC65552:LMC65554 LVY65552:LVY65554 MFU65552:MFU65554 MPQ65552:MPQ65554 MZM65552:MZM65554 NJI65552:NJI65554 NTE65552:NTE65554 ODA65552:ODA65554 OMW65552:OMW65554 OWS65552:OWS65554 PGO65552:PGO65554 PQK65552:PQK65554 QAG65552:QAG65554 QKC65552:QKC65554 QTY65552:QTY65554 RDU65552:RDU65554 RNQ65552:RNQ65554 RXM65552:RXM65554 SHI65552:SHI65554 SRE65552:SRE65554 TBA65552:TBA65554 TKW65552:TKW65554 TUS65552:TUS65554 UEO65552:UEO65554 UOK65552:UOK65554 UYG65552:UYG65554 VIC65552:VIC65554 VRY65552:VRY65554 WBU65552:WBU65554 WLQ65552:WLQ65554 WVM65552:WVM65554 E131088:E131090 JA131088:JA131090 SW131088:SW131090 ACS131088:ACS131090 AMO131088:AMO131090 AWK131088:AWK131090 BGG131088:BGG131090 BQC131088:BQC131090 BZY131088:BZY131090 CJU131088:CJU131090 CTQ131088:CTQ131090 DDM131088:DDM131090 DNI131088:DNI131090 DXE131088:DXE131090 EHA131088:EHA131090 EQW131088:EQW131090 FAS131088:FAS131090 FKO131088:FKO131090 FUK131088:FUK131090 GEG131088:GEG131090 GOC131088:GOC131090 GXY131088:GXY131090 HHU131088:HHU131090 HRQ131088:HRQ131090 IBM131088:IBM131090 ILI131088:ILI131090 IVE131088:IVE131090 JFA131088:JFA131090 JOW131088:JOW131090 JYS131088:JYS131090 KIO131088:KIO131090 KSK131088:KSK131090 LCG131088:LCG131090 LMC131088:LMC131090 LVY131088:LVY131090 MFU131088:MFU131090 MPQ131088:MPQ131090 MZM131088:MZM131090 NJI131088:NJI131090 NTE131088:NTE131090 ODA131088:ODA131090 OMW131088:OMW131090 OWS131088:OWS131090 PGO131088:PGO131090 PQK131088:PQK131090 QAG131088:QAG131090 QKC131088:QKC131090 QTY131088:QTY131090 RDU131088:RDU131090 RNQ131088:RNQ131090 RXM131088:RXM131090 SHI131088:SHI131090 SRE131088:SRE131090 TBA131088:TBA131090 TKW131088:TKW131090 TUS131088:TUS131090 UEO131088:UEO131090 UOK131088:UOK131090 UYG131088:UYG131090 VIC131088:VIC131090 VRY131088:VRY131090 WBU131088:WBU131090 WLQ131088:WLQ131090 WVM131088:WVM131090 E196624:E196626 JA196624:JA196626 SW196624:SW196626 ACS196624:ACS196626 AMO196624:AMO196626 AWK196624:AWK196626 BGG196624:BGG196626 BQC196624:BQC196626 BZY196624:BZY196626 CJU196624:CJU196626 CTQ196624:CTQ196626 DDM196624:DDM196626 DNI196624:DNI196626 DXE196624:DXE196626 EHA196624:EHA196626 EQW196624:EQW196626 FAS196624:FAS196626 FKO196624:FKO196626 FUK196624:FUK196626 GEG196624:GEG196626 GOC196624:GOC196626 GXY196624:GXY196626 HHU196624:HHU196626 HRQ196624:HRQ196626 IBM196624:IBM196626 ILI196624:ILI196626 IVE196624:IVE196626 JFA196624:JFA196626 JOW196624:JOW196626 JYS196624:JYS196626 KIO196624:KIO196626 KSK196624:KSK196626 LCG196624:LCG196626 LMC196624:LMC196626 LVY196624:LVY196626 MFU196624:MFU196626 MPQ196624:MPQ196626 MZM196624:MZM196626 NJI196624:NJI196626 NTE196624:NTE196626 ODA196624:ODA196626 OMW196624:OMW196626 OWS196624:OWS196626 PGO196624:PGO196626 PQK196624:PQK196626 QAG196624:QAG196626 QKC196624:QKC196626 QTY196624:QTY196626 RDU196624:RDU196626 RNQ196624:RNQ196626 RXM196624:RXM196626 SHI196624:SHI196626 SRE196624:SRE196626 TBA196624:TBA196626 TKW196624:TKW196626 TUS196624:TUS196626 UEO196624:UEO196626 UOK196624:UOK196626 UYG196624:UYG196626 VIC196624:VIC196626 VRY196624:VRY196626 WBU196624:WBU196626 WLQ196624:WLQ196626 WVM196624:WVM196626 E262160:E262162 JA262160:JA262162 SW262160:SW262162 ACS262160:ACS262162 AMO262160:AMO262162 AWK262160:AWK262162 BGG262160:BGG262162 BQC262160:BQC262162 BZY262160:BZY262162 CJU262160:CJU262162 CTQ262160:CTQ262162 DDM262160:DDM262162 DNI262160:DNI262162 DXE262160:DXE262162 EHA262160:EHA262162 EQW262160:EQW262162 FAS262160:FAS262162 FKO262160:FKO262162 FUK262160:FUK262162 GEG262160:GEG262162 GOC262160:GOC262162 GXY262160:GXY262162 HHU262160:HHU262162 HRQ262160:HRQ262162 IBM262160:IBM262162 ILI262160:ILI262162 IVE262160:IVE262162 JFA262160:JFA262162 JOW262160:JOW262162 JYS262160:JYS262162 KIO262160:KIO262162 KSK262160:KSK262162 LCG262160:LCG262162 LMC262160:LMC262162 LVY262160:LVY262162 MFU262160:MFU262162 MPQ262160:MPQ262162 MZM262160:MZM262162 NJI262160:NJI262162 NTE262160:NTE262162 ODA262160:ODA262162 OMW262160:OMW262162 OWS262160:OWS262162 PGO262160:PGO262162 PQK262160:PQK262162 QAG262160:QAG262162 QKC262160:QKC262162 QTY262160:QTY262162 RDU262160:RDU262162 RNQ262160:RNQ262162 RXM262160:RXM262162 SHI262160:SHI262162 SRE262160:SRE262162 TBA262160:TBA262162 TKW262160:TKW262162 TUS262160:TUS262162 UEO262160:UEO262162 UOK262160:UOK262162 UYG262160:UYG262162 VIC262160:VIC262162 VRY262160:VRY262162 WBU262160:WBU262162 WLQ262160:WLQ262162 WVM262160:WVM262162 E327696:E327698 JA327696:JA327698 SW327696:SW327698 ACS327696:ACS327698 AMO327696:AMO327698 AWK327696:AWK327698 BGG327696:BGG327698 BQC327696:BQC327698 BZY327696:BZY327698 CJU327696:CJU327698 CTQ327696:CTQ327698 DDM327696:DDM327698 DNI327696:DNI327698 DXE327696:DXE327698 EHA327696:EHA327698 EQW327696:EQW327698 FAS327696:FAS327698 FKO327696:FKO327698 FUK327696:FUK327698 GEG327696:GEG327698 GOC327696:GOC327698 GXY327696:GXY327698 HHU327696:HHU327698 HRQ327696:HRQ327698 IBM327696:IBM327698 ILI327696:ILI327698 IVE327696:IVE327698 JFA327696:JFA327698 JOW327696:JOW327698 JYS327696:JYS327698 KIO327696:KIO327698 KSK327696:KSK327698 LCG327696:LCG327698 LMC327696:LMC327698 LVY327696:LVY327698 MFU327696:MFU327698 MPQ327696:MPQ327698 MZM327696:MZM327698 NJI327696:NJI327698 NTE327696:NTE327698 ODA327696:ODA327698 OMW327696:OMW327698 OWS327696:OWS327698 PGO327696:PGO327698 PQK327696:PQK327698 QAG327696:QAG327698 QKC327696:QKC327698 QTY327696:QTY327698 RDU327696:RDU327698 RNQ327696:RNQ327698 RXM327696:RXM327698 SHI327696:SHI327698 SRE327696:SRE327698 TBA327696:TBA327698 TKW327696:TKW327698 TUS327696:TUS327698 UEO327696:UEO327698 UOK327696:UOK327698 UYG327696:UYG327698 VIC327696:VIC327698 VRY327696:VRY327698 WBU327696:WBU327698 WLQ327696:WLQ327698 WVM327696:WVM327698 E393232:E393234 JA393232:JA393234 SW393232:SW393234 ACS393232:ACS393234 AMO393232:AMO393234 AWK393232:AWK393234 BGG393232:BGG393234 BQC393232:BQC393234 BZY393232:BZY393234 CJU393232:CJU393234 CTQ393232:CTQ393234 DDM393232:DDM393234 DNI393232:DNI393234 DXE393232:DXE393234 EHA393232:EHA393234 EQW393232:EQW393234 FAS393232:FAS393234 FKO393232:FKO393234 FUK393232:FUK393234 GEG393232:GEG393234 GOC393232:GOC393234 GXY393232:GXY393234 HHU393232:HHU393234 HRQ393232:HRQ393234 IBM393232:IBM393234 ILI393232:ILI393234 IVE393232:IVE393234 JFA393232:JFA393234 JOW393232:JOW393234 JYS393232:JYS393234 KIO393232:KIO393234 KSK393232:KSK393234 LCG393232:LCG393234 LMC393232:LMC393234 LVY393232:LVY393234 MFU393232:MFU393234 MPQ393232:MPQ393234 MZM393232:MZM393234 NJI393232:NJI393234 NTE393232:NTE393234 ODA393232:ODA393234 OMW393232:OMW393234 OWS393232:OWS393234 PGO393232:PGO393234 PQK393232:PQK393234 QAG393232:QAG393234 QKC393232:QKC393234 QTY393232:QTY393234 RDU393232:RDU393234 RNQ393232:RNQ393234 RXM393232:RXM393234 SHI393232:SHI393234 SRE393232:SRE393234 TBA393232:TBA393234 TKW393232:TKW393234 TUS393232:TUS393234 UEO393232:UEO393234 UOK393232:UOK393234 UYG393232:UYG393234 VIC393232:VIC393234 VRY393232:VRY393234 WBU393232:WBU393234 WLQ393232:WLQ393234 WVM393232:WVM393234 E458768:E458770 JA458768:JA458770 SW458768:SW458770 ACS458768:ACS458770 AMO458768:AMO458770 AWK458768:AWK458770 BGG458768:BGG458770 BQC458768:BQC458770 BZY458768:BZY458770 CJU458768:CJU458770 CTQ458768:CTQ458770 DDM458768:DDM458770 DNI458768:DNI458770 DXE458768:DXE458770 EHA458768:EHA458770 EQW458768:EQW458770 FAS458768:FAS458770 FKO458768:FKO458770 FUK458768:FUK458770 GEG458768:GEG458770 GOC458768:GOC458770 GXY458768:GXY458770 HHU458768:HHU458770 HRQ458768:HRQ458770 IBM458768:IBM458770 ILI458768:ILI458770 IVE458768:IVE458770 JFA458768:JFA458770 JOW458768:JOW458770 JYS458768:JYS458770 KIO458768:KIO458770 KSK458768:KSK458770 LCG458768:LCG458770 LMC458768:LMC458770 LVY458768:LVY458770 MFU458768:MFU458770 MPQ458768:MPQ458770 MZM458768:MZM458770 NJI458768:NJI458770 NTE458768:NTE458770 ODA458768:ODA458770 OMW458768:OMW458770 OWS458768:OWS458770 PGO458768:PGO458770 PQK458768:PQK458770 QAG458768:QAG458770 QKC458768:QKC458770 QTY458768:QTY458770 RDU458768:RDU458770 RNQ458768:RNQ458770 RXM458768:RXM458770 SHI458768:SHI458770 SRE458768:SRE458770 TBA458768:TBA458770 TKW458768:TKW458770 TUS458768:TUS458770 UEO458768:UEO458770 UOK458768:UOK458770 UYG458768:UYG458770 VIC458768:VIC458770 VRY458768:VRY458770 WBU458768:WBU458770 WLQ458768:WLQ458770 WVM458768:WVM458770 E524304:E524306 JA524304:JA524306 SW524304:SW524306 ACS524304:ACS524306 AMO524304:AMO524306 AWK524304:AWK524306 BGG524304:BGG524306 BQC524304:BQC524306 BZY524304:BZY524306 CJU524304:CJU524306 CTQ524304:CTQ524306 DDM524304:DDM524306 DNI524304:DNI524306 DXE524304:DXE524306 EHA524304:EHA524306 EQW524304:EQW524306 FAS524304:FAS524306 FKO524304:FKO524306 FUK524304:FUK524306 GEG524304:GEG524306 GOC524304:GOC524306 GXY524304:GXY524306 HHU524304:HHU524306 HRQ524304:HRQ524306 IBM524304:IBM524306 ILI524304:ILI524306 IVE524304:IVE524306 JFA524304:JFA524306 JOW524304:JOW524306 JYS524304:JYS524306 KIO524304:KIO524306 KSK524304:KSK524306 LCG524304:LCG524306 LMC524304:LMC524306 LVY524304:LVY524306 MFU524304:MFU524306 MPQ524304:MPQ524306 MZM524304:MZM524306 NJI524304:NJI524306 NTE524304:NTE524306 ODA524304:ODA524306 OMW524304:OMW524306 OWS524304:OWS524306 PGO524304:PGO524306 PQK524304:PQK524306 QAG524304:QAG524306 QKC524304:QKC524306 QTY524304:QTY524306 RDU524304:RDU524306 RNQ524304:RNQ524306 RXM524304:RXM524306 SHI524304:SHI524306 SRE524304:SRE524306 TBA524304:TBA524306 TKW524304:TKW524306 TUS524304:TUS524306 UEO524304:UEO524306 UOK524304:UOK524306 UYG524304:UYG524306 VIC524304:VIC524306 VRY524304:VRY524306 WBU524304:WBU524306 WLQ524304:WLQ524306 WVM524304:WVM524306 E589840:E589842 JA589840:JA589842 SW589840:SW589842 ACS589840:ACS589842 AMO589840:AMO589842 AWK589840:AWK589842 BGG589840:BGG589842 BQC589840:BQC589842 BZY589840:BZY589842 CJU589840:CJU589842 CTQ589840:CTQ589842 DDM589840:DDM589842 DNI589840:DNI589842 DXE589840:DXE589842 EHA589840:EHA589842 EQW589840:EQW589842 FAS589840:FAS589842 FKO589840:FKO589842 FUK589840:FUK589842 GEG589840:GEG589842 GOC589840:GOC589842 GXY589840:GXY589842 HHU589840:HHU589842 HRQ589840:HRQ589842 IBM589840:IBM589842 ILI589840:ILI589842 IVE589840:IVE589842 JFA589840:JFA589842 JOW589840:JOW589842 JYS589840:JYS589842 KIO589840:KIO589842 KSK589840:KSK589842 LCG589840:LCG589842 LMC589840:LMC589842 LVY589840:LVY589842 MFU589840:MFU589842 MPQ589840:MPQ589842 MZM589840:MZM589842 NJI589840:NJI589842 NTE589840:NTE589842 ODA589840:ODA589842 OMW589840:OMW589842 OWS589840:OWS589842 PGO589840:PGO589842 PQK589840:PQK589842 QAG589840:QAG589842 QKC589840:QKC589842 QTY589840:QTY589842 RDU589840:RDU589842 RNQ589840:RNQ589842 RXM589840:RXM589842 SHI589840:SHI589842 SRE589840:SRE589842 TBA589840:TBA589842 TKW589840:TKW589842 TUS589840:TUS589842 UEO589840:UEO589842 UOK589840:UOK589842 UYG589840:UYG589842 VIC589840:VIC589842 VRY589840:VRY589842 WBU589840:WBU589842 WLQ589840:WLQ589842 WVM589840:WVM589842 E655376:E655378 JA655376:JA655378 SW655376:SW655378 ACS655376:ACS655378 AMO655376:AMO655378 AWK655376:AWK655378 BGG655376:BGG655378 BQC655376:BQC655378 BZY655376:BZY655378 CJU655376:CJU655378 CTQ655376:CTQ655378 DDM655376:DDM655378 DNI655376:DNI655378 DXE655376:DXE655378 EHA655376:EHA655378 EQW655376:EQW655378 FAS655376:FAS655378 FKO655376:FKO655378 FUK655376:FUK655378 GEG655376:GEG655378 GOC655376:GOC655378 GXY655376:GXY655378 HHU655376:HHU655378 HRQ655376:HRQ655378 IBM655376:IBM655378 ILI655376:ILI655378 IVE655376:IVE655378 JFA655376:JFA655378 JOW655376:JOW655378 JYS655376:JYS655378 KIO655376:KIO655378 KSK655376:KSK655378 LCG655376:LCG655378 LMC655376:LMC655378 LVY655376:LVY655378 MFU655376:MFU655378 MPQ655376:MPQ655378 MZM655376:MZM655378 NJI655376:NJI655378 NTE655376:NTE655378 ODA655376:ODA655378 OMW655376:OMW655378 OWS655376:OWS655378 PGO655376:PGO655378 PQK655376:PQK655378 QAG655376:QAG655378 QKC655376:QKC655378 QTY655376:QTY655378 RDU655376:RDU655378 RNQ655376:RNQ655378 RXM655376:RXM655378 SHI655376:SHI655378 SRE655376:SRE655378 TBA655376:TBA655378 TKW655376:TKW655378 TUS655376:TUS655378 UEO655376:UEO655378 UOK655376:UOK655378 UYG655376:UYG655378 VIC655376:VIC655378 VRY655376:VRY655378 WBU655376:WBU655378 WLQ655376:WLQ655378 WVM655376:WVM655378 E720912:E720914 JA720912:JA720914 SW720912:SW720914 ACS720912:ACS720914 AMO720912:AMO720914 AWK720912:AWK720914 BGG720912:BGG720914 BQC720912:BQC720914 BZY720912:BZY720914 CJU720912:CJU720914 CTQ720912:CTQ720914 DDM720912:DDM720914 DNI720912:DNI720914 DXE720912:DXE720914 EHA720912:EHA720914 EQW720912:EQW720914 FAS720912:FAS720914 FKO720912:FKO720914 FUK720912:FUK720914 GEG720912:GEG720914 GOC720912:GOC720914 GXY720912:GXY720914 HHU720912:HHU720914 HRQ720912:HRQ720914 IBM720912:IBM720914 ILI720912:ILI720914 IVE720912:IVE720914 JFA720912:JFA720914 JOW720912:JOW720914 JYS720912:JYS720914 KIO720912:KIO720914 KSK720912:KSK720914 LCG720912:LCG720914 LMC720912:LMC720914 LVY720912:LVY720914 MFU720912:MFU720914 MPQ720912:MPQ720914 MZM720912:MZM720914 NJI720912:NJI720914 NTE720912:NTE720914 ODA720912:ODA720914 OMW720912:OMW720914 OWS720912:OWS720914 PGO720912:PGO720914 PQK720912:PQK720914 QAG720912:QAG720914 QKC720912:QKC720914 QTY720912:QTY720914 RDU720912:RDU720914 RNQ720912:RNQ720914 RXM720912:RXM720914 SHI720912:SHI720914 SRE720912:SRE720914 TBA720912:TBA720914 TKW720912:TKW720914 TUS720912:TUS720914 UEO720912:UEO720914 UOK720912:UOK720914 UYG720912:UYG720914 VIC720912:VIC720914 VRY720912:VRY720914 WBU720912:WBU720914 WLQ720912:WLQ720914 WVM720912:WVM720914 E786448:E786450 JA786448:JA786450 SW786448:SW786450 ACS786448:ACS786450 AMO786448:AMO786450 AWK786448:AWK786450 BGG786448:BGG786450 BQC786448:BQC786450 BZY786448:BZY786450 CJU786448:CJU786450 CTQ786448:CTQ786450 DDM786448:DDM786450 DNI786448:DNI786450 DXE786448:DXE786450 EHA786448:EHA786450 EQW786448:EQW786450 FAS786448:FAS786450 FKO786448:FKO786450 FUK786448:FUK786450 GEG786448:GEG786450 GOC786448:GOC786450 GXY786448:GXY786450 HHU786448:HHU786450 HRQ786448:HRQ786450 IBM786448:IBM786450 ILI786448:ILI786450 IVE786448:IVE786450 JFA786448:JFA786450 JOW786448:JOW786450 JYS786448:JYS786450 KIO786448:KIO786450 KSK786448:KSK786450 LCG786448:LCG786450 LMC786448:LMC786450 LVY786448:LVY786450 MFU786448:MFU786450 MPQ786448:MPQ786450 MZM786448:MZM786450 NJI786448:NJI786450 NTE786448:NTE786450 ODA786448:ODA786450 OMW786448:OMW786450 OWS786448:OWS786450 PGO786448:PGO786450 PQK786448:PQK786450 QAG786448:QAG786450 QKC786448:QKC786450 QTY786448:QTY786450 RDU786448:RDU786450 RNQ786448:RNQ786450 RXM786448:RXM786450 SHI786448:SHI786450 SRE786448:SRE786450 TBA786448:TBA786450 TKW786448:TKW786450 TUS786448:TUS786450 UEO786448:UEO786450 UOK786448:UOK786450 UYG786448:UYG786450 VIC786448:VIC786450 VRY786448:VRY786450 WBU786448:WBU786450 WLQ786448:WLQ786450 WVM786448:WVM786450 E851984:E851986 JA851984:JA851986 SW851984:SW851986 ACS851984:ACS851986 AMO851984:AMO851986 AWK851984:AWK851986 BGG851984:BGG851986 BQC851984:BQC851986 BZY851984:BZY851986 CJU851984:CJU851986 CTQ851984:CTQ851986 DDM851984:DDM851986 DNI851984:DNI851986 DXE851984:DXE851986 EHA851984:EHA851986 EQW851984:EQW851986 FAS851984:FAS851986 FKO851984:FKO851986 FUK851984:FUK851986 GEG851984:GEG851986 GOC851984:GOC851986 GXY851984:GXY851986 HHU851984:HHU851986 HRQ851984:HRQ851986 IBM851984:IBM851986 ILI851984:ILI851986 IVE851984:IVE851986 JFA851984:JFA851986 JOW851984:JOW851986 JYS851984:JYS851986 KIO851984:KIO851986 KSK851984:KSK851986 LCG851984:LCG851986 LMC851984:LMC851986 LVY851984:LVY851986 MFU851984:MFU851986 MPQ851984:MPQ851986 MZM851984:MZM851986 NJI851984:NJI851986 NTE851984:NTE851986 ODA851984:ODA851986 OMW851984:OMW851986 OWS851984:OWS851986 PGO851984:PGO851986 PQK851984:PQK851986 QAG851984:QAG851986 QKC851984:QKC851986 QTY851984:QTY851986 RDU851984:RDU851986 RNQ851984:RNQ851986 RXM851984:RXM851986 SHI851984:SHI851986 SRE851984:SRE851986 TBA851984:TBA851986 TKW851984:TKW851986 TUS851984:TUS851986 UEO851984:UEO851986 UOK851984:UOK851986 UYG851984:UYG851986 VIC851984:VIC851986 VRY851984:VRY851986 WBU851984:WBU851986 WLQ851984:WLQ851986 WVM851984:WVM851986 E917520:E917522 JA917520:JA917522 SW917520:SW917522 ACS917520:ACS917522 AMO917520:AMO917522 AWK917520:AWK917522 BGG917520:BGG917522 BQC917520:BQC917522 BZY917520:BZY917522 CJU917520:CJU917522 CTQ917520:CTQ917522 DDM917520:DDM917522 DNI917520:DNI917522 DXE917520:DXE917522 EHA917520:EHA917522 EQW917520:EQW917522 FAS917520:FAS917522 FKO917520:FKO917522 FUK917520:FUK917522 GEG917520:GEG917522 GOC917520:GOC917522 GXY917520:GXY917522 HHU917520:HHU917522 HRQ917520:HRQ917522 IBM917520:IBM917522 ILI917520:ILI917522 IVE917520:IVE917522 JFA917520:JFA917522 JOW917520:JOW917522 JYS917520:JYS917522 KIO917520:KIO917522 KSK917520:KSK917522 LCG917520:LCG917522 LMC917520:LMC917522 LVY917520:LVY917522 MFU917520:MFU917522 MPQ917520:MPQ917522 MZM917520:MZM917522 NJI917520:NJI917522 NTE917520:NTE917522 ODA917520:ODA917522 OMW917520:OMW917522 OWS917520:OWS917522 PGO917520:PGO917522 PQK917520:PQK917522 QAG917520:QAG917522 QKC917520:QKC917522 QTY917520:QTY917522 RDU917520:RDU917522 RNQ917520:RNQ917522 RXM917520:RXM917522 SHI917520:SHI917522 SRE917520:SRE917522 TBA917520:TBA917522 TKW917520:TKW917522 TUS917520:TUS917522 UEO917520:UEO917522 UOK917520:UOK917522 UYG917520:UYG917522 VIC917520:VIC917522 VRY917520:VRY917522 WBU917520:WBU917522 WLQ917520:WLQ917522 WVM917520:WVM917522 E983056:E983058 JA983056:JA983058 SW983056:SW983058 ACS983056:ACS983058 AMO983056:AMO983058 AWK983056:AWK983058 BGG983056:BGG983058 BQC983056:BQC983058 BZY983056:BZY983058 CJU983056:CJU983058 CTQ983056:CTQ983058 DDM983056:DDM983058 DNI983056:DNI983058 DXE983056:DXE983058 EHA983056:EHA983058 EQW983056:EQW983058 FAS983056:FAS983058 FKO983056:FKO983058 FUK983056:FUK983058 GEG983056:GEG983058 GOC983056:GOC983058 GXY983056:GXY983058 HHU983056:HHU983058 HRQ983056:HRQ983058 IBM983056:IBM983058 ILI983056:ILI983058 IVE983056:IVE983058 JFA983056:JFA983058 JOW983056:JOW983058 JYS983056:JYS983058 KIO983056:KIO983058 KSK983056:KSK983058 LCG983056:LCG983058 LMC983056:LMC983058 LVY983056:LVY983058 MFU983056:MFU983058 MPQ983056:MPQ983058 MZM983056:MZM983058 NJI983056:NJI983058 NTE983056:NTE983058 ODA983056:ODA983058 OMW983056:OMW983058 OWS983056:OWS983058 PGO983056:PGO983058 PQK983056:PQK983058 QAG983056:QAG983058 QKC983056:QKC983058 QTY983056:QTY983058 RDU983056:RDU983058 RNQ983056:RNQ983058 RXM983056:RXM983058 SHI983056:SHI983058 SRE983056:SRE983058 TBA983056:TBA983058 TKW983056:TKW983058 TUS983056:TUS983058 UEO983056:UEO983058 UOK983056:UOK983058 UYG983056:UYG983058 VIC983056:VIC983058 VRY983056:VRY983058 WBU983056:WBU983058 WLQ983056:WLQ983058" xr:uid="{00000000-0002-0000-0300-000001000000}">
      <formula1>$J$5:$J$17</formula1>
    </dataValidation>
    <dataValidation type="list" allowBlank="1" showInputMessage="1" showErrorMessage="1" sqref="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xr:uid="{00000000-0002-0000-0300-000002000000}">
      <formula1>$F$5:$F$6</formula1>
    </dataValidation>
    <dataValidation type="list" allowBlank="1" showInputMessage="1" showErrorMessage="1" sqref="D13" xr:uid="{00000000-0002-0000-0300-000003000000}">
      <formula1>"OUI,NON"</formula1>
    </dataValidation>
    <dataValidation type="list" allowBlank="1" showInputMessage="1" showErrorMessage="1" sqref="IZ5 WVL983044 WLP983044 WBT983044 VRX983044 VIB983044 UYF983044 UOJ983044 UEN983044 TUR983044 TKV983044 TAZ983044 SRD983044 SHH983044 RXL983044 RNP983044 RDT983044 QTX983044 QKB983044 QAF983044 PQJ983044 PGN983044 OWR983044 OMV983044 OCZ983044 NTD983044 NJH983044 MZL983044 MPP983044 MFT983044 LVX983044 LMB983044 LCF983044 KSJ983044 KIN983044 JYR983044 JOV983044 JEZ983044 IVD983044 ILH983044 IBL983044 HRP983044 HHT983044 GXX983044 GOB983044 GEF983044 FUJ983044 FKN983044 FAR983044 EQV983044 EGZ983044 DXD983044 DNH983044 DDL983044 CTP983044 CJT983044 BZX983044 BQB983044 BGF983044 AWJ983044 AMN983044 ACR983044 SV983044 IZ983044 D983044 WVL917508 WLP917508 WBT917508 VRX917508 VIB917508 UYF917508 UOJ917508 UEN917508 TUR917508 TKV917508 TAZ917508 SRD917508 SHH917508 RXL917508 RNP917508 RDT917508 QTX917508 QKB917508 QAF917508 PQJ917508 PGN917508 OWR917508 OMV917508 OCZ917508 NTD917508 NJH917508 MZL917508 MPP917508 MFT917508 LVX917508 LMB917508 LCF917508 KSJ917508 KIN917508 JYR917508 JOV917508 JEZ917508 IVD917508 ILH917508 IBL917508 HRP917508 HHT917508 GXX917508 GOB917508 GEF917508 FUJ917508 FKN917508 FAR917508 EQV917508 EGZ917508 DXD917508 DNH917508 DDL917508 CTP917508 CJT917508 BZX917508 BQB917508 BGF917508 AWJ917508 AMN917508 ACR917508 SV917508 IZ917508 D917508 WVL851972 WLP851972 WBT851972 VRX851972 VIB851972 UYF851972 UOJ851972 UEN851972 TUR851972 TKV851972 TAZ851972 SRD851972 SHH851972 RXL851972 RNP851972 RDT851972 QTX851972 QKB851972 QAF851972 PQJ851972 PGN851972 OWR851972 OMV851972 OCZ851972 NTD851972 NJH851972 MZL851972 MPP851972 MFT851972 LVX851972 LMB851972 LCF851972 KSJ851972 KIN851972 JYR851972 JOV851972 JEZ851972 IVD851972 ILH851972 IBL851972 HRP851972 HHT851972 GXX851972 GOB851972 GEF851972 FUJ851972 FKN851972 FAR851972 EQV851972 EGZ851972 DXD851972 DNH851972 DDL851972 CTP851972 CJT851972 BZX851972 BQB851972 BGF851972 AWJ851972 AMN851972 ACR851972 SV851972 IZ851972 D851972 WVL786436 WLP786436 WBT786436 VRX786436 VIB786436 UYF786436 UOJ786436 UEN786436 TUR786436 TKV786436 TAZ786436 SRD786436 SHH786436 RXL786436 RNP786436 RDT786436 QTX786436 QKB786436 QAF786436 PQJ786436 PGN786436 OWR786436 OMV786436 OCZ786436 NTD786436 NJH786436 MZL786436 MPP786436 MFT786436 LVX786436 LMB786436 LCF786436 KSJ786436 KIN786436 JYR786436 JOV786436 JEZ786436 IVD786436 ILH786436 IBL786436 HRP786436 HHT786436 GXX786436 GOB786436 GEF786436 FUJ786436 FKN786436 FAR786436 EQV786436 EGZ786436 DXD786436 DNH786436 DDL786436 CTP786436 CJT786436 BZX786436 BQB786436 BGF786436 AWJ786436 AMN786436 ACR786436 SV786436 IZ786436 D786436 WVL720900 WLP720900 WBT720900 VRX720900 VIB720900 UYF720900 UOJ720900 UEN720900 TUR720900 TKV720900 TAZ720900 SRD720900 SHH720900 RXL720900 RNP720900 RDT720900 QTX720900 QKB720900 QAF720900 PQJ720900 PGN720900 OWR720900 OMV720900 OCZ720900 NTD720900 NJH720900 MZL720900 MPP720900 MFT720900 LVX720900 LMB720900 LCF720900 KSJ720900 KIN720900 JYR720900 JOV720900 JEZ720900 IVD720900 ILH720900 IBL720900 HRP720900 HHT720900 GXX720900 GOB720900 GEF720900 FUJ720900 FKN720900 FAR720900 EQV720900 EGZ720900 DXD720900 DNH720900 DDL720900 CTP720900 CJT720900 BZX720900 BQB720900 BGF720900 AWJ720900 AMN720900 ACR720900 SV720900 IZ720900 D720900 WVL655364 WLP655364 WBT655364 VRX655364 VIB655364 UYF655364 UOJ655364 UEN655364 TUR655364 TKV655364 TAZ655364 SRD655364 SHH655364 RXL655364 RNP655364 RDT655364 QTX655364 QKB655364 QAF655364 PQJ655364 PGN655364 OWR655364 OMV655364 OCZ655364 NTD655364 NJH655364 MZL655364 MPP655364 MFT655364 LVX655364 LMB655364 LCF655364 KSJ655364 KIN655364 JYR655364 JOV655364 JEZ655364 IVD655364 ILH655364 IBL655364 HRP655364 HHT655364 GXX655364 GOB655364 GEF655364 FUJ655364 FKN655364 FAR655364 EQV655364 EGZ655364 DXD655364 DNH655364 DDL655364 CTP655364 CJT655364 BZX655364 BQB655364 BGF655364 AWJ655364 AMN655364 ACR655364 SV655364 IZ655364 D655364 WVL589828 WLP589828 WBT589828 VRX589828 VIB589828 UYF589828 UOJ589828 UEN589828 TUR589828 TKV589828 TAZ589828 SRD589828 SHH589828 RXL589828 RNP589828 RDT589828 QTX589828 QKB589828 QAF589828 PQJ589828 PGN589828 OWR589828 OMV589828 OCZ589828 NTD589828 NJH589828 MZL589828 MPP589828 MFT589828 LVX589828 LMB589828 LCF589828 KSJ589828 KIN589828 JYR589828 JOV589828 JEZ589828 IVD589828 ILH589828 IBL589828 HRP589828 HHT589828 GXX589828 GOB589828 GEF589828 FUJ589828 FKN589828 FAR589828 EQV589828 EGZ589828 DXD589828 DNH589828 DDL589828 CTP589828 CJT589828 BZX589828 BQB589828 BGF589828 AWJ589828 AMN589828 ACR589828 SV589828 IZ589828 D589828 WVL524292 WLP524292 WBT524292 VRX524292 VIB524292 UYF524292 UOJ524292 UEN524292 TUR524292 TKV524292 TAZ524292 SRD524292 SHH524292 RXL524292 RNP524292 RDT524292 QTX524292 QKB524292 QAF524292 PQJ524292 PGN524292 OWR524292 OMV524292 OCZ524292 NTD524292 NJH524292 MZL524292 MPP524292 MFT524292 LVX524292 LMB524292 LCF524292 KSJ524292 KIN524292 JYR524292 JOV524292 JEZ524292 IVD524292 ILH524292 IBL524292 HRP524292 HHT524292 GXX524292 GOB524292 GEF524292 FUJ524292 FKN524292 FAR524292 EQV524292 EGZ524292 DXD524292 DNH524292 DDL524292 CTP524292 CJT524292 BZX524292 BQB524292 BGF524292 AWJ524292 AMN524292 ACR524292 SV524292 IZ524292 D524292 WVL458756 WLP458756 WBT458756 VRX458756 VIB458756 UYF458756 UOJ458756 UEN458756 TUR458756 TKV458756 TAZ458756 SRD458756 SHH458756 RXL458756 RNP458756 RDT458756 QTX458756 QKB458756 QAF458756 PQJ458756 PGN458756 OWR458756 OMV458756 OCZ458756 NTD458756 NJH458756 MZL458756 MPP458756 MFT458756 LVX458756 LMB458756 LCF458756 KSJ458756 KIN458756 JYR458756 JOV458756 JEZ458756 IVD458756 ILH458756 IBL458756 HRP458756 HHT458756 GXX458756 GOB458756 GEF458756 FUJ458756 FKN458756 FAR458756 EQV458756 EGZ458756 DXD458756 DNH458756 DDL458756 CTP458756 CJT458756 BZX458756 BQB458756 BGF458756 AWJ458756 AMN458756 ACR458756 SV458756 IZ458756 D458756 WVL393220 WLP393220 WBT393220 VRX393220 VIB393220 UYF393220 UOJ393220 UEN393220 TUR393220 TKV393220 TAZ393220 SRD393220 SHH393220 RXL393220 RNP393220 RDT393220 QTX393220 QKB393220 QAF393220 PQJ393220 PGN393220 OWR393220 OMV393220 OCZ393220 NTD393220 NJH393220 MZL393220 MPP393220 MFT393220 LVX393220 LMB393220 LCF393220 KSJ393220 KIN393220 JYR393220 JOV393220 JEZ393220 IVD393220 ILH393220 IBL393220 HRP393220 HHT393220 GXX393220 GOB393220 GEF393220 FUJ393220 FKN393220 FAR393220 EQV393220 EGZ393220 DXD393220 DNH393220 DDL393220 CTP393220 CJT393220 BZX393220 BQB393220 BGF393220 AWJ393220 AMN393220 ACR393220 SV393220 IZ393220 D393220 WVL327684 WLP327684 WBT327684 VRX327684 VIB327684 UYF327684 UOJ327684 UEN327684 TUR327684 TKV327684 TAZ327684 SRD327684 SHH327684 RXL327684 RNP327684 RDT327684 QTX327684 QKB327684 QAF327684 PQJ327684 PGN327684 OWR327684 OMV327684 OCZ327684 NTD327684 NJH327684 MZL327684 MPP327684 MFT327684 LVX327684 LMB327684 LCF327684 KSJ327684 KIN327684 JYR327684 JOV327684 JEZ327684 IVD327684 ILH327684 IBL327684 HRP327684 HHT327684 GXX327684 GOB327684 GEF327684 FUJ327684 FKN327684 FAR327684 EQV327684 EGZ327684 DXD327684 DNH327684 DDL327684 CTP327684 CJT327684 BZX327684 BQB327684 BGF327684 AWJ327684 AMN327684 ACR327684 SV327684 IZ327684 D327684 WVL262148 WLP262148 WBT262148 VRX262148 VIB262148 UYF262148 UOJ262148 UEN262148 TUR262148 TKV262148 TAZ262148 SRD262148 SHH262148 RXL262148 RNP262148 RDT262148 QTX262148 QKB262148 QAF262148 PQJ262148 PGN262148 OWR262148 OMV262148 OCZ262148 NTD262148 NJH262148 MZL262148 MPP262148 MFT262148 LVX262148 LMB262148 LCF262148 KSJ262148 KIN262148 JYR262148 JOV262148 JEZ262148 IVD262148 ILH262148 IBL262148 HRP262148 HHT262148 GXX262148 GOB262148 GEF262148 FUJ262148 FKN262148 FAR262148 EQV262148 EGZ262148 DXD262148 DNH262148 DDL262148 CTP262148 CJT262148 BZX262148 BQB262148 BGF262148 AWJ262148 AMN262148 ACR262148 SV262148 IZ262148 D262148 WVL196612 WLP196612 WBT196612 VRX196612 VIB196612 UYF196612 UOJ196612 UEN196612 TUR196612 TKV196612 TAZ196612 SRD196612 SHH196612 RXL196612 RNP196612 RDT196612 QTX196612 QKB196612 QAF196612 PQJ196612 PGN196612 OWR196612 OMV196612 OCZ196612 NTD196612 NJH196612 MZL196612 MPP196612 MFT196612 LVX196612 LMB196612 LCF196612 KSJ196612 KIN196612 JYR196612 JOV196612 JEZ196612 IVD196612 ILH196612 IBL196612 HRP196612 HHT196612 GXX196612 GOB196612 GEF196612 FUJ196612 FKN196612 FAR196612 EQV196612 EGZ196612 DXD196612 DNH196612 DDL196612 CTP196612 CJT196612 BZX196612 BQB196612 BGF196612 AWJ196612 AMN196612 ACR196612 SV196612 IZ196612 D196612 WVL131076 WLP131076 WBT131076 VRX131076 VIB131076 UYF131076 UOJ131076 UEN131076 TUR131076 TKV131076 TAZ131076 SRD131076 SHH131076 RXL131076 RNP131076 RDT131076 QTX131076 QKB131076 QAF131076 PQJ131076 PGN131076 OWR131076 OMV131076 OCZ131076 NTD131076 NJH131076 MZL131076 MPP131076 MFT131076 LVX131076 LMB131076 LCF131076 KSJ131076 KIN131076 JYR131076 JOV131076 JEZ131076 IVD131076 ILH131076 IBL131076 HRP131076 HHT131076 GXX131076 GOB131076 GEF131076 FUJ131076 FKN131076 FAR131076 EQV131076 EGZ131076 DXD131076 DNH131076 DDL131076 CTP131076 CJT131076 BZX131076 BQB131076 BGF131076 AWJ131076 AMN131076 ACR131076 SV131076 IZ131076 D131076 WVL65540 WLP65540 WBT65540 VRX65540 VIB65540 UYF65540 UOJ65540 UEN65540 TUR65540 TKV65540 TAZ65540 SRD65540 SHH65540 RXL65540 RNP65540 RDT65540 QTX65540 QKB65540 QAF65540 PQJ65540 PGN65540 OWR65540 OMV65540 OCZ65540 NTD65540 NJH65540 MZL65540 MPP65540 MFT65540 LVX65540 LMB65540 LCF65540 KSJ65540 KIN65540 JYR65540 JOV65540 JEZ65540 IVD65540 ILH65540 IBL65540 HRP65540 HHT65540 GXX65540 GOB65540 GEF65540 FUJ65540 FKN65540 FAR65540 EQV65540 EGZ65540 DXD65540 DNH65540 DDL65540 CTP65540 CJT65540 BZX65540 BQB65540 BGF65540 AWJ65540 AMN65540 ACR65540 SV65540 IZ65540 D65540 WVL5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xr:uid="{00000000-0002-0000-0300-000004000000}">
      <formula1>$G$9:$G$11</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5000000}">
          <x14:formula1>
            <xm:f>Paramètres!$D$5:$D$9</xm:f>
          </x14:formula1>
          <xm:sqref>E15</xm:sqref>
        </x14:dataValidation>
        <x14:dataValidation type="list" allowBlank="1" showInputMessage="1" showErrorMessage="1" xr:uid="{00000000-0002-0000-0300-000006000000}">
          <x14:formula1>
            <xm:f>Paramètres!$J$5:$J$8</xm:f>
          </x14:formula1>
          <xm:sqref>D9 WVL983048 WLP983048 WBT983048 VRX983048 VIB983048 UYF983048 UOJ983048 UEN983048 TUR983048 TKV983048 TAZ983048 SRD983048 SHH983048 RXL983048 RNP983048 RDT983048 QTX983048 QKB983048 QAF983048 PQJ983048 PGN983048 OWR983048 OMV983048 OCZ983048 NTD983048 NJH983048 MZL983048 MPP983048 MFT983048 LVX983048 LMB983048 LCF983048 KSJ983048 KIN983048 JYR983048 JOV983048 JEZ983048 IVD983048 ILH983048 IBL983048 HRP983048 HHT983048 GXX983048 GOB983048 GEF983048 FUJ983048 FKN983048 FAR983048 EQV983048 EGZ983048 DXD983048 DNH983048 DDL983048 CTP983048 CJT983048 BZX983048 BQB983048 BGF983048 AWJ983048 AMN983048 ACR983048 SV983048 IZ983048 D983048 WVL917512 WLP917512 WBT917512 VRX917512 VIB917512 UYF917512 UOJ917512 UEN917512 TUR917512 TKV917512 TAZ917512 SRD917512 SHH917512 RXL917512 RNP917512 RDT917512 QTX917512 QKB917512 QAF917512 PQJ917512 PGN917512 OWR917512 OMV917512 OCZ917512 NTD917512 NJH917512 MZL917512 MPP917512 MFT917512 LVX917512 LMB917512 LCF917512 KSJ917512 KIN917512 JYR917512 JOV917512 JEZ917512 IVD917512 ILH917512 IBL917512 HRP917512 HHT917512 GXX917512 GOB917512 GEF917512 FUJ917512 FKN917512 FAR917512 EQV917512 EGZ917512 DXD917512 DNH917512 DDL917512 CTP917512 CJT917512 BZX917512 BQB917512 BGF917512 AWJ917512 AMN917512 ACR917512 SV917512 IZ917512 D917512 WVL851976 WLP851976 WBT851976 VRX851976 VIB851976 UYF851976 UOJ851976 UEN851976 TUR851976 TKV851976 TAZ851976 SRD851976 SHH851976 RXL851976 RNP851976 RDT851976 QTX851976 QKB851976 QAF851976 PQJ851976 PGN851976 OWR851976 OMV851976 OCZ851976 NTD851976 NJH851976 MZL851976 MPP851976 MFT851976 LVX851976 LMB851976 LCF851976 KSJ851976 KIN851976 JYR851976 JOV851976 JEZ851976 IVD851976 ILH851976 IBL851976 HRP851976 HHT851976 GXX851976 GOB851976 GEF851976 FUJ851976 FKN851976 FAR851976 EQV851976 EGZ851976 DXD851976 DNH851976 DDL851976 CTP851976 CJT851976 BZX851976 BQB851976 BGF851976 AWJ851976 AMN851976 ACR851976 SV851976 IZ851976 D851976 WVL786440 WLP786440 WBT786440 VRX786440 VIB786440 UYF786440 UOJ786440 UEN786440 TUR786440 TKV786440 TAZ786440 SRD786440 SHH786440 RXL786440 RNP786440 RDT786440 QTX786440 QKB786440 QAF786440 PQJ786440 PGN786440 OWR786440 OMV786440 OCZ786440 NTD786440 NJH786440 MZL786440 MPP786440 MFT786440 LVX786440 LMB786440 LCF786440 KSJ786440 KIN786440 JYR786440 JOV786440 JEZ786440 IVD786440 ILH786440 IBL786440 HRP786440 HHT786440 GXX786440 GOB786440 GEF786440 FUJ786440 FKN786440 FAR786440 EQV786440 EGZ786440 DXD786440 DNH786440 DDL786440 CTP786440 CJT786440 BZX786440 BQB786440 BGF786440 AWJ786440 AMN786440 ACR786440 SV786440 IZ786440 D786440 WVL720904 WLP720904 WBT720904 VRX720904 VIB720904 UYF720904 UOJ720904 UEN720904 TUR720904 TKV720904 TAZ720904 SRD720904 SHH720904 RXL720904 RNP720904 RDT720904 QTX720904 QKB720904 QAF720904 PQJ720904 PGN720904 OWR720904 OMV720904 OCZ720904 NTD720904 NJH720904 MZL720904 MPP720904 MFT720904 LVX720904 LMB720904 LCF720904 KSJ720904 KIN720904 JYR720904 JOV720904 JEZ720904 IVD720904 ILH720904 IBL720904 HRP720904 HHT720904 GXX720904 GOB720904 GEF720904 FUJ720904 FKN720904 FAR720904 EQV720904 EGZ720904 DXD720904 DNH720904 DDL720904 CTP720904 CJT720904 BZX720904 BQB720904 BGF720904 AWJ720904 AMN720904 ACR720904 SV720904 IZ720904 D720904 WVL655368 WLP655368 WBT655368 VRX655368 VIB655368 UYF655368 UOJ655368 UEN655368 TUR655368 TKV655368 TAZ655368 SRD655368 SHH655368 RXL655368 RNP655368 RDT655368 QTX655368 QKB655368 QAF655368 PQJ655368 PGN655368 OWR655368 OMV655368 OCZ655368 NTD655368 NJH655368 MZL655368 MPP655368 MFT655368 LVX655368 LMB655368 LCF655368 KSJ655368 KIN655368 JYR655368 JOV655368 JEZ655368 IVD655368 ILH655368 IBL655368 HRP655368 HHT655368 GXX655368 GOB655368 GEF655368 FUJ655368 FKN655368 FAR655368 EQV655368 EGZ655368 DXD655368 DNH655368 DDL655368 CTP655368 CJT655368 BZX655368 BQB655368 BGF655368 AWJ655368 AMN655368 ACR655368 SV655368 IZ655368 D655368 WVL589832 WLP589832 WBT589832 VRX589832 VIB589832 UYF589832 UOJ589832 UEN589832 TUR589832 TKV589832 TAZ589832 SRD589832 SHH589832 RXL589832 RNP589832 RDT589832 QTX589832 QKB589832 QAF589832 PQJ589832 PGN589832 OWR589832 OMV589832 OCZ589832 NTD589832 NJH589832 MZL589832 MPP589832 MFT589832 LVX589832 LMB589832 LCF589832 KSJ589832 KIN589832 JYR589832 JOV589832 JEZ589832 IVD589832 ILH589832 IBL589832 HRP589832 HHT589832 GXX589832 GOB589832 GEF589832 FUJ589832 FKN589832 FAR589832 EQV589832 EGZ589832 DXD589832 DNH589832 DDL589832 CTP589832 CJT589832 BZX589832 BQB589832 BGF589832 AWJ589832 AMN589832 ACR589832 SV589832 IZ589832 D589832 WVL524296 WLP524296 WBT524296 VRX524296 VIB524296 UYF524296 UOJ524296 UEN524296 TUR524296 TKV524296 TAZ524296 SRD524296 SHH524296 RXL524296 RNP524296 RDT524296 QTX524296 QKB524296 QAF524296 PQJ524296 PGN524296 OWR524296 OMV524296 OCZ524296 NTD524296 NJH524296 MZL524296 MPP524296 MFT524296 LVX524296 LMB524296 LCF524296 KSJ524296 KIN524296 JYR524296 JOV524296 JEZ524296 IVD524296 ILH524296 IBL524296 HRP524296 HHT524296 GXX524296 GOB524296 GEF524296 FUJ524296 FKN524296 FAR524296 EQV524296 EGZ524296 DXD524296 DNH524296 DDL524296 CTP524296 CJT524296 BZX524296 BQB524296 BGF524296 AWJ524296 AMN524296 ACR524296 SV524296 IZ524296 D524296 WVL458760 WLP458760 WBT458760 VRX458760 VIB458760 UYF458760 UOJ458760 UEN458760 TUR458760 TKV458760 TAZ458760 SRD458760 SHH458760 RXL458760 RNP458760 RDT458760 QTX458760 QKB458760 QAF458760 PQJ458760 PGN458760 OWR458760 OMV458760 OCZ458760 NTD458760 NJH458760 MZL458760 MPP458760 MFT458760 LVX458760 LMB458760 LCF458760 KSJ458760 KIN458760 JYR458760 JOV458760 JEZ458760 IVD458760 ILH458760 IBL458760 HRP458760 HHT458760 GXX458760 GOB458760 GEF458760 FUJ458760 FKN458760 FAR458760 EQV458760 EGZ458760 DXD458760 DNH458760 DDL458760 CTP458760 CJT458760 BZX458760 BQB458760 BGF458760 AWJ458760 AMN458760 ACR458760 SV458760 IZ458760 D458760 WVL393224 WLP393224 WBT393224 VRX393224 VIB393224 UYF393224 UOJ393224 UEN393224 TUR393224 TKV393224 TAZ393224 SRD393224 SHH393224 RXL393224 RNP393224 RDT393224 QTX393224 QKB393224 QAF393224 PQJ393224 PGN393224 OWR393224 OMV393224 OCZ393224 NTD393224 NJH393224 MZL393224 MPP393224 MFT393224 LVX393224 LMB393224 LCF393224 KSJ393224 KIN393224 JYR393224 JOV393224 JEZ393224 IVD393224 ILH393224 IBL393224 HRP393224 HHT393224 GXX393224 GOB393224 GEF393224 FUJ393224 FKN393224 FAR393224 EQV393224 EGZ393224 DXD393224 DNH393224 DDL393224 CTP393224 CJT393224 BZX393224 BQB393224 BGF393224 AWJ393224 AMN393224 ACR393224 SV393224 IZ393224 D393224 WVL327688 WLP327688 WBT327688 VRX327688 VIB327688 UYF327688 UOJ327688 UEN327688 TUR327688 TKV327688 TAZ327688 SRD327688 SHH327688 RXL327688 RNP327688 RDT327688 QTX327688 QKB327688 QAF327688 PQJ327688 PGN327688 OWR327688 OMV327688 OCZ327688 NTD327688 NJH327688 MZL327688 MPP327688 MFT327688 LVX327688 LMB327688 LCF327688 KSJ327688 KIN327688 JYR327688 JOV327688 JEZ327688 IVD327688 ILH327688 IBL327688 HRP327688 HHT327688 GXX327688 GOB327688 GEF327688 FUJ327688 FKN327688 FAR327688 EQV327688 EGZ327688 DXD327688 DNH327688 DDL327688 CTP327688 CJT327688 BZX327688 BQB327688 BGF327688 AWJ327688 AMN327688 ACR327688 SV327688 IZ327688 D327688 WVL262152 WLP262152 WBT262152 VRX262152 VIB262152 UYF262152 UOJ262152 UEN262152 TUR262152 TKV262152 TAZ262152 SRD262152 SHH262152 RXL262152 RNP262152 RDT262152 QTX262152 QKB262152 QAF262152 PQJ262152 PGN262152 OWR262152 OMV262152 OCZ262152 NTD262152 NJH262152 MZL262152 MPP262152 MFT262152 LVX262152 LMB262152 LCF262152 KSJ262152 KIN262152 JYR262152 JOV262152 JEZ262152 IVD262152 ILH262152 IBL262152 HRP262152 HHT262152 GXX262152 GOB262152 GEF262152 FUJ262152 FKN262152 FAR262152 EQV262152 EGZ262152 DXD262152 DNH262152 DDL262152 CTP262152 CJT262152 BZX262152 BQB262152 BGF262152 AWJ262152 AMN262152 ACR262152 SV262152 IZ262152 D262152 WVL196616 WLP196616 WBT196616 VRX196616 VIB196616 UYF196616 UOJ196616 UEN196616 TUR196616 TKV196616 TAZ196616 SRD196616 SHH196616 RXL196616 RNP196616 RDT196616 QTX196616 QKB196616 QAF196616 PQJ196616 PGN196616 OWR196616 OMV196616 OCZ196616 NTD196616 NJH196616 MZL196616 MPP196616 MFT196616 LVX196616 LMB196616 LCF196616 KSJ196616 KIN196616 JYR196616 JOV196616 JEZ196616 IVD196616 ILH196616 IBL196616 HRP196616 HHT196616 GXX196616 GOB196616 GEF196616 FUJ196616 FKN196616 FAR196616 EQV196616 EGZ196616 DXD196616 DNH196616 DDL196616 CTP196616 CJT196616 BZX196616 BQB196616 BGF196616 AWJ196616 AMN196616 ACR196616 SV196616 IZ196616 D196616 WVL131080 WLP131080 WBT131080 VRX131080 VIB131080 UYF131080 UOJ131080 UEN131080 TUR131080 TKV131080 TAZ131080 SRD131080 SHH131080 RXL131080 RNP131080 RDT131080 QTX131080 QKB131080 QAF131080 PQJ131080 PGN131080 OWR131080 OMV131080 OCZ131080 NTD131080 NJH131080 MZL131080 MPP131080 MFT131080 LVX131080 LMB131080 LCF131080 KSJ131080 KIN131080 JYR131080 JOV131080 JEZ131080 IVD131080 ILH131080 IBL131080 HRP131080 HHT131080 GXX131080 GOB131080 GEF131080 FUJ131080 FKN131080 FAR131080 EQV131080 EGZ131080 DXD131080 DNH131080 DDL131080 CTP131080 CJT131080 BZX131080 BQB131080 BGF131080 AWJ131080 AMN131080 ACR131080 SV131080 IZ131080 D131080 WVL65544 WLP65544 WBT65544 VRX65544 VIB65544 UYF65544 UOJ65544 UEN65544 TUR65544 TKV65544 TAZ65544 SRD65544 SHH65544 RXL65544 RNP65544 RDT65544 QTX65544 QKB65544 QAF65544 PQJ65544 PGN65544 OWR65544 OMV65544 OCZ65544 NTD65544 NJH65544 MZL65544 MPP65544 MFT65544 LVX65544 LMB65544 LCF65544 KSJ65544 KIN65544 JYR65544 JOV65544 JEZ65544 IVD65544 ILH65544 IBL65544 HRP65544 HHT65544 GXX65544 GOB65544 GEF65544 FUJ65544 FKN65544 FAR65544 EQV65544 EGZ65544 DXD65544 DNH65544 DDL65544 CTP65544 CJT65544 BZX65544 BQB65544 BGF65544 AWJ65544 AMN65544 ACR65544 SV65544 IZ65544 D65544 WVL9 WLP9 WBT9 VRX9 VIB9 UYF9 UOJ9 UEN9 TUR9 TKV9 TAZ9 SRD9 SHH9 RXL9 RNP9 RDT9 QTX9 QKB9 QAF9 PQJ9 PGN9 OWR9 OMV9 OCZ9 NTD9 NJH9 MZL9 MPP9 MFT9 LVX9 LMB9 LCF9 KSJ9 KIN9 JYR9 JOV9 JEZ9 IVD9 ILH9 IBL9 HRP9 HHT9 GXX9 GOB9 GEF9 FUJ9 FKN9 FAR9 EQV9 EGZ9 DXD9 DNH9 DDL9 CTP9 CJT9 BZX9 BQB9 BGF9 AWJ9 AMN9 ACR9 SV9 IZ9</xm:sqref>
        </x14:dataValidation>
        <x14:dataValidation type="list" allowBlank="1" showInputMessage="1" showErrorMessage="1" xr:uid="{00000000-0002-0000-0300-000007000000}">
          <x14:formula1>
            <xm:f>Paramètres!$K$5:$K$7</xm:f>
          </x14:formula1>
          <xm:sqref>D8 WVL983047 WLP983047 WBT983047 VRX983047 VIB983047 UYF983047 UOJ983047 UEN983047 TUR983047 TKV983047 TAZ983047 SRD983047 SHH983047 RXL983047 RNP983047 RDT983047 QTX983047 QKB983047 QAF983047 PQJ983047 PGN983047 OWR983047 OMV983047 OCZ983047 NTD983047 NJH983047 MZL983047 MPP983047 MFT983047 LVX983047 LMB983047 LCF983047 KSJ983047 KIN983047 JYR983047 JOV983047 JEZ983047 IVD983047 ILH983047 IBL983047 HRP983047 HHT983047 GXX983047 GOB983047 GEF983047 FUJ983047 FKN983047 FAR983047 EQV983047 EGZ983047 DXD983047 DNH983047 DDL983047 CTP983047 CJT983047 BZX983047 BQB983047 BGF983047 AWJ983047 AMN983047 ACR983047 SV983047 IZ983047 D983047 WVL917511 WLP917511 WBT917511 VRX917511 VIB917511 UYF917511 UOJ917511 UEN917511 TUR917511 TKV917511 TAZ917511 SRD917511 SHH917511 RXL917511 RNP917511 RDT917511 QTX917511 QKB917511 QAF917511 PQJ917511 PGN917511 OWR917511 OMV917511 OCZ917511 NTD917511 NJH917511 MZL917511 MPP917511 MFT917511 LVX917511 LMB917511 LCF917511 KSJ917511 KIN917511 JYR917511 JOV917511 JEZ917511 IVD917511 ILH917511 IBL917511 HRP917511 HHT917511 GXX917511 GOB917511 GEF917511 FUJ917511 FKN917511 FAR917511 EQV917511 EGZ917511 DXD917511 DNH917511 DDL917511 CTP917511 CJT917511 BZX917511 BQB917511 BGF917511 AWJ917511 AMN917511 ACR917511 SV917511 IZ917511 D917511 WVL851975 WLP851975 WBT851975 VRX851975 VIB851975 UYF851975 UOJ851975 UEN851975 TUR851975 TKV851975 TAZ851975 SRD851975 SHH851975 RXL851975 RNP851975 RDT851975 QTX851975 QKB851975 QAF851975 PQJ851975 PGN851975 OWR851975 OMV851975 OCZ851975 NTD851975 NJH851975 MZL851975 MPP851975 MFT851975 LVX851975 LMB851975 LCF851975 KSJ851975 KIN851975 JYR851975 JOV851975 JEZ851975 IVD851975 ILH851975 IBL851975 HRP851975 HHT851975 GXX851975 GOB851975 GEF851975 FUJ851975 FKN851975 FAR851975 EQV851975 EGZ851975 DXD851975 DNH851975 DDL851975 CTP851975 CJT851975 BZX851975 BQB851975 BGF851975 AWJ851975 AMN851975 ACR851975 SV851975 IZ851975 D851975 WVL786439 WLP786439 WBT786439 VRX786439 VIB786439 UYF786439 UOJ786439 UEN786439 TUR786439 TKV786439 TAZ786439 SRD786439 SHH786439 RXL786439 RNP786439 RDT786439 QTX786439 QKB786439 QAF786439 PQJ786439 PGN786439 OWR786439 OMV786439 OCZ786439 NTD786439 NJH786439 MZL786439 MPP786439 MFT786439 LVX786439 LMB786439 LCF786439 KSJ786439 KIN786439 JYR786439 JOV786439 JEZ786439 IVD786439 ILH786439 IBL786439 HRP786439 HHT786439 GXX786439 GOB786439 GEF786439 FUJ786439 FKN786439 FAR786439 EQV786439 EGZ786439 DXD786439 DNH786439 DDL786439 CTP786439 CJT786439 BZX786439 BQB786439 BGF786439 AWJ786439 AMN786439 ACR786439 SV786439 IZ786439 D786439 WVL720903 WLP720903 WBT720903 VRX720903 VIB720903 UYF720903 UOJ720903 UEN720903 TUR720903 TKV720903 TAZ720903 SRD720903 SHH720903 RXL720903 RNP720903 RDT720903 QTX720903 QKB720903 QAF720903 PQJ720903 PGN720903 OWR720903 OMV720903 OCZ720903 NTD720903 NJH720903 MZL720903 MPP720903 MFT720903 LVX720903 LMB720903 LCF720903 KSJ720903 KIN720903 JYR720903 JOV720903 JEZ720903 IVD720903 ILH720903 IBL720903 HRP720903 HHT720903 GXX720903 GOB720903 GEF720903 FUJ720903 FKN720903 FAR720903 EQV720903 EGZ720903 DXD720903 DNH720903 DDL720903 CTP720903 CJT720903 BZX720903 BQB720903 BGF720903 AWJ720903 AMN720903 ACR720903 SV720903 IZ720903 D720903 WVL655367 WLP655367 WBT655367 VRX655367 VIB655367 UYF655367 UOJ655367 UEN655367 TUR655367 TKV655367 TAZ655367 SRD655367 SHH655367 RXL655367 RNP655367 RDT655367 QTX655367 QKB655367 QAF655367 PQJ655367 PGN655367 OWR655367 OMV655367 OCZ655367 NTD655367 NJH655367 MZL655367 MPP655367 MFT655367 LVX655367 LMB655367 LCF655367 KSJ655367 KIN655367 JYR655367 JOV655367 JEZ655367 IVD655367 ILH655367 IBL655367 HRP655367 HHT655367 GXX655367 GOB655367 GEF655367 FUJ655367 FKN655367 FAR655367 EQV655367 EGZ655367 DXD655367 DNH655367 DDL655367 CTP655367 CJT655367 BZX655367 BQB655367 BGF655367 AWJ655367 AMN655367 ACR655367 SV655367 IZ655367 D655367 WVL589831 WLP589831 WBT589831 VRX589831 VIB589831 UYF589831 UOJ589831 UEN589831 TUR589831 TKV589831 TAZ589831 SRD589831 SHH589831 RXL589831 RNP589831 RDT589831 QTX589831 QKB589831 QAF589831 PQJ589831 PGN589831 OWR589831 OMV589831 OCZ589831 NTD589831 NJH589831 MZL589831 MPP589831 MFT589831 LVX589831 LMB589831 LCF589831 KSJ589831 KIN589831 JYR589831 JOV589831 JEZ589831 IVD589831 ILH589831 IBL589831 HRP589831 HHT589831 GXX589831 GOB589831 GEF589831 FUJ589831 FKN589831 FAR589831 EQV589831 EGZ589831 DXD589831 DNH589831 DDL589831 CTP589831 CJT589831 BZX589831 BQB589831 BGF589831 AWJ589831 AMN589831 ACR589831 SV589831 IZ589831 D589831 WVL524295 WLP524295 WBT524295 VRX524295 VIB524295 UYF524295 UOJ524295 UEN524295 TUR524295 TKV524295 TAZ524295 SRD524295 SHH524295 RXL524295 RNP524295 RDT524295 QTX524295 QKB524295 QAF524295 PQJ524295 PGN524295 OWR524295 OMV524295 OCZ524295 NTD524295 NJH524295 MZL524295 MPP524295 MFT524295 LVX524295 LMB524295 LCF524295 KSJ524295 KIN524295 JYR524295 JOV524295 JEZ524295 IVD524295 ILH524295 IBL524295 HRP524295 HHT524295 GXX524295 GOB524295 GEF524295 FUJ524295 FKN524295 FAR524295 EQV524295 EGZ524295 DXD524295 DNH524295 DDL524295 CTP524295 CJT524295 BZX524295 BQB524295 BGF524295 AWJ524295 AMN524295 ACR524295 SV524295 IZ524295 D524295 WVL458759 WLP458759 WBT458759 VRX458759 VIB458759 UYF458759 UOJ458759 UEN458759 TUR458759 TKV458759 TAZ458759 SRD458759 SHH458759 RXL458759 RNP458759 RDT458759 QTX458759 QKB458759 QAF458759 PQJ458759 PGN458759 OWR458759 OMV458759 OCZ458759 NTD458759 NJH458759 MZL458759 MPP458759 MFT458759 LVX458759 LMB458759 LCF458759 KSJ458759 KIN458759 JYR458759 JOV458759 JEZ458759 IVD458759 ILH458759 IBL458759 HRP458759 HHT458759 GXX458759 GOB458759 GEF458759 FUJ458759 FKN458759 FAR458759 EQV458759 EGZ458759 DXD458759 DNH458759 DDL458759 CTP458759 CJT458759 BZX458759 BQB458759 BGF458759 AWJ458759 AMN458759 ACR458759 SV458759 IZ458759 D458759 WVL393223 WLP393223 WBT393223 VRX393223 VIB393223 UYF393223 UOJ393223 UEN393223 TUR393223 TKV393223 TAZ393223 SRD393223 SHH393223 RXL393223 RNP393223 RDT393223 QTX393223 QKB393223 QAF393223 PQJ393223 PGN393223 OWR393223 OMV393223 OCZ393223 NTD393223 NJH393223 MZL393223 MPP393223 MFT393223 LVX393223 LMB393223 LCF393223 KSJ393223 KIN393223 JYR393223 JOV393223 JEZ393223 IVD393223 ILH393223 IBL393223 HRP393223 HHT393223 GXX393223 GOB393223 GEF393223 FUJ393223 FKN393223 FAR393223 EQV393223 EGZ393223 DXD393223 DNH393223 DDL393223 CTP393223 CJT393223 BZX393223 BQB393223 BGF393223 AWJ393223 AMN393223 ACR393223 SV393223 IZ393223 D393223 WVL327687 WLP327687 WBT327687 VRX327687 VIB327687 UYF327687 UOJ327687 UEN327687 TUR327687 TKV327687 TAZ327687 SRD327687 SHH327687 RXL327687 RNP327687 RDT327687 QTX327687 QKB327687 QAF327687 PQJ327687 PGN327687 OWR327687 OMV327687 OCZ327687 NTD327687 NJH327687 MZL327687 MPP327687 MFT327687 LVX327687 LMB327687 LCF327687 KSJ327687 KIN327687 JYR327687 JOV327687 JEZ327687 IVD327687 ILH327687 IBL327687 HRP327687 HHT327687 GXX327687 GOB327687 GEF327687 FUJ327687 FKN327687 FAR327687 EQV327687 EGZ327687 DXD327687 DNH327687 DDL327687 CTP327687 CJT327687 BZX327687 BQB327687 BGF327687 AWJ327687 AMN327687 ACR327687 SV327687 IZ327687 D327687 WVL262151 WLP262151 WBT262151 VRX262151 VIB262151 UYF262151 UOJ262151 UEN262151 TUR262151 TKV262151 TAZ262151 SRD262151 SHH262151 RXL262151 RNP262151 RDT262151 QTX262151 QKB262151 QAF262151 PQJ262151 PGN262151 OWR262151 OMV262151 OCZ262151 NTD262151 NJH262151 MZL262151 MPP262151 MFT262151 LVX262151 LMB262151 LCF262151 KSJ262151 KIN262151 JYR262151 JOV262151 JEZ262151 IVD262151 ILH262151 IBL262151 HRP262151 HHT262151 GXX262151 GOB262151 GEF262151 FUJ262151 FKN262151 FAR262151 EQV262151 EGZ262151 DXD262151 DNH262151 DDL262151 CTP262151 CJT262151 BZX262151 BQB262151 BGF262151 AWJ262151 AMN262151 ACR262151 SV262151 IZ262151 D262151 WVL196615 WLP196615 WBT196615 VRX196615 VIB196615 UYF196615 UOJ196615 UEN196615 TUR196615 TKV196615 TAZ196615 SRD196615 SHH196615 RXL196615 RNP196615 RDT196615 QTX196615 QKB196615 QAF196615 PQJ196615 PGN196615 OWR196615 OMV196615 OCZ196615 NTD196615 NJH196615 MZL196615 MPP196615 MFT196615 LVX196615 LMB196615 LCF196615 KSJ196615 KIN196615 JYR196615 JOV196615 JEZ196615 IVD196615 ILH196615 IBL196615 HRP196615 HHT196615 GXX196615 GOB196615 GEF196615 FUJ196615 FKN196615 FAR196615 EQV196615 EGZ196615 DXD196615 DNH196615 DDL196615 CTP196615 CJT196615 BZX196615 BQB196615 BGF196615 AWJ196615 AMN196615 ACR196615 SV196615 IZ196615 D196615 WVL131079 WLP131079 WBT131079 VRX131079 VIB131079 UYF131079 UOJ131079 UEN131079 TUR131079 TKV131079 TAZ131079 SRD131079 SHH131079 RXL131079 RNP131079 RDT131079 QTX131079 QKB131079 QAF131079 PQJ131079 PGN131079 OWR131079 OMV131079 OCZ131079 NTD131079 NJH131079 MZL131079 MPP131079 MFT131079 LVX131079 LMB131079 LCF131079 KSJ131079 KIN131079 JYR131079 JOV131079 JEZ131079 IVD131079 ILH131079 IBL131079 HRP131079 HHT131079 GXX131079 GOB131079 GEF131079 FUJ131079 FKN131079 FAR131079 EQV131079 EGZ131079 DXD131079 DNH131079 DDL131079 CTP131079 CJT131079 BZX131079 BQB131079 BGF131079 AWJ131079 AMN131079 ACR131079 SV131079 IZ131079 D131079 WVL65543 WLP65543 WBT65543 VRX65543 VIB65543 UYF65543 UOJ65543 UEN65543 TUR65543 TKV65543 TAZ65543 SRD65543 SHH65543 RXL65543 RNP65543 RDT65543 QTX65543 QKB65543 QAF65543 PQJ65543 PGN65543 OWR65543 OMV65543 OCZ65543 NTD65543 NJH65543 MZL65543 MPP65543 MFT65543 LVX65543 LMB65543 LCF65543 KSJ65543 KIN65543 JYR65543 JOV65543 JEZ65543 IVD65543 ILH65543 IBL65543 HRP65543 HHT65543 GXX65543 GOB65543 GEF65543 FUJ65543 FKN65543 FAR65543 EQV65543 EGZ65543 DXD65543 DNH65543 DDL65543 CTP65543 CJT65543 BZX65543 BQB65543 BGF65543 AWJ65543 AMN65543 ACR65543 SV65543 IZ65543 D65543 WVL8 WLP8 WBT8 VRX8 VIB8 UYF8 UOJ8 UEN8 TUR8 TKV8 TAZ8 SRD8 SHH8 RXL8 RNP8 RDT8 QTX8 QKB8 QAF8 PQJ8 PGN8 OWR8 OMV8 OCZ8 NTD8 NJH8 MZL8 MPP8 MFT8 LVX8 LMB8 LCF8 KSJ8 KIN8 JYR8 JOV8 JEZ8 IVD8 ILH8 IBL8 HRP8 HHT8 GXX8 GOB8 GEF8 FUJ8 FKN8 FAR8 EQV8 EGZ8 DXD8 DNH8 DDL8 CTP8 CJT8 BZX8 BQB8 BGF8 AWJ8 AMN8 ACR8 SV8 IZ8</xm:sqref>
        </x14:dataValidation>
        <x14:dataValidation type="list" allowBlank="1" showInputMessage="1" showErrorMessage="1" xr:uid="{00000000-0002-0000-0300-000008000000}">
          <x14:formula1>
            <xm:f>Paramètres!$G$5:$G$8</xm:f>
          </x14:formula1>
          <xm:sqref>D5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Q243"/>
  <sheetViews>
    <sheetView workbookViewId="0">
      <selection activeCell="A2" sqref="A2"/>
    </sheetView>
  </sheetViews>
  <sheetFormatPr baseColWidth="10" defaultColWidth="11.42578125" defaultRowHeight="15" x14ac:dyDescent="0.25"/>
  <cols>
    <col min="1" max="1" width="10.140625" customWidth="1"/>
    <col min="2" max="3" width="19.28515625" customWidth="1"/>
    <col min="4" max="4" width="17.42578125" customWidth="1"/>
    <col min="5" max="5" width="29.7109375" customWidth="1"/>
  </cols>
  <sheetData>
    <row r="1" spans="1:17" ht="15.75" x14ac:dyDescent="0.25">
      <c r="A1" s="21" t="s">
        <v>140</v>
      </c>
      <c r="B1" s="67"/>
      <c r="C1" s="67"/>
      <c r="D1" s="67"/>
      <c r="E1" s="67"/>
      <c r="F1" s="67"/>
      <c r="G1" s="67"/>
      <c r="H1" s="67"/>
      <c r="I1" s="67"/>
      <c r="J1" s="67"/>
      <c r="K1" s="67"/>
      <c r="L1" s="67"/>
      <c r="M1" s="67"/>
      <c r="N1" s="67"/>
      <c r="O1" s="67"/>
      <c r="P1" s="67"/>
      <c r="Q1" s="67"/>
    </row>
    <row r="2" spans="1:17" ht="15.75" x14ac:dyDescent="0.25">
      <c r="A2" s="70" t="s">
        <v>141</v>
      </c>
      <c r="B2" s="67"/>
      <c r="C2" s="67"/>
      <c r="D2" s="67"/>
      <c r="E2" s="67"/>
      <c r="F2" s="67"/>
      <c r="G2" s="67"/>
      <c r="H2" s="67"/>
      <c r="I2" s="67"/>
      <c r="J2" s="67"/>
      <c r="K2" s="67"/>
      <c r="L2" s="67"/>
      <c r="M2" s="67"/>
      <c r="N2" s="67"/>
      <c r="O2" s="67"/>
      <c r="P2" s="67"/>
      <c r="Q2" s="67"/>
    </row>
    <row r="3" spans="1:17" x14ac:dyDescent="0.25">
      <c r="A3" s="67"/>
      <c r="B3" s="387" t="s">
        <v>142</v>
      </c>
      <c r="C3" s="388"/>
      <c r="D3" s="388"/>
      <c r="E3" s="389"/>
      <c r="F3" s="67"/>
      <c r="G3" s="67"/>
      <c r="H3" s="67"/>
      <c r="I3" s="67"/>
      <c r="J3" s="67"/>
      <c r="K3" s="67"/>
      <c r="L3" s="67"/>
      <c r="M3" s="67"/>
      <c r="N3" s="67"/>
      <c r="O3" s="67"/>
      <c r="P3" s="67"/>
      <c r="Q3" s="67"/>
    </row>
    <row r="4" spans="1:17" ht="15.75" thickBot="1" x14ac:dyDescent="0.3">
      <c r="A4" s="67"/>
      <c r="B4" s="71"/>
      <c r="C4" s="71"/>
      <c r="D4" s="71"/>
      <c r="E4" s="71"/>
      <c r="F4" s="67"/>
      <c r="G4" s="67"/>
      <c r="H4" s="67"/>
      <c r="I4" s="67"/>
      <c r="J4" s="67"/>
      <c r="K4" s="67"/>
      <c r="L4" s="67"/>
      <c r="M4" s="67"/>
      <c r="N4" s="67"/>
      <c r="O4" s="67"/>
      <c r="P4" s="67"/>
      <c r="Q4" s="67"/>
    </row>
    <row r="5" spans="1:17" ht="29.25" thickBot="1" x14ac:dyDescent="0.3">
      <c r="A5" s="67"/>
      <c r="B5" s="72" t="s">
        <v>143</v>
      </c>
      <c r="C5" s="73" t="s">
        <v>144</v>
      </c>
      <c r="D5" s="74" t="s">
        <v>145</v>
      </c>
      <c r="E5" s="71"/>
      <c r="F5" s="67"/>
      <c r="G5" s="67"/>
      <c r="H5" s="67"/>
      <c r="I5" s="67"/>
      <c r="J5" s="67"/>
      <c r="K5" s="67"/>
      <c r="L5" s="67"/>
      <c r="M5" s="67"/>
      <c r="N5" s="67"/>
      <c r="O5" s="67"/>
      <c r="P5" s="67"/>
      <c r="Q5" s="67"/>
    </row>
    <row r="6" spans="1:17" ht="15.75" thickBot="1" x14ac:dyDescent="0.3">
      <c r="A6" s="67"/>
      <c r="B6" s="75" t="s">
        <v>146</v>
      </c>
      <c r="C6" s="76"/>
      <c r="D6" s="77">
        <f>SUM(C6:C13)</f>
        <v>0</v>
      </c>
      <c r="E6" s="71"/>
      <c r="F6" s="67"/>
      <c r="G6" s="67"/>
      <c r="H6" s="67"/>
      <c r="I6" s="67"/>
      <c r="J6" s="67"/>
      <c r="K6" s="67"/>
      <c r="L6" s="67"/>
      <c r="M6" s="67"/>
      <c r="N6" s="67"/>
      <c r="O6" s="67"/>
      <c r="P6" s="67"/>
      <c r="Q6" s="67"/>
    </row>
    <row r="7" spans="1:17" x14ac:dyDescent="0.25">
      <c r="A7" s="67"/>
      <c r="B7" s="78" t="s">
        <v>147</v>
      </c>
      <c r="C7" s="79"/>
      <c r="D7" s="80"/>
      <c r="E7" s="71"/>
      <c r="F7" s="67"/>
      <c r="G7" s="67"/>
      <c r="H7" s="67"/>
      <c r="I7" s="67"/>
      <c r="J7" s="67"/>
      <c r="K7" s="67"/>
      <c r="L7" s="67"/>
      <c r="M7" s="67"/>
      <c r="N7" s="67"/>
      <c r="O7" s="67"/>
      <c r="P7" s="67"/>
      <c r="Q7" s="67"/>
    </row>
    <row r="8" spans="1:17" x14ac:dyDescent="0.25">
      <c r="A8" s="67"/>
      <c r="B8" s="78" t="s">
        <v>148</v>
      </c>
      <c r="C8" s="79"/>
      <c r="D8" s="80"/>
      <c r="E8" s="71"/>
      <c r="F8" s="67"/>
      <c r="G8" s="67"/>
      <c r="H8" s="67"/>
      <c r="I8" s="67"/>
      <c r="J8" s="67"/>
      <c r="K8" s="67"/>
      <c r="L8" s="67"/>
      <c r="M8" s="67"/>
      <c r="N8" s="67"/>
      <c r="O8" s="67"/>
      <c r="P8" s="67"/>
      <c r="Q8" s="67"/>
    </row>
    <row r="9" spans="1:17" x14ac:dyDescent="0.25">
      <c r="A9" s="67"/>
      <c r="B9" s="78" t="s">
        <v>149</v>
      </c>
      <c r="C9" s="79"/>
      <c r="D9" s="80"/>
      <c r="E9" s="71"/>
      <c r="F9" s="67"/>
      <c r="G9" s="67"/>
      <c r="H9" s="67"/>
      <c r="I9" s="67"/>
      <c r="J9" s="67"/>
      <c r="K9" s="67"/>
      <c r="L9" s="67"/>
      <c r="M9" s="67"/>
      <c r="N9" s="67"/>
      <c r="O9" s="67"/>
      <c r="P9" s="67"/>
      <c r="Q9" s="67"/>
    </row>
    <row r="10" spans="1:17" x14ac:dyDescent="0.25">
      <c r="A10" s="67"/>
      <c r="B10" s="78" t="s">
        <v>150</v>
      </c>
      <c r="C10" s="79"/>
      <c r="D10" s="80"/>
      <c r="E10" s="71"/>
      <c r="F10" s="67"/>
      <c r="G10" s="67"/>
      <c r="H10" s="67"/>
      <c r="I10" s="67"/>
      <c r="J10" s="67"/>
      <c r="K10" s="67"/>
      <c r="L10" s="67"/>
      <c r="M10" s="67"/>
      <c r="N10" s="67"/>
      <c r="O10" s="67"/>
      <c r="P10" s="67"/>
      <c r="Q10" s="67"/>
    </row>
    <row r="11" spans="1:17" x14ac:dyDescent="0.25">
      <c r="A11" s="67"/>
      <c r="B11" s="78" t="s">
        <v>151</v>
      </c>
      <c r="C11" s="79"/>
      <c r="D11" s="80"/>
      <c r="E11" s="71"/>
      <c r="F11" s="67"/>
      <c r="G11" s="67"/>
      <c r="H11" s="67"/>
      <c r="I11" s="67"/>
      <c r="J11" s="67"/>
      <c r="K11" s="67"/>
      <c r="L11" s="67"/>
      <c r="M11" s="67"/>
      <c r="N11" s="67"/>
      <c r="O11" s="67"/>
      <c r="P11" s="67"/>
      <c r="Q11" s="67"/>
    </row>
    <row r="12" spans="1:17" x14ac:dyDescent="0.25">
      <c r="A12" s="67"/>
      <c r="B12" s="78" t="s">
        <v>152</v>
      </c>
      <c r="C12" s="79"/>
      <c r="D12" s="80"/>
      <c r="E12" s="71"/>
      <c r="F12" s="67"/>
      <c r="G12" s="67"/>
      <c r="H12" s="67"/>
      <c r="I12" s="67"/>
      <c r="J12" s="67"/>
      <c r="K12" s="67"/>
      <c r="L12" s="67"/>
      <c r="M12" s="67"/>
      <c r="N12" s="67"/>
      <c r="O12" s="67"/>
      <c r="P12" s="67"/>
      <c r="Q12" s="67"/>
    </row>
    <row r="13" spans="1:17" ht="15.75" thickBot="1" x14ac:dyDescent="0.3">
      <c r="A13" s="67"/>
      <c r="B13" s="81" t="s">
        <v>153</v>
      </c>
      <c r="C13" s="82"/>
      <c r="D13" s="83"/>
      <c r="E13" s="71"/>
      <c r="F13" s="67"/>
      <c r="G13" s="67"/>
      <c r="H13" s="67"/>
      <c r="I13" s="67"/>
      <c r="J13" s="67"/>
      <c r="K13" s="67"/>
      <c r="L13" s="67"/>
      <c r="M13" s="67"/>
      <c r="N13" s="67"/>
      <c r="O13" s="67"/>
      <c r="P13" s="67"/>
      <c r="Q13" s="67"/>
    </row>
    <row r="14" spans="1:17" ht="15.75" thickBot="1" x14ac:dyDescent="0.3">
      <c r="A14" s="67"/>
      <c r="B14" s="84" t="s">
        <v>154</v>
      </c>
      <c r="C14" s="85"/>
      <c r="D14" s="86">
        <f>SUM(C14:C16)</f>
        <v>0</v>
      </c>
      <c r="E14" s="71"/>
      <c r="F14" s="67"/>
      <c r="G14" s="67"/>
      <c r="H14" s="67"/>
      <c r="I14" s="67"/>
      <c r="J14" s="67"/>
      <c r="K14" s="67"/>
      <c r="L14" s="67"/>
      <c r="M14" s="67"/>
      <c r="N14" s="67"/>
      <c r="O14" s="67"/>
      <c r="P14" s="67"/>
      <c r="Q14" s="67"/>
    </row>
    <row r="15" spans="1:17" x14ac:dyDescent="0.25">
      <c r="A15" s="67"/>
      <c r="B15" s="87" t="s">
        <v>155</v>
      </c>
      <c r="C15" s="88"/>
      <c r="D15" s="80"/>
      <c r="E15" s="71"/>
      <c r="F15" s="67"/>
      <c r="G15" s="67"/>
      <c r="H15" s="67"/>
      <c r="I15" s="67"/>
      <c r="J15" s="67"/>
      <c r="K15" s="67"/>
      <c r="L15" s="67"/>
      <c r="M15" s="67"/>
      <c r="N15" s="67"/>
      <c r="O15" s="67"/>
      <c r="P15" s="67"/>
      <c r="Q15" s="67"/>
    </row>
    <row r="16" spans="1:17" ht="15.75" thickBot="1" x14ac:dyDescent="0.3">
      <c r="A16" s="67"/>
      <c r="B16" s="89" t="s">
        <v>156</v>
      </c>
      <c r="C16" s="90"/>
      <c r="D16" s="83"/>
      <c r="E16" s="71"/>
      <c r="F16" s="67"/>
      <c r="G16" s="67"/>
      <c r="H16" s="67"/>
      <c r="I16" s="67"/>
      <c r="J16" s="67"/>
      <c r="K16" s="67"/>
      <c r="L16" s="67"/>
      <c r="M16" s="67"/>
      <c r="N16" s="67"/>
      <c r="O16" s="67"/>
      <c r="P16" s="67"/>
      <c r="Q16" s="67"/>
    </row>
    <row r="17" spans="1:17" ht="15.75" thickBot="1" x14ac:dyDescent="0.3">
      <c r="A17" s="67"/>
      <c r="B17" s="91" t="s">
        <v>157</v>
      </c>
      <c r="C17" s="92"/>
      <c r="D17" s="93">
        <f>SUM(C17:C19)</f>
        <v>0</v>
      </c>
      <c r="E17" s="71"/>
      <c r="F17" s="67"/>
      <c r="G17" s="67"/>
      <c r="H17" s="67"/>
      <c r="I17" s="67"/>
      <c r="J17" s="67"/>
      <c r="K17" s="67"/>
      <c r="L17" s="67"/>
      <c r="M17" s="67"/>
      <c r="N17" s="67"/>
      <c r="O17" s="67"/>
      <c r="P17" s="67"/>
      <c r="Q17" s="67"/>
    </row>
    <row r="18" spans="1:17" x14ac:dyDescent="0.25">
      <c r="A18" s="67"/>
      <c r="B18" s="94" t="s">
        <v>158</v>
      </c>
      <c r="C18" s="95"/>
      <c r="D18" s="80"/>
      <c r="E18" s="71"/>
      <c r="F18" s="67"/>
      <c r="G18" s="67"/>
      <c r="H18" s="67"/>
      <c r="I18" s="67"/>
      <c r="J18" s="67"/>
      <c r="K18" s="67"/>
      <c r="L18" s="67"/>
      <c r="M18" s="67"/>
      <c r="N18" s="67"/>
      <c r="O18" s="67"/>
      <c r="P18" s="67"/>
      <c r="Q18" s="67"/>
    </row>
    <row r="19" spans="1:17" ht="15.75" thickBot="1" x14ac:dyDescent="0.3">
      <c r="A19" s="67"/>
      <c r="B19" s="96" t="s">
        <v>159</v>
      </c>
      <c r="C19" s="97"/>
      <c r="D19" s="83"/>
      <c r="E19" s="71"/>
      <c r="F19" s="67"/>
      <c r="G19" s="67"/>
      <c r="H19" s="67"/>
      <c r="I19" s="67"/>
      <c r="J19" s="67"/>
      <c r="K19" s="67"/>
      <c r="L19" s="67"/>
      <c r="M19" s="67"/>
      <c r="N19" s="67"/>
      <c r="O19" s="67"/>
      <c r="P19" s="67"/>
      <c r="Q19" s="67"/>
    </row>
    <row r="20" spans="1:17" ht="15.75" thickBot="1" x14ac:dyDescent="0.3">
      <c r="A20" s="67"/>
      <c r="B20" s="98" t="s">
        <v>160</v>
      </c>
      <c r="C20" s="99"/>
      <c r="D20" s="100">
        <f>SUM(C20:C26)</f>
        <v>0</v>
      </c>
      <c r="E20" s="71"/>
      <c r="F20" s="67"/>
      <c r="G20" s="67"/>
      <c r="H20" s="67"/>
      <c r="I20" s="67"/>
      <c r="J20" s="67"/>
      <c r="K20" s="67"/>
      <c r="L20" s="67"/>
      <c r="M20" s="67"/>
      <c r="N20" s="67"/>
      <c r="O20" s="67"/>
      <c r="P20" s="67"/>
      <c r="Q20" s="67"/>
    </row>
    <row r="21" spans="1:17" x14ac:dyDescent="0.25">
      <c r="A21" s="67"/>
      <c r="B21" s="101" t="s">
        <v>161</v>
      </c>
      <c r="C21" s="102"/>
      <c r="D21" s="103"/>
      <c r="E21" s="71"/>
      <c r="F21" s="67"/>
      <c r="G21" s="67"/>
      <c r="H21" s="67"/>
      <c r="I21" s="67"/>
      <c r="J21" s="67"/>
      <c r="K21" s="67"/>
      <c r="L21" s="67"/>
      <c r="M21" s="67"/>
      <c r="N21" s="67"/>
      <c r="O21" s="67"/>
      <c r="P21" s="67"/>
      <c r="Q21" s="67"/>
    </row>
    <row r="22" spans="1:17" x14ac:dyDescent="0.25">
      <c r="A22" s="67"/>
      <c r="B22" s="101" t="s">
        <v>162</v>
      </c>
      <c r="C22" s="102"/>
      <c r="D22" s="80"/>
      <c r="E22" s="71"/>
      <c r="F22" s="67"/>
      <c r="G22" s="67"/>
      <c r="H22" s="67"/>
      <c r="I22" s="67"/>
      <c r="J22" s="67"/>
      <c r="K22" s="67"/>
      <c r="L22" s="67"/>
      <c r="M22" s="67"/>
      <c r="N22" s="67"/>
      <c r="O22" s="67"/>
      <c r="P22" s="67"/>
      <c r="Q22" s="67"/>
    </row>
    <row r="23" spans="1:17" x14ac:dyDescent="0.25">
      <c r="A23" s="67"/>
      <c r="B23" s="101" t="s">
        <v>163</v>
      </c>
      <c r="C23" s="102"/>
      <c r="D23" s="80"/>
      <c r="E23" s="71"/>
      <c r="F23" s="67"/>
      <c r="G23" s="67"/>
      <c r="H23" s="67"/>
      <c r="I23" s="67"/>
      <c r="J23" s="67"/>
      <c r="K23" s="67"/>
      <c r="L23" s="67"/>
      <c r="M23" s="67"/>
      <c r="N23" s="67"/>
      <c r="O23" s="67"/>
      <c r="P23" s="67"/>
      <c r="Q23" s="67"/>
    </row>
    <row r="24" spans="1:17" x14ac:dyDescent="0.25">
      <c r="A24" s="67"/>
      <c r="B24" s="101" t="s">
        <v>164</v>
      </c>
      <c r="C24" s="102"/>
      <c r="D24" s="80"/>
      <c r="E24" s="71"/>
      <c r="F24" s="67"/>
      <c r="G24" s="67"/>
      <c r="H24" s="67"/>
      <c r="I24" s="67"/>
      <c r="J24" s="67"/>
      <c r="K24" s="67"/>
      <c r="L24" s="67"/>
      <c r="M24" s="67"/>
      <c r="N24" s="67"/>
      <c r="O24" s="67"/>
      <c r="P24" s="67"/>
      <c r="Q24" s="67"/>
    </row>
    <row r="25" spans="1:17" x14ac:dyDescent="0.25">
      <c r="A25" s="67"/>
      <c r="B25" s="101" t="s">
        <v>165</v>
      </c>
      <c r="C25" s="102"/>
      <c r="D25" s="80"/>
      <c r="E25" s="71"/>
      <c r="F25" s="67"/>
      <c r="G25" s="67"/>
      <c r="H25" s="67"/>
      <c r="I25" s="67"/>
      <c r="J25" s="67"/>
      <c r="K25" s="67"/>
      <c r="L25" s="67"/>
      <c r="M25" s="67"/>
      <c r="N25" s="67"/>
      <c r="O25" s="67"/>
      <c r="P25" s="67"/>
      <c r="Q25" s="67"/>
    </row>
    <row r="26" spans="1:17" ht="15.75" thickBot="1" x14ac:dyDescent="0.3">
      <c r="A26" s="67"/>
      <c r="B26" s="104" t="s">
        <v>166</v>
      </c>
      <c r="C26" s="105"/>
      <c r="D26" s="80"/>
      <c r="E26" s="71"/>
      <c r="F26" s="67"/>
      <c r="G26" s="67"/>
      <c r="H26" s="67"/>
      <c r="I26" s="67"/>
      <c r="J26" s="67"/>
      <c r="K26" s="67"/>
      <c r="L26" s="67"/>
      <c r="M26" s="67"/>
      <c r="N26" s="67"/>
      <c r="O26" s="67"/>
      <c r="P26" s="67"/>
      <c r="Q26" s="67"/>
    </row>
    <row r="27" spans="1:17" ht="15.75" thickBot="1" x14ac:dyDescent="0.3">
      <c r="A27" s="67"/>
      <c r="B27" s="71"/>
      <c r="C27" s="106" t="s">
        <v>39</v>
      </c>
      <c r="D27" s="107">
        <f>SUM(D6:D20)</f>
        <v>0</v>
      </c>
      <c r="E27" s="71"/>
      <c r="F27" s="67"/>
      <c r="G27" s="67"/>
      <c r="H27" s="67"/>
      <c r="I27" s="67"/>
      <c r="J27" s="67"/>
      <c r="K27" s="67"/>
      <c r="L27" s="67"/>
      <c r="M27" s="67"/>
      <c r="N27" s="67"/>
      <c r="O27" s="67"/>
      <c r="P27" s="67"/>
      <c r="Q27" s="67"/>
    </row>
    <row r="28" spans="1:17" x14ac:dyDescent="0.25">
      <c r="A28" s="67"/>
      <c r="B28" s="67"/>
      <c r="C28" s="67"/>
      <c r="D28" s="67"/>
      <c r="E28" s="67"/>
      <c r="F28" s="67"/>
      <c r="G28" s="67"/>
      <c r="H28" s="67"/>
      <c r="I28" s="67"/>
      <c r="J28" s="67"/>
      <c r="K28" s="67"/>
      <c r="L28" s="67"/>
      <c r="M28" s="67"/>
      <c r="N28" s="67"/>
      <c r="O28" s="67"/>
      <c r="P28" s="67"/>
      <c r="Q28" s="67"/>
    </row>
    <row r="29" spans="1:17" x14ac:dyDescent="0.25">
      <c r="A29" s="67"/>
      <c r="B29" s="67"/>
      <c r="C29" s="67"/>
      <c r="D29" s="67"/>
      <c r="E29" s="67"/>
      <c r="F29" s="67"/>
      <c r="G29" s="67"/>
      <c r="H29" s="67"/>
      <c r="I29" s="67"/>
      <c r="J29" s="67"/>
      <c r="K29" s="67"/>
      <c r="L29" s="67"/>
      <c r="M29" s="67"/>
      <c r="N29" s="67"/>
      <c r="O29" s="67"/>
      <c r="P29" s="67"/>
      <c r="Q29" s="67"/>
    </row>
    <row r="30" spans="1:17" x14ac:dyDescent="0.25">
      <c r="A30" s="67"/>
      <c r="B30" s="67"/>
      <c r="C30" s="67"/>
      <c r="D30" s="67"/>
      <c r="E30" s="67"/>
      <c r="F30" s="67"/>
      <c r="G30" s="67"/>
      <c r="H30" s="67"/>
      <c r="I30" s="67"/>
      <c r="J30" s="67"/>
      <c r="K30" s="67"/>
      <c r="L30" s="67"/>
      <c r="M30" s="67"/>
      <c r="N30" s="67"/>
      <c r="O30" s="67"/>
      <c r="P30" s="67"/>
      <c r="Q30" s="67"/>
    </row>
    <row r="31" spans="1:17" x14ac:dyDescent="0.25">
      <c r="A31" s="67"/>
      <c r="B31" s="67"/>
      <c r="C31" s="67"/>
      <c r="D31" s="67"/>
      <c r="E31" s="67"/>
      <c r="F31" s="67"/>
      <c r="G31" s="67"/>
      <c r="H31" s="67"/>
      <c r="I31" s="67"/>
      <c r="J31" s="67"/>
      <c r="K31" s="67"/>
      <c r="L31" s="67"/>
      <c r="M31" s="67"/>
      <c r="N31" s="67"/>
      <c r="O31" s="67"/>
      <c r="P31" s="67"/>
      <c r="Q31" s="67"/>
    </row>
    <row r="32" spans="1:17" x14ac:dyDescent="0.25">
      <c r="A32" s="67"/>
      <c r="B32" s="67"/>
      <c r="C32" s="67"/>
      <c r="D32" s="67"/>
      <c r="E32" s="67"/>
      <c r="F32" s="67"/>
      <c r="G32" s="67"/>
      <c r="H32" s="67"/>
      <c r="I32" s="67"/>
      <c r="J32" s="67"/>
      <c r="K32" s="67"/>
      <c r="L32" s="67"/>
      <c r="M32" s="67"/>
      <c r="N32" s="67"/>
      <c r="O32" s="67"/>
      <c r="P32" s="67"/>
      <c r="Q32" s="67"/>
    </row>
    <row r="33" spans="1:17" x14ac:dyDescent="0.25">
      <c r="A33" s="67"/>
      <c r="B33" s="67"/>
      <c r="C33" s="67"/>
      <c r="D33" s="67"/>
      <c r="E33" s="67"/>
      <c r="F33" s="67"/>
      <c r="G33" s="67"/>
      <c r="H33" s="67"/>
      <c r="I33" s="67"/>
      <c r="J33" s="67"/>
      <c r="K33" s="67"/>
      <c r="L33" s="67"/>
      <c r="M33" s="67"/>
      <c r="N33" s="67"/>
      <c r="O33" s="67"/>
      <c r="P33" s="67"/>
      <c r="Q33" s="67"/>
    </row>
    <row r="34" spans="1:17" x14ac:dyDescent="0.25">
      <c r="A34" s="67"/>
      <c r="B34" s="67"/>
      <c r="C34" s="67"/>
      <c r="D34" s="67"/>
      <c r="E34" s="67"/>
      <c r="F34" s="67"/>
      <c r="G34" s="67"/>
      <c r="H34" s="67"/>
      <c r="I34" s="67"/>
      <c r="J34" s="67"/>
      <c r="K34" s="67"/>
      <c r="L34" s="67"/>
      <c r="M34" s="67"/>
      <c r="N34" s="67"/>
      <c r="O34" s="67"/>
      <c r="P34" s="67"/>
      <c r="Q34" s="67"/>
    </row>
    <row r="35" spans="1:17" x14ac:dyDescent="0.25">
      <c r="A35" s="67"/>
      <c r="B35" s="67"/>
      <c r="C35" s="67"/>
      <c r="D35" s="67"/>
      <c r="E35" s="67"/>
      <c r="F35" s="67"/>
      <c r="G35" s="67"/>
      <c r="H35" s="67"/>
      <c r="I35" s="67"/>
      <c r="J35" s="67"/>
      <c r="K35" s="67"/>
      <c r="L35" s="67"/>
      <c r="M35" s="67"/>
      <c r="N35" s="67"/>
      <c r="O35" s="67"/>
      <c r="P35" s="67"/>
      <c r="Q35" s="67"/>
    </row>
    <row r="36" spans="1:17" x14ac:dyDescent="0.25">
      <c r="A36" s="67"/>
      <c r="B36" s="67"/>
      <c r="C36" s="67"/>
      <c r="D36" s="67"/>
      <c r="E36" s="67"/>
      <c r="F36" s="67"/>
      <c r="G36" s="67"/>
      <c r="H36" s="67"/>
      <c r="I36" s="67"/>
      <c r="J36" s="67"/>
      <c r="K36" s="67"/>
      <c r="L36" s="67"/>
      <c r="M36" s="67"/>
      <c r="N36" s="67"/>
      <c r="O36" s="67"/>
      <c r="P36" s="67"/>
      <c r="Q36" s="67"/>
    </row>
    <row r="37" spans="1:17" x14ac:dyDescent="0.25">
      <c r="A37" s="67"/>
      <c r="B37" s="67"/>
      <c r="C37" s="67"/>
      <c r="D37" s="67"/>
      <c r="E37" s="67"/>
      <c r="F37" s="67"/>
      <c r="G37" s="67"/>
      <c r="H37" s="67"/>
      <c r="I37" s="67"/>
      <c r="J37" s="67"/>
      <c r="K37" s="67"/>
      <c r="L37" s="67"/>
      <c r="M37" s="67"/>
      <c r="N37" s="67"/>
      <c r="O37" s="67"/>
      <c r="P37" s="67"/>
      <c r="Q37" s="67"/>
    </row>
    <row r="38" spans="1:17" x14ac:dyDescent="0.25">
      <c r="A38" s="67"/>
      <c r="B38" s="67"/>
      <c r="C38" s="67"/>
      <c r="D38" s="67"/>
      <c r="E38" s="67"/>
      <c r="F38" s="67"/>
      <c r="G38" s="67"/>
      <c r="H38" s="67"/>
      <c r="I38" s="67"/>
      <c r="J38" s="67"/>
      <c r="K38" s="67"/>
      <c r="L38" s="67"/>
      <c r="M38" s="67"/>
      <c r="N38" s="67"/>
      <c r="O38" s="67"/>
      <c r="P38" s="67"/>
      <c r="Q38" s="67"/>
    </row>
    <row r="39" spans="1:17" x14ac:dyDescent="0.25">
      <c r="A39" s="67"/>
      <c r="B39" s="67"/>
      <c r="C39" s="67"/>
      <c r="D39" s="67"/>
      <c r="E39" s="67"/>
      <c r="F39" s="67"/>
      <c r="G39" s="67"/>
      <c r="H39" s="67"/>
      <c r="I39" s="67"/>
      <c r="J39" s="67"/>
      <c r="K39" s="67"/>
      <c r="L39" s="67"/>
      <c r="M39" s="67"/>
      <c r="N39" s="67"/>
      <c r="O39" s="67"/>
      <c r="P39" s="67"/>
      <c r="Q39" s="67"/>
    </row>
    <row r="40" spans="1:17" x14ac:dyDescent="0.25">
      <c r="A40" s="67"/>
      <c r="B40" s="67"/>
      <c r="C40" s="67"/>
      <c r="D40" s="67"/>
      <c r="E40" s="67"/>
      <c r="F40" s="67"/>
      <c r="G40" s="67"/>
      <c r="H40" s="67"/>
      <c r="I40" s="67"/>
      <c r="J40" s="67"/>
      <c r="K40" s="67"/>
      <c r="L40" s="67"/>
      <c r="M40" s="67"/>
      <c r="N40" s="67"/>
      <c r="O40" s="67"/>
      <c r="P40" s="67"/>
      <c r="Q40" s="67"/>
    </row>
    <row r="41" spans="1:17" x14ac:dyDescent="0.25">
      <c r="A41" s="67"/>
      <c r="B41" s="67"/>
      <c r="C41" s="67"/>
      <c r="D41" s="67"/>
      <c r="E41" s="67"/>
      <c r="F41" s="67"/>
      <c r="G41" s="67"/>
      <c r="H41" s="67"/>
      <c r="I41" s="67"/>
      <c r="J41" s="67"/>
      <c r="K41" s="67"/>
      <c r="L41" s="67"/>
      <c r="M41" s="67"/>
      <c r="N41" s="67"/>
      <c r="O41" s="67"/>
      <c r="P41" s="67"/>
      <c r="Q41" s="67"/>
    </row>
    <row r="42" spans="1:17" x14ac:dyDescent="0.25">
      <c r="A42" s="67"/>
      <c r="B42" s="67"/>
      <c r="C42" s="67"/>
      <c r="D42" s="67"/>
      <c r="E42" s="67"/>
      <c r="F42" s="67"/>
      <c r="G42" s="67"/>
      <c r="H42" s="67"/>
      <c r="I42" s="67"/>
      <c r="J42" s="67"/>
      <c r="K42" s="67"/>
      <c r="L42" s="67"/>
      <c r="M42" s="67"/>
      <c r="N42" s="67"/>
      <c r="O42" s="67"/>
      <c r="P42" s="67"/>
      <c r="Q42" s="67"/>
    </row>
    <row r="43" spans="1:17" x14ac:dyDescent="0.25">
      <c r="A43" s="67"/>
      <c r="B43" s="67"/>
      <c r="C43" s="67"/>
      <c r="D43" s="67"/>
      <c r="E43" s="67"/>
      <c r="F43" s="67"/>
      <c r="G43" s="67"/>
      <c r="H43" s="67"/>
      <c r="I43" s="67"/>
      <c r="J43" s="67"/>
      <c r="K43" s="67"/>
      <c r="L43" s="67"/>
      <c r="M43" s="67"/>
      <c r="N43" s="67"/>
      <c r="O43" s="67"/>
      <c r="P43" s="67"/>
      <c r="Q43" s="67"/>
    </row>
    <row r="44" spans="1:17" x14ac:dyDescent="0.25">
      <c r="A44" s="67"/>
      <c r="B44" s="67"/>
      <c r="C44" s="67"/>
      <c r="D44" s="67"/>
      <c r="E44" s="67"/>
      <c r="F44" s="67"/>
      <c r="G44" s="67"/>
      <c r="H44" s="67"/>
      <c r="I44" s="67"/>
      <c r="J44" s="67"/>
      <c r="K44" s="67"/>
      <c r="L44" s="67"/>
      <c r="M44" s="67"/>
      <c r="N44" s="67"/>
      <c r="O44" s="67"/>
      <c r="P44" s="67"/>
      <c r="Q44" s="67"/>
    </row>
    <row r="45" spans="1:17" x14ac:dyDescent="0.25">
      <c r="A45" s="67"/>
      <c r="B45" s="67"/>
      <c r="C45" s="67"/>
      <c r="D45" s="67"/>
      <c r="E45" s="67"/>
      <c r="F45" s="67"/>
      <c r="G45" s="67"/>
      <c r="H45" s="67"/>
      <c r="I45" s="67"/>
      <c r="J45" s="67"/>
      <c r="K45" s="67"/>
      <c r="L45" s="67"/>
      <c r="M45" s="67"/>
      <c r="N45" s="67"/>
      <c r="O45" s="67"/>
      <c r="P45" s="67"/>
      <c r="Q45" s="67"/>
    </row>
    <row r="46" spans="1:17" x14ac:dyDescent="0.25">
      <c r="A46" s="67"/>
      <c r="B46" s="67"/>
      <c r="C46" s="67"/>
      <c r="D46" s="67"/>
      <c r="E46" s="67"/>
      <c r="F46" s="67"/>
      <c r="G46" s="67"/>
      <c r="H46" s="67"/>
      <c r="I46" s="67"/>
      <c r="J46" s="67"/>
      <c r="K46" s="67"/>
      <c r="L46" s="67"/>
      <c r="M46" s="67"/>
      <c r="N46" s="67"/>
      <c r="O46" s="67"/>
      <c r="P46" s="67"/>
      <c r="Q46" s="67"/>
    </row>
    <row r="47" spans="1:17" x14ac:dyDescent="0.25">
      <c r="A47" s="67"/>
      <c r="B47" s="67"/>
      <c r="C47" s="67"/>
      <c r="D47" s="67"/>
      <c r="E47" s="67"/>
      <c r="F47" s="67"/>
      <c r="G47" s="67"/>
      <c r="H47" s="67"/>
      <c r="I47" s="67"/>
      <c r="J47" s="67"/>
      <c r="K47" s="67"/>
      <c r="L47" s="67"/>
      <c r="M47" s="67"/>
      <c r="N47" s="67"/>
      <c r="O47" s="67"/>
      <c r="P47" s="67"/>
      <c r="Q47" s="67"/>
    </row>
    <row r="48" spans="1:17" x14ac:dyDescent="0.25">
      <c r="A48" s="67"/>
      <c r="B48" s="67"/>
      <c r="C48" s="67"/>
      <c r="D48" s="67"/>
      <c r="E48" s="67"/>
      <c r="F48" s="67"/>
      <c r="G48" s="67"/>
      <c r="H48" s="67"/>
      <c r="I48" s="67"/>
      <c r="J48" s="67"/>
      <c r="K48" s="67"/>
      <c r="L48" s="67"/>
      <c r="M48" s="67"/>
      <c r="N48" s="67"/>
      <c r="O48" s="67"/>
      <c r="P48" s="67"/>
      <c r="Q48" s="67"/>
    </row>
    <row r="49" spans="1:17" x14ac:dyDescent="0.25">
      <c r="A49" s="67"/>
      <c r="B49" s="67"/>
      <c r="C49" s="67"/>
      <c r="D49" s="67"/>
      <c r="E49" s="67"/>
      <c r="F49" s="67"/>
      <c r="G49" s="67"/>
      <c r="H49" s="67"/>
      <c r="I49" s="67"/>
      <c r="J49" s="67"/>
      <c r="K49" s="67"/>
      <c r="L49" s="67"/>
      <c r="M49" s="67"/>
      <c r="N49" s="67"/>
      <c r="O49" s="67"/>
      <c r="P49" s="67"/>
      <c r="Q49" s="67"/>
    </row>
    <row r="50" spans="1:17" x14ac:dyDescent="0.25">
      <c r="A50" s="67"/>
      <c r="B50" s="67"/>
      <c r="C50" s="67"/>
      <c r="D50" s="67"/>
      <c r="E50" s="67"/>
      <c r="F50" s="67"/>
      <c r="G50" s="67"/>
      <c r="H50" s="67"/>
      <c r="I50" s="67"/>
      <c r="J50" s="67"/>
      <c r="K50" s="67"/>
      <c r="L50" s="67"/>
      <c r="M50" s="67"/>
      <c r="N50" s="67"/>
      <c r="O50" s="67"/>
      <c r="P50" s="67"/>
      <c r="Q50" s="67"/>
    </row>
    <row r="51" spans="1:17" x14ac:dyDescent="0.25">
      <c r="A51" s="67"/>
      <c r="B51" s="67"/>
      <c r="C51" s="67"/>
      <c r="D51" s="67"/>
      <c r="E51" s="67"/>
      <c r="F51" s="67"/>
      <c r="G51" s="67"/>
      <c r="H51" s="67"/>
      <c r="I51" s="67"/>
      <c r="J51" s="67"/>
      <c r="K51" s="67"/>
      <c r="L51" s="67"/>
      <c r="M51" s="67"/>
      <c r="N51" s="67"/>
      <c r="O51" s="67"/>
      <c r="P51" s="67"/>
      <c r="Q51" s="67"/>
    </row>
    <row r="52" spans="1:17" x14ac:dyDescent="0.25">
      <c r="A52" s="67"/>
      <c r="B52" s="67"/>
      <c r="C52" s="67"/>
      <c r="D52" s="67"/>
      <c r="E52" s="67"/>
      <c r="F52" s="67"/>
      <c r="G52" s="67"/>
      <c r="H52" s="67"/>
      <c r="I52" s="67"/>
      <c r="J52" s="67"/>
      <c r="K52" s="67"/>
      <c r="L52" s="67"/>
      <c r="M52" s="67"/>
      <c r="N52" s="67"/>
      <c r="O52" s="67"/>
      <c r="P52" s="67"/>
      <c r="Q52" s="67"/>
    </row>
    <row r="53" spans="1:17" x14ac:dyDescent="0.25">
      <c r="A53" s="67"/>
      <c r="B53" s="67"/>
      <c r="C53" s="67"/>
      <c r="D53" s="67"/>
      <c r="E53" s="67"/>
      <c r="F53" s="67"/>
      <c r="G53" s="67"/>
      <c r="H53" s="67"/>
      <c r="I53" s="67"/>
      <c r="J53" s="67"/>
      <c r="K53" s="67"/>
      <c r="L53" s="67"/>
      <c r="M53" s="67"/>
      <c r="N53" s="67"/>
      <c r="O53" s="67"/>
      <c r="P53" s="67"/>
      <c r="Q53" s="67"/>
    </row>
    <row r="54" spans="1:17" x14ac:dyDescent="0.25">
      <c r="A54" s="67"/>
      <c r="B54" s="67"/>
      <c r="C54" s="67"/>
      <c r="D54" s="67"/>
      <c r="E54" s="67"/>
      <c r="F54" s="67"/>
      <c r="G54" s="67"/>
      <c r="H54" s="67"/>
      <c r="I54" s="67"/>
      <c r="J54" s="67"/>
      <c r="K54" s="67"/>
      <c r="L54" s="67"/>
      <c r="M54" s="67"/>
      <c r="N54" s="67"/>
      <c r="O54" s="67"/>
      <c r="P54" s="67"/>
      <c r="Q54" s="67"/>
    </row>
    <row r="55" spans="1:17" x14ac:dyDescent="0.25">
      <c r="A55" s="67"/>
      <c r="B55" s="67"/>
      <c r="C55" s="67"/>
      <c r="D55" s="67"/>
      <c r="E55" s="67"/>
      <c r="F55" s="67"/>
      <c r="G55" s="67"/>
      <c r="H55" s="67"/>
      <c r="I55" s="67"/>
      <c r="J55" s="67"/>
      <c r="K55" s="67"/>
      <c r="L55" s="67"/>
      <c r="M55" s="67"/>
      <c r="N55" s="67"/>
      <c r="O55" s="67"/>
      <c r="P55" s="67"/>
      <c r="Q55" s="67"/>
    </row>
    <row r="56" spans="1:17" x14ac:dyDescent="0.25">
      <c r="A56" s="67"/>
      <c r="B56" s="67"/>
      <c r="C56" s="67"/>
      <c r="D56" s="67"/>
      <c r="E56" s="67"/>
      <c r="F56" s="67"/>
      <c r="G56" s="67"/>
      <c r="H56" s="67"/>
      <c r="I56" s="67"/>
      <c r="J56" s="67"/>
      <c r="K56" s="67"/>
      <c r="L56" s="67"/>
      <c r="M56" s="67"/>
      <c r="N56" s="67"/>
      <c r="O56" s="67"/>
      <c r="P56" s="67"/>
      <c r="Q56" s="67"/>
    </row>
    <row r="57" spans="1:17" x14ac:dyDescent="0.25">
      <c r="A57" s="67"/>
      <c r="B57" s="67"/>
      <c r="C57" s="67"/>
      <c r="D57" s="67"/>
      <c r="E57" s="67"/>
      <c r="F57" s="67"/>
      <c r="G57" s="67"/>
      <c r="H57" s="67"/>
      <c r="I57" s="67"/>
      <c r="J57" s="67"/>
      <c r="K57" s="67"/>
      <c r="L57" s="67"/>
      <c r="M57" s="67"/>
      <c r="N57" s="67"/>
      <c r="O57" s="67"/>
      <c r="P57" s="67"/>
      <c r="Q57" s="67"/>
    </row>
    <row r="58" spans="1:17" x14ac:dyDescent="0.25">
      <c r="A58" s="67"/>
      <c r="B58" s="67"/>
      <c r="C58" s="67"/>
      <c r="D58" s="67"/>
      <c r="E58" s="67"/>
      <c r="F58" s="67"/>
      <c r="G58" s="67"/>
      <c r="H58" s="67"/>
      <c r="I58" s="67"/>
      <c r="J58" s="67"/>
      <c r="K58" s="67"/>
      <c r="L58" s="67"/>
      <c r="M58" s="67"/>
      <c r="N58" s="67"/>
      <c r="O58" s="67"/>
      <c r="P58" s="67"/>
      <c r="Q58" s="67"/>
    </row>
    <row r="59" spans="1:17" x14ac:dyDescent="0.25">
      <c r="A59" s="67"/>
      <c r="B59" s="67"/>
      <c r="C59" s="67"/>
      <c r="D59" s="67"/>
      <c r="E59" s="67"/>
      <c r="F59" s="67"/>
      <c r="G59" s="67"/>
      <c r="H59" s="67"/>
      <c r="I59" s="67"/>
      <c r="J59" s="67"/>
      <c r="K59" s="67"/>
      <c r="L59" s="67"/>
      <c r="M59" s="67"/>
      <c r="N59" s="67"/>
      <c r="O59" s="67"/>
      <c r="P59" s="67"/>
      <c r="Q59" s="67"/>
    </row>
    <row r="60" spans="1:17" x14ac:dyDescent="0.25">
      <c r="A60" s="67"/>
      <c r="B60" s="67"/>
      <c r="C60" s="67"/>
      <c r="D60" s="67"/>
      <c r="E60" s="67"/>
      <c r="F60" s="67"/>
      <c r="G60" s="67"/>
      <c r="H60" s="67"/>
      <c r="I60" s="67"/>
      <c r="J60" s="67"/>
      <c r="K60" s="67"/>
      <c r="L60" s="67"/>
      <c r="M60" s="67"/>
      <c r="N60" s="67"/>
      <c r="O60" s="67"/>
      <c r="P60" s="67"/>
      <c r="Q60" s="67"/>
    </row>
    <row r="61" spans="1:17" x14ac:dyDescent="0.25">
      <c r="A61" s="67"/>
      <c r="B61" s="67"/>
      <c r="C61" s="67"/>
      <c r="D61" s="67"/>
      <c r="E61" s="67"/>
      <c r="F61" s="67"/>
      <c r="G61" s="67"/>
      <c r="H61" s="67"/>
      <c r="I61" s="67"/>
      <c r="J61" s="67"/>
      <c r="K61" s="67"/>
      <c r="L61" s="67"/>
      <c r="M61" s="67"/>
      <c r="N61" s="67"/>
      <c r="O61" s="67"/>
      <c r="P61" s="67"/>
      <c r="Q61" s="67"/>
    </row>
    <row r="62" spans="1:17" x14ac:dyDescent="0.25">
      <c r="A62" s="67"/>
      <c r="B62" s="67"/>
      <c r="C62" s="67"/>
      <c r="D62" s="67"/>
      <c r="E62" s="67"/>
      <c r="F62" s="67"/>
      <c r="G62" s="67"/>
      <c r="H62" s="67"/>
      <c r="I62" s="67"/>
      <c r="J62" s="67"/>
      <c r="K62" s="67"/>
      <c r="L62" s="67"/>
      <c r="M62" s="67"/>
      <c r="N62" s="67"/>
      <c r="O62" s="67"/>
      <c r="P62" s="67"/>
      <c r="Q62" s="67"/>
    </row>
    <row r="63" spans="1:17" x14ac:dyDescent="0.25">
      <c r="A63" s="67"/>
      <c r="B63" s="67"/>
      <c r="C63" s="67"/>
      <c r="D63" s="67"/>
      <c r="E63" s="67"/>
      <c r="F63" s="67"/>
      <c r="G63" s="67"/>
      <c r="H63" s="67"/>
      <c r="I63" s="67"/>
      <c r="J63" s="67"/>
      <c r="K63" s="67"/>
      <c r="L63" s="67"/>
      <c r="M63" s="67"/>
      <c r="N63" s="67"/>
      <c r="O63" s="67"/>
      <c r="P63" s="67"/>
      <c r="Q63" s="67"/>
    </row>
    <row r="64" spans="1:17" x14ac:dyDescent="0.25">
      <c r="A64" s="67"/>
      <c r="B64" s="67"/>
      <c r="C64" s="67"/>
      <c r="D64" s="67"/>
      <c r="E64" s="67"/>
      <c r="F64" s="67"/>
      <c r="G64" s="67"/>
      <c r="H64" s="67"/>
      <c r="I64" s="67"/>
      <c r="J64" s="67"/>
      <c r="K64" s="67"/>
      <c r="L64" s="67"/>
      <c r="M64" s="67"/>
      <c r="N64" s="67"/>
      <c r="O64" s="67"/>
      <c r="P64" s="67"/>
      <c r="Q64" s="67"/>
    </row>
    <row r="65" spans="1:17" x14ac:dyDescent="0.25">
      <c r="A65" s="67"/>
      <c r="B65" s="67"/>
      <c r="C65" s="67"/>
      <c r="D65" s="67"/>
      <c r="E65" s="67"/>
      <c r="F65" s="67"/>
      <c r="G65" s="67"/>
      <c r="H65" s="67"/>
      <c r="I65" s="67"/>
      <c r="J65" s="67"/>
      <c r="K65" s="67"/>
      <c r="L65" s="67"/>
      <c r="M65" s="67"/>
      <c r="N65" s="67"/>
      <c r="O65" s="67"/>
      <c r="P65" s="67"/>
      <c r="Q65" s="67"/>
    </row>
    <row r="66" spans="1:17" x14ac:dyDescent="0.25">
      <c r="A66" s="67"/>
      <c r="B66" s="67"/>
      <c r="C66" s="67"/>
      <c r="D66" s="67"/>
      <c r="E66" s="67"/>
      <c r="F66" s="67"/>
      <c r="G66" s="67"/>
      <c r="H66" s="67"/>
      <c r="I66" s="67"/>
      <c r="J66" s="67"/>
      <c r="K66" s="67"/>
      <c r="L66" s="67"/>
      <c r="M66" s="67"/>
      <c r="N66" s="67"/>
      <c r="O66" s="67"/>
      <c r="P66" s="67"/>
      <c r="Q66" s="67"/>
    </row>
    <row r="67" spans="1:17" x14ac:dyDescent="0.25">
      <c r="A67" s="67"/>
      <c r="B67" s="67"/>
      <c r="C67" s="67"/>
      <c r="D67" s="67"/>
      <c r="E67" s="67"/>
      <c r="F67" s="67"/>
      <c r="G67" s="67"/>
      <c r="H67" s="67"/>
      <c r="I67" s="67"/>
      <c r="J67" s="67"/>
      <c r="K67" s="67"/>
      <c r="L67" s="67"/>
      <c r="M67" s="67"/>
      <c r="N67" s="67"/>
      <c r="O67" s="67"/>
      <c r="P67" s="67"/>
      <c r="Q67" s="67"/>
    </row>
    <row r="68" spans="1:17" x14ac:dyDescent="0.25">
      <c r="A68" s="67"/>
      <c r="B68" s="67"/>
      <c r="C68" s="67"/>
      <c r="D68" s="67"/>
      <c r="E68" s="67"/>
      <c r="F68" s="67"/>
      <c r="G68" s="67"/>
      <c r="H68" s="67"/>
      <c r="I68" s="67"/>
      <c r="J68" s="67"/>
      <c r="K68" s="67"/>
      <c r="L68" s="67"/>
      <c r="M68" s="67"/>
      <c r="N68" s="67"/>
      <c r="O68" s="67"/>
      <c r="P68" s="67"/>
      <c r="Q68" s="67"/>
    </row>
    <row r="69" spans="1:17" x14ac:dyDescent="0.25">
      <c r="A69" s="67"/>
      <c r="B69" s="67"/>
      <c r="C69" s="67"/>
      <c r="D69" s="67"/>
      <c r="E69" s="67"/>
      <c r="F69" s="67"/>
      <c r="G69" s="67"/>
      <c r="H69" s="67"/>
      <c r="I69" s="67"/>
      <c r="J69" s="67"/>
      <c r="K69" s="67"/>
      <c r="L69" s="67"/>
      <c r="M69" s="67"/>
      <c r="N69" s="67"/>
      <c r="O69" s="67"/>
      <c r="P69" s="67"/>
      <c r="Q69" s="67"/>
    </row>
    <row r="70" spans="1:17" x14ac:dyDescent="0.25">
      <c r="A70" s="67"/>
      <c r="B70" s="67"/>
      <c r="C70" s="67"/>
      <c r="D70" s="67"/>
      <c r="E70" s="67"/>
      <c r="F70" s="67"/>
      <c r="G70" s="67"/>
      <c r="H70" s="67"/>
      <c r="I70" s="67"/>
      <c r="J70" s="67"/>
      <c r="K70" s="67"/>
      <c r="L70" s="67"/>
      <c r="M70" s="67"/>
      <c r="N70" s="67"/>
      <c r="O70" s="67"/>
      <c r="P70" s="67"/>
      <c r="Q70" s="67"/>
    </row>
    <row r="71" spans="1:17" x14ac:dyDescent="0.25">
      <c r="A71" s="67"/>
      <c r="B71" s="67"/>
      <c r="C71" s="67"/>
      <c r="D71" s="67"/>
      <c r="E71" s="67"/>
      <c r="F71" s="67"/>
      <c r="G71" s="67"/>
      <c r="H71" s="67"/>
      <c r="I71" s="67"/>
      <c r="J71" s="67"/>
      <c r="K71" s="67"/>
      <c r="L71" s="67"/>
      <c r="M71" s="67"/>
      <c r="N71" s="67"/>
      <c r="O71" s="67"/>
      <c r="P71" s="67"/>
      <c r="Q71" s="67"/>
    </row>
    <row r="72" spans="1:17" x14ac:dyDescent="0.25">
      <c r="A72" s="67"/>
      <c r="B72" s="67"/>
      <c r="C72" s="67"/>
      <c r="D72" s="67"/>
      <c r="E72" s="67"/>
      <c r="F72" s="67"/>
      <c r="G72" s="67"/>
      <c r="H72" s="67"/>
      <c r="I72" s="67"/>
      <c r="J72" s="67"/>
      <c r="K72" s="67"/>
      <c r="L72" s="67"/>
      <c r="M72" s="67"/>
      <c r="N72" s="67"/>
      <c r="O72" s="67"/>
      <c r="P72" s="67"/>
      <c r="Q72" s="67"/>
    </row>
    <row r="73" spans="1:17" x14ac:dyDescent="0.25">
      <c r="A73" s="67"/>
      <c r="B73" s="67"/>
      <c r="C73" s="67"/>
      <c r="D73" s="67"/>
      <c r="E73" s="67"/>
      <c r="F73" s="67"/>
      <c r="G73" s="67"/>
      <c r="H73" s="67"/>
      <c r="I73" s="67"/>
      <c r="J73" s="67"/>
      <c r="K73" s="67"/>
      <c r="L73" s="67"/>
      <c r="M73" s="67"/>
      <c r="N73" s="67"/>
      <c r="O73" s="67"/>
      <c r="P73" s="67"/>
      <c r="Q73" s="67"/>
    </row>
    <row r="74" spans="1:17" x14ac:dyDescent="0.25">
      <c r="A74" s="67"/>
      <c r="B74" s="67"/>
      <c r="C74" s="67"/>
      <c r="D74" s="67"/>
      <c r="E74" s="67"/>
      <c r="F74" s="67"/>
      <c r="G74" s="67"/>
      <c r="H74" s="67"/>
      <c r="I74" s="67"/>
      <c r="J74" s="67"/>
      <c r="K74" s="67"/>
      <c r="L74" s="67"/>
      <c r="M74" s="67"/>
      <c r="N74" s="67"/>
      <c r="O74" s="67"/>
      <c r="P74" s="67"/>
      <c r="Q74" s="67"/>
    </row>
    <row r="75" spans="1:17" x14ac:dyDescent="0.25">
      <c r="A75" s="67"/>
      <c r="B75" s="67"/>
      <c r="C75" s="67"/>
      <c r="D75" s="67"/>
      <c r="E75" s="67"/>
      <c r="F75" s="67"/>
      <c r="G75" s="67"/>
      <c r="H75" s="67"/>
      <c r="I75" s="67"/>
      <c r="J75" s="67"/>
      <c r="K75" s="67"/>
      <c r="L75" s="67"/>
      <c r="M75" s="67"/>
      <c r="N75" s="67"/>
      <c r="O75" s="67"/>
      <c r="P75" s="67"/>
      <c r="Q75" s="67"/>
    </row>
    <row r="76" spans="1:17" x14ac:dyDescent="0.25">
      <c r="A76" s="67"/>
      <c r="B76" s="67"/>
      <c r="C76" s="67"/>
      <c r="D76" s="67"/>
      <c r="E76" s="67"/>
      <c r="F76" s="67"/>
      <c r="G76" s="67"/>
      <c r="H76" s="67"/>
      <c r="I76" s="67"/>
      <c r="J76" s="67"/>
      <c r="K76" s="67"/>
      <c r="L76" s="67"/>
      <c r="M76" s="67"/>
      <c r="N76" s="67"/>
      <c r="O76" s="67"/>
      <c r="P76" s="67"/>
      <c r="Q76" s="67"/>
    </row>
    <row r="77" spans="1:17" x14ac:dyDescent="0.25">
      <c r="A77" s="67"/>
      <c r="B77" s="67"/>
      <c r="C77" s="67"/>
      <c r="D77" s="67"/>
      <c r="E77" s="67"/>
      <c r="F77" s="67"/>
      <c r="G77" s="67"/>
      <c r="H77" s="67"/>
      <c r="I77" s="67"/>
      <c r="J77" s="67"/>
      <c r="K77" s="67"/>
      <c r="L77" s="67"/>
      <c r="M77" s="67"/>
      <c r="N77" s="67"/>
      <c r="O77" s="67"/>
      <c r="P77" s="67"/>
      <c r="Q77" s="67"/>
    </row>
    <row r="78" spans="1:17" x14ac:dyDescent="0.25">
      <c r="A78" s="67"/>
      <c r="B78" s="67"/>
      <c r="C78" s="67"/>
      <c r="D78" s="67"/>
      <c r="E78" s="67"/>
      <c r="F78" s="67"/>
      <c r="G78" s="67"/>
      <c r="H78" s="67"/>
      <c r="I78" s="67"/>
      <c r="J78" s="67"/>
      <c r="K78" s="67"/>
      <c r="L78" s="67"/>
      <c r="M78" s="67"/>
      <c r="N78" s="67"/>
      <c r="O78" s="67"/>
      <c r="P78" s="67"/>
      <c r="Q78" s="67"/>
    </row>
    <row r="79" spans="1:17" x14ac:dyDescent="0.25">
      <c r="A79" s="67"/>
      <c r="B79" s="67"/>
      <c r="C79" s="67"/>
      <c r="D79" s="67"/>
      <c r="E79" s="67"/>
      <c r="F79" s="67"/>
      <c r="G79" s="67"/>
      <c r="H79" s="67"/>
      <c r="I79" s="67"/>
      <c r="J79" s="67"/>
      <c r="K79" s="67"/>
      <c r="L79" s="67"/>
      <c r="M79" s="67"/>
      <c r="N79" s="67"/>
      <c r="O79" s="67"/>
      <c r="P79" s="67"/>
      <c r="Q79" s="67"/>
    </row>
    <row r="80" spans="1:17" x14ac:dyDescent="0.25">
      <c r="A80" s="67"/>
      <c r="B80" s="67"/>
      <c r="C80" s="67"/>
      <c r="D80" s="67"/>
      <c r="E80" s="67"/>
      <c r="F80" s="67"/>
      <c r="G80" s="67"/>
      <c r="H80" s="67"/>
      <c r="I80" s="67"/>
      <c r="J80" s="67"/>
      <c r="K80" s="67"/>
      <c r="L80" s="67"/>
      <c r="M80" s="67"/>
      <c r="N80" s="67"/>
      <c r="O80" s="67"/>
      <c r="P80" s="67"/>
      <c r="Q80" s="67"/>
    </row>
    <row r="81" spans="1:17" x14ac:dyDescent="0.25">
      <c r="A81" s="67"/>
      <c r="B81" s="67"/>
      <c r="C81" s="67"/>
      <c r="D81" s="67"/>
      <c r="E81" s="67"/>
      <c r="F81" s="67"/>
      <c r="G81" s="67"/>
      <c r="H81" s="67"/>
      <c r="I81" s="67"/>
      <c r="J81" s="67"/>
      <c r="K81" s="67"/>
      <c r="L81" s="67"/>
      <c r="M81" s="67"/>
      <c r="N81" s="67"/>
      <c r="O81" s="67"/>
      <c r="P81" s="67"/>
      <c r="Q81" s="67"/>
    </row>
    <row r="82" spans="1:17" x14ac:dyDescent="0.25">
      <c r="A82" s="67"/>
      <c r="B82" s="67"/>
      <c r="C82" s="67"/>
      <c r="D82" s="67"/>
      <c r="E82" s="67"/>
      <c r="F82" s="67"/>
      <c r="G82" s="67"/>
      <c r="H82" s="67"/>
      <c r="I82" s="67"/>
      <c r="J82" s="67"/>
      <c r="K82" s="67"/>
      <c r="L82" s="67"/>
      <c r="M82" s="67"/>
      <c r="N82" s="67"/>
      <c r="O82" s="67"/>
      <c r="P82" s="67"/>
      <c r="Q82" s="67"/>
    </row>
    <row r="83" spans="1:17" x14ac:dyDescent="0.25">
      <c r="A83" s="67"/>
      <c r="B83" s="67"/>
      <c r="C83" s="67"/>
      <c r="D83" s="67"/>
      <c r="E83" s="67"/>
      <c r="F83" s="67"/>
      <c r="G83" s="67"/>
      <c r="H83" s="67"/>
      <c r="I83" s="67"/>
      <c r="J83" s="67"/>
      <c r="K83" s="67"/>
      <c r="L83" s="67"/>
      <c r="M83" s="67"/>
      <c r="N83" s="67"/>
      <c r="O83" s="67"/>
      <c r="P83" s="67"/>
      <c r="Q83" s="67"/>
    </row>
    <row r="84" spans="1:17" x14ac:dyDescent="0.25">
      <c r="A84" s="67"/>
      <c r="B84" s="67"/>
      <c r="C84" s="67"/>
      <c r="D84" s="67"/>
      <c r="E84" s="67"/>
      <c r="F84" s="67"/>
      <c r="G84" s="67"/>
      <c r="H84" s="67"/>
      <c r="I84" s="67"/>
      <c r="J84" s="67"/>
      <c r="K84" s="67"/>
      <c r="L84" s="67"/>
      <c r="M84" s="67"/>
      <c r="N84" s="67"/>
      <c r="O84" s="67"/>
      <c r="P84" s="67"/>
      <c r="Q84" s="67"/>
    </row>
    <row r="85" spans="1:17" x14ac:dyDescent="0.25">
      <c r="A85" s="67"/>
      <c r="B85" s="67"/>
      <c r="C85" s="67"/>
      <c r="D85" s="67"/>
      <c r="E85" s="67"/>
      <c r="F85" s="67"/>
      <c r="G85" s="67"/>
      <c r="H85" s="67"/>
      <c r="I85" s="67"/>
      <c r="J85" s="67"/>
      <c r="K85" s="67"/>
      <c r="L85" s="67"/>
      <c r="M85" s="67"/>
      <c r="N85" s="67"/>
      <c r="O85" s="67"/>
      <c r="P85" s="67"/>
      <c r="Q85" s="67"/>
    </row>
    <row r="86" spans="1:17" x14ac:dyDescent="0.25">
      <c r="A86" s="67"/>
      <c r="B86" s="67"/>
      <c r="C86" s="67"/>
      <c r="D86" s="67"/>
      <c r="E86" s="67"/>
      <c r="F86" s="67"/>
      <c r="G86" s="67"/>
      <c r="H86" s="67"/>
      <c r="I86" s="67"/>
      <c r="J86" s="67"/>
      <c r="K86" s="67"/>
      <c r="L86" s="67"/>
      <c r="M86" s="67"/>
      <c r="N86" s="67"/>
      <c r="O86" s="67"/>
      <c r="P86" s="67"/>
      <c r="Q86" s="67"/>
    </row>
    <row r="87" spans="1:17" x14ac:dyDescent="0.25">
      <c r="A87" s="67"/>
      <c r="B87" s="67"/>
      <c r="C87" s="67"/>
      <c r="D87" s="67"/>
      <c r="E87" s="67"/>
      <c r="F87" s="67"/>
      <c r="G87" s="67"/>
      <c r="H87" s="67"/>
      <c r="I87" s="67"/>
      <c r="J87" s="67"/>
      <c r="K87" s="67"/>
      <c r="L87" s="67"/>
      <c r="M87" s="67"/>
      <c r="N87" s="67"/>
      <c r="O87" s="67"/>
      <c r="P87" s="67"/>
      <c r="Q87" s="67"/>
    </row>
    <row r="88" spans="1:17" x14ac:dyDescent="0.25">
      <c r="A88" s="67"/>
      <c r="B88" s="67"/>
      <c r="C88" s="67"/>
      <c r="D88" s="67"/>
      <c r="E88" s="67"/>
      <c r="F88" s="67"/>
      <c r="G88" s="67"/>
      <c r="H88" s="67"/>
      <c r="I88" s="67"/>
      <c r="J88" s="67"/>
      <c r="K88" s="67"/>
      <c r="L88" s="67"/>
      <c r="M88" s="67"/>
      <c r="N88" s="67"/>
      <c r="O88" s="67"/>
      <c r="P88" s="67"/>
      <c r="Q88" s="67"/>
    </row>
    <row r="89" spans="1:17" x14ac:dyDescent="0.25">
      <c r="A89" s="67"/>
      <c r="B89" s="67"/>
      <c r="C89" s="67"/>
      <c r="D89" s="67"/>
      <c r="E89" s="67"/>
      <c r="F89" s="67"/>
      <c r="G89" s="67"/>
      <c r="H89" s="67"/>
      <c r="I89" s="67"/>
      <c r="J89" s="67"/>
      <c r="K89" s="67"/>
      <c r="L89" s="67"/>
      <c r="M89" s="67"/>
      <c r="N89" s="67"/>
      <c r="O89" s="67"/>
      <c r="P89" s="67"/>
      <c r="Q89" s="67"/>
    </row>
    <row r="90" spans="1:17" x14ac:dyDescent="0.25">
      <c r="A90" s="67"/>
      <c r="B90" s="67"/>
      <c r="C90" s="67"/>
      <c r="D90" s="67"/>
      <c r="E90" s="67"/>
      <c r="F90" s="67"/>
      <c r="G90" s="67"/>
      <c r="H90" s="67"/>
      <c r="I90" s="67"/>
      <c r="J90" s="67"/>
      <c r="K90" s="67"/>
      <c r="L90" s="67"/>
      <c r="M90" s="67"/>
      <c r="N90" s="67"/>
      <c r="O90" s="67"/>
      <c r="P90" s="67"/>
      <c r="Q90" s="67"/>
    </row>
    <row r="91" spans="1:17" x14ac:dyDescent="0.25">
      <c r="A91" s="67"/>
      <c r="B91" s="67"/>
      <c r="C91" s="67"/>
      <c r="D91" s="67"/>
      <c r="E91" s="67"/>
      <c r="F91" s="67"/>
      <c r="G91" s="67"/>
      <c r="H91" s="67"/>
      <c r="I91" s="67"/>
      <c r="J91" s="67"/>
      <c r="K91" s="67"/>
      <c r="L91" s="67"/>
      <c r="M91" s="67"/>
      <c r="N91" s="67"/>
      <c r="O91" s="67"/>
      <c r="P91" s="67"/>
      <c r="Q91" s="67"/>
    </row>
    <row r="92" spans="1:17" x14ac:dyDescent="0.25">
      <c r="A92" s="67"/>
      <c r="B92" s="67"/>
      <c r="C92" s="67"/>
      <c r="D92" s="67"/>
      <c r="E92" s="67"/>
      <c r="F92" s="67"/>
      <c r="G92" s="67"/>
      <c r="H92" s="67"/>
      <c r="I92" s="67"/>
      <c r="J92" s="67"/>
      <c r="K92" s="67"/>
      <c r="L92" s="67"/>
      <c r="M92" s="67"/>
      <c r="N92" s="67"/>
      <c r="O92" s="67"/>
      <c r="P92" s="67"/>
      <c r="Q92" s="67"/>
    </row>
    <row r="93" spans="1:17" x14ac:dyDescent="0.25">
      <c r="A93" s="67"/>
      <c r="B93" s="67"/>
      <c r="C93" s="67"/>
      <c r="D93" s="67"/>
      <c r="E93" s="67"/>
      <c r="F93" s="67"/>
      <c r="G93" s="67"/>
      <c r="H93" s="67"/>
      <c r="I93" s="67"/>
      <c r="J93" s="67"/>
      <c r="K93" s="67"/>
      <c r="L93" s="67"/>
      <c r="M93" s="67"/>
      <c r="N93" s="67"/>
      <c r="O93" s="67"/>
      <c r="P93" s="67"/>
      <c r="Q93" s="67"/>
    </row>
    <row r="94" spans="1:17" x14ac:dyDescent="0.25">
      <c r="A94" s="67"/>
      <c r="B94" s="67"/>
      <c r="C94" s="67"/>
      <c r="D94" s="67"/>
      <c r="E94" s="67"/>
      <c r="F94" s="67"/>
      <c r="G94" s="67"/>
      <c r="H94" s="67"/>
      <c r="I94" s="67"/>
      <c r="J94" s="67"/>
      <c r="K94" s="67"/>
      <c r="L94" s="67"/>
      <c r="M94" s="67"/>
      <c r="N94" s="67"/>
      <c r="O94" s="67"/>
      <c r="P94" s="67"/>
      <c r="Q94" s="67"/>
    </row>
    <row r="95" spans="1:17" x14ac:dyDescent="0.25">
      <c r="A95" s="67"/>
      <c r="B95" s="67"/>
      <c r="C95" s="67"/>
      <c r="D95" s="67"/>
      <c r="E95" s="67"/>
      <c r="F95" s="67"/>
      <c r="G95" s="67"/>
      <c r="H95" s="67"/>
      <c r="I95" s="67"/>
      <c r="J95" s="67"/>
      <c r="K95" s="67"/>
      <c r="L95" s="67"/>
      <c r="M95" s="67"/>
      <c r="N95" s="67"/>
      <c r="O95" s="67"/>
      <c r="P95" s="67"/>
      <c r="Q95" s="67"/>
    </row>
    <row r="96" spans="1:17" x14ac:dyDescent="0.25">
      <c r="A96" s="67"/>
      <c r="B96" s="67"/>
      <c r="C96" s="67"/>
      <c r="D96" s="67"/>
      <c r="E96" s="67"/>
      <c r="F96" s="67"/>
      <c r="G96" s="67"/>
      <c r="H96" s="67"/>
      <c r="I96" s="67"/>
      <c r="J96" s="67"/>
      <c r="K96" s="67"/>
      <c r="L96" s="67"/>
      <c r="M96" s="67"/>
      <c r="N96" s="67"/>
      <c r="O96" s="67"/>
      <c r="P96" s="67"/>
      <c r="Q96" s="67"/>
    </row>
    <row r="97" spans="1:17" x14ac:dyDescent="0.25">
      <c r="A97" s="67"/>
      <c r="B97" s="67"/>
      <c r="C97" s="67"/>
      <c r="D97" s="67"/>
      <c r="E97" s="67"/>
      <c r="F97" s="67"/>
      <c r="G97" s="67"/>
      <c r="H97" s="67"/>
      <c r="I97" s="67"/>
      <c r="J97" s="67"/>
      <c r="K97" s="67"/>
      <c r="L97" s="67"/>
      <c r="M97" s="67"/>
      <c r="N97" s="67"/>
      <c r="O97" s="67"/>
      <c r="P97" s="67"/>
      <c r="Q97" s="67"/>
    </row>
    <row r="98" spans="1:17" x14ac:dyDescent="0.25">
      <c r="A98" s="67"/>
      <c r="B98" s="67"/>
      <c r="C98" s="67"/>
      <c r="D98" s="67"/>
      <c r="E98" s="67"/>
      <c r="F98" s="67"/>
      <c r="G98" s="67"/>
      <c r="H98" s="67"/>
      <c r="I98" s="67"/>
      <c r="J98" s="67"/>
      <c r="K98" s="67"/>
      <c r="L98" s="67"/>
      <c r="M98" s="67"/>
      <c r="N98" s="67"/>
      <c r="O98" s="67"/>
      <c r="P98" s="67"/>
      <c r="Q98" s="67"/>
    </row>
    <row r="99" spans="1:17" x14ac:dyDescent="0.25">
      <c r="A99" s="67"/>
      <c r="B99" s="67"/>
      <c r="C99" s="67"/>
      <c r="D99" s="67"/>
      <c r="E99" s="67"/>
      <c r="F99" s="67"/>
      <c r="G99" s="67"/>
      <c r="H99" s="67"/>
      <c r="I99" s="67"/>
      <c r="J99" s="67"/>
      <c r="K99" s="67"/>
      <c r="L99" s="67"/>
      <c r="M99" s="67"/>
      <c r="N99" s="67"/>
      <c r="O99" s="67"/>
      <c r="P99" s="67"/>
      <c r="Q99" s="67"/>
    </row>
    <row r="100" spans="1:17" x14ac:dyDescent="0.25">
      <c r="A100" s="67"/>
      <c r="B100" s="67"/>
      <c r="C100" s="67"/>
      <c r="D100" s="67"/>
      <c r="E100" s="67"/>
      <c r="F100" s="67"/>
      <c r="G100" s="67"/>
      <c r="H100" s="67"/>
      <c r="I100" s="67"/>
      <c r="J100" s="67"/>
      <c r="K100" s="67"/>
      <c r="L100" s="67"/>
      <c r="M100" s="67"/>
      <c r="N100" s="67"/>
      <c r="O100" s="67"/>
      <c r="P100" s="67"/>
      <c r="Q100" s="67"/>
    </row>
    <row r="101" spans="1:17" x14ac:dyDescent="0.25">
      <c r="A101" s="67"/>
      <c r="B101" s="67"/>
      <c r="C101" s="67"/>
      <c r="D101" s="67"/>
      <c r="E101" s="67"/>
      <c r="F101" s="67"/>
      <c r="G101" s="67"/>
      <c r="H101" s="67"/>
      <c r="I101" s="67"/>
      <c r="J101" s="67"/>
      <c r="K101" s="67"/>
      <c r="L101" s="67"/>
      <c r="M101" s="67"/>
      <c r="N101" s="67"/>
      <c r="O101" s="67"/>
      <c r="P101" s="67"/>
      <c r="Q101" s="67"/>
    </row>
    <row r="102" spans="1:17" x14ac:dyDescent="0.25">
      <c r="A102" s="67"/>
      <c r="B102" s="67"/>
      <c r="C102" s="67"/>
      <c r="D102" s="67"/>
      <c r="E102" s="67"/>
      <c r="F102" s="67"/>
      <c r="G102" s="67"/>
      <c r="H102" s="67"/>
      <c r="I102" s="67"/>
      <c r="J102" s="67"/>
      <c r="K102" s="67"/>
      <c r="L102" s="67"/>
      <c r="M102" s="67"/>
      <c r="N102" s="67"/>
      <c r="O102" s="67"/>
      <c r="P102" s="67"/>
      <c r="Q102" s="67"/>
    </row>
    <row r="103" spans="1:17" x14ac:dyDescent="0.25">
      <c r="A103" s="67"/>
      <c r="B103" s="67"/>
      <c r="C103" s="67"/>
      <c r="D103" s="67"/>
      <c r="E103" s="67"/>
      <c r="F103" s="67"/>
      <c r="G103" s="67"/>
      <c r="H103" s="67"/>
      <c r="I103" s="67"/>
      <c r="J103" s="67"/>
      <c r="K103" s="67"/>
      <c r="L103" s="67"/>
      <c r="M103" s="67"/>
      <c r="N103" s="67"/>
      <c r="O103" s="67"/>
      <c r="P103" s="67"/>
      <c r="Q103" s="67"/>
    </row>
    <row r="104" spans="1:17" x14ac:dyDescent="0.25">
      <c r="A104" s="67"/>
      <c r="B104" s="67"/>
      <c r="C104" s="67"/>
      <c r="D104" s="67"/>
      <c r="E104" s="67"/>
      <c r="F104" s="67"/>
      <c r="G104" s="67"/>
      <c r="H104" s="67"/>
      <c r="I104" s="67"/>
      <c r="J104" s="67"/>
      <c r="K104" s="67"/>
      <c r="L104" s="67"/>
      <c r="M104" s="67"/>
      <c r="N104" s="67"/>
      <c r="O104" s="67"/>
      <c r="P104" s="67"/>
      <c r="Q104" s="67"/>
    </row>
    <row r="105" spans="1:17" x14ac:dyDescent="0.25">
      <c r="A105" s="67"/>
      <c r="B105" s="67"/>
      <c r="C105" s="67"/>
      <c r="D105" s="67"/>
      <c r="E105" s="67"/>
      <c r="F105" s="67"/>
      <c r="G105" s="67"/>
      <c r="H105" s="67"/>
      <c r="I105" s="67"/>
      <c r="J105" s="67"/>
      <c r="K105" s="67"/>
      <c r="L105" s="67"/>
      <c r="M105" s="67"/>
      <c r="N105" s="67"/>
      <c r="O105" s="67"/>
      <c r="P105" s="67"/>
      <c r="Q105" s="67"/>
    </row>
    <row r="106" spans="1:17" x14ac:dyDescent="0.25">
      <c r="A106" s="67"/>
      <c r="B106" s="67"/>
      <c r="C106" s="67"/>
      <c r="D106" s="67"/>
      <c r="E106" s="67"/>
      <c r="F106" s="67"/>
      <c r="G106" s="67"/>
      <c r="H106" s="67"/>
      <c r="I106" s="67"/>
      <c r="J106" s="67"/>
      <c r="K106" s="67"/>
      <c r="L106" s="67"/>
      <c r="M106" s="67"/>
      <c r="N106" s="67"/>
      <c r="O106" s="67"/>
      <c r="P106" s="67"/>
      <c r="Q106" s="67"/>
    </row>
    <row r="107" spans="1:17" x14ac:dyDescent="0.25">
      <c r="A107" s="67"/>
      <c r="B107" s="67"/>
      <c r="C107" s="67"/>
      <c r="D107" s="67"/>
      <c r="E107" s="67"/>
      <c r="F107" s="67"/>
      <c r="G107" s="67"/>
      <c r="H107" s="67"/>
      <c r="I107" s="67"/>
      <c r="J107" s="67"/>
      <c r="K107" s="67"/>
      <c r="L107" s="67"/>
      <c r="M107" s="67"/>
      <c r="N107" s="67"/>
      <c r="O107" s="67"/>
      <c r="P107" s="67"/>
      <c r="Q107" s="67"/>
    </row>
    <row r="108" spans="1:17" x14ac:dyDescent="0.25">
      <c r="A108" s="67"/>
      <c r="B108" s="67"/>
      <c r="C108" s="67"/>
      <c r="D108" s="67"/>
      <c r="E108" s="67"/>
      <c r="F108" s="67"/>
      <c r="G108" s="67"/>
      <c r="H108" s="67"/>
      <c r="I108" s="67"/>
      <c r="J108" s="67"/>
      <c r="K108" s="67"/>
      <c r="L108" s="67"/>
      <c r="M108" s="67"/>
      <c r="N108" s="67"/>
      <c r="O108" s="67"/>
      <c r="P108" s="67"/>
      <c r="Q108" s="67"/>
    </row>
    <row r="109" spans="1:17" x14ac:dyDescent="0.25">
      <c r="A109" s="67"/>
      <c r="B109" s="67"/>
      <c r="C109" s="67"/>
      <c r="D109" s="67"/>
      <c r="E109" s="67"/>
      <c r="F109" s="67"/>
      <c r="G109" s="67"/>
      <c r="H109" s="67"/>
      <c r="I109" s="67"/>
      <c r="J109" s="67"/>
      <c r="K109" s="67"/>
      <c r="L109" s="67"/>
      <c r="M109" s="67"/>
      <c r="N109" s="67"/>
      <c r="O109" s="67"/>
      <c r="P109" s="67"/>
      <c r="Q109" s="67"/>
    </row>
    <row r="110" spans="1:17" x14ac:dyDescent="0.25">
      <c r="A110" s="67"/>
      <c r="B110" s="67"/>
      <c r="C110" s="67"/>
      <c r="D110" s="67"/>
      <c r="E110" s="67"/>
      <c r="F110" s="67"/>
      <c r="G110" s="67"/>
      <c r="H110" s="67"/>
      <c r="I110" s="67"/>
      <c r="J110" s="67"/>
      <c r="K110" s="67"/>
      <c r="L110" s="67"/>
      <c r="M110" s="67"/>
      <c r="N110" s="67"/>
      <c r="O110" s="67"/>
      <c r="P110" s="67"/>
      <c r="Q110" s="67"/>
    </row>
    <row r="111" spans="1:17" x14ac:dyDescent="0.25">
      <c r="A111" s="67"/>
      <c r="B111" s="67"/>
      <c r="C111" s="67"/>
      <c r="D111" s="67"/>
      <c r="E111" s="67"/>
      <c r="F111" s="67"/>
      <c r="G111" s="67"/>
      <c r="H111" s="67"/>
      <c r="I111" s="67"/>
      <c r="J111" s="67"/>
      <c r="K111" s="67"/>
      <c r="L111" s="67"/>
      <c r="M111" s="67"/>
      <c r="N111" s="67"/>
      <c r="O111" s="67"/>
      <c r="P111" s="67"/>
      <c r="Q111" s="67"/>
    </row>
    <row r="112" spans="1:17" x14ac:dyDescent="0.25">
      <c r="A112" s="67"/>
      <c r="B112" s="67"/>
      <c r="C112" s="67"/>
      <c r="D112" s="67"/>
      <c r="E112" s="67"/>
      <c r="F112" s="67"/>
      <c r="G112" s="67"/>
      <c r="H112" s="67"/>
      <c r="I112" s="67"/>
      <c r="J112" s="67"/>
      <c r="K112" s="67"/>
      <c r="L112" s="67"/>
      <c r="M112" s="67"/>
      <c r="N112" s="67"/>
      <c r="O112" s="67"/>
      <c r="P112" s="67"/>
      <c r="Q112" s="67"/>
    </row>
    <row r="113" spans="1:17" x14ac:dyDescent="0.25">
      <c r="A113" s="67"/>
      <c r="B113" s="67"/>
      <c r="C113" s="67"/>
      <c r="D113" s="67"/>
      <c r="E113" s="67"/>
      <c r="F113" s="67"/>
      <c r="G113" s="67"/>
      <c r="H113" s="67"/>
      <c r="I113" s="67"/>
      <c r="J113" s="67"/>
      <c r="K113" s="67"/>
      <c r="L113" s="67"/>
      <c r="M113" s="67"/>
      <c r="N113" s="67"/>
      <c r="O113" s="67"/>
      <c r="P113" s="67"/>
      <c r="Q113" s="67"/>
    </row>
    <row r="114" spans="1:17" x14ac:dyDescent="0.25">
      <c r="A114" s="67"/>
      <c r="B114" s="67"/>
      <c r="C114" s="67"/>
      <c r="D114" s="67"/>
      <c r="E114" s="67"/>
      <c r="F114" s="67"/>
      <c r="G114" s="67"/>
      <c r="H114" s="67"/>
      <c r="I114" s="67"/>
      <c r="J114" s="67"/>
      <c r="K114" s="67"/>
      <c r="L114" s="67"/>
      <c r="M114" s="67"/>
      <c r="N114" s="67"/>
      <c r="O114" s="67"/>
      <c r="P114" s="67"/>
      <c r="Q114" s="67"/>
    </row>
    <row r="115" spans="1:17" x14ac:dyDescent="0.25">
      <c r="A115" s="67"/>
      <c r="B115" s="67"/>
      <c r="C115" s="67"/>
      <c r="D115" s="67"/>
      <c r="E115" s="67"/>
      <c r="F115" s="67"/>
      <c r="G115" s="67"/>
      <c r="H115" s="67"/>
      <c r="I115" s="67"/>
      <c r="J115" s="67"/>
      <c r="K115" s="67"/>
      <c r="L115" s="67"/>
      <c r="M115" s="67"/>
      <c r="N115" s="67"/>
      <c r="O115" s="67"/>
      <c r="P115" s="67"/>
      <c r="Q115" s="67"/>
    </row>
    <row r="116" spans="1:17" x14ac:dyDescent="0.25">
      <c r="A116" s="67"/>
      <c r="B116" s="67"/>
      <c r="C116" s="67"/>
      <c r="D116" s="67"/>
      <c r="E116" s="67"/>
      <c r="F116" s="67"/>
      <c r="G116" s="67"/>
      <c r="H116" s="67"/>
      <c r="I116" s="67"/>
      <c r="J116" s="67"/>
      <c r="K116" s="67"/>
      <c r="L116" s="67"/>
      <c r="M116" s="67"/>
      <c r="N116" s="67"/>
      <c r="O116" s="67"/>
      <c r="P116" s="67"/>
      <c r="Q116" s="67"/>
    </row>
    <row r="117" spans="1:17" x14ac:dyDescent="0.25">
      <c r="A117" s="67"/>
      <c r="B117" s="67"/>
      <c r="C117" s="67"/>
      <c r="D117" s="67"/>
      <c r="E117" s="67"/>
      <c r="F117" s="67"/>
      <c r="G117" s="67"/>
      <c r="H117" s="67"/>
      <c r="I117" s="67"/>
      <c r="J117" s="67"/>
      <c r="K117" s="67"/>
      <c r="L117" s="67"/>
      <c r="M117" s="67"/>
      <c r="N117" s="67"/>
      <c r="O117" s="67"/>
      <c r="P117" s="67"/>
      <c r="Q117" s="67"/>
    </row>
    <row r="118" spans="1:17" x14ac:dyDescent="0.25">
      <c r="A118" s="67"/>
      <c r="B118" s="67"/>
      <c r="C118" s="67"/>
      <c r="D118" s="67"/>
      <c r="E118" s="67"/>
      <c r="F118" s="67"/>
      <c r="G118" s="67"/>
      <c r="H118" s="67"/>
      <c r="I118" s="67"/>
      <c r="J118" s="67"/>
      <c r="K118" s="67"/>
      <c r="L118" s="67"/>
      <c r="M118" s="67"/>
      <c r="N118" s="67"/>
      <c r="O118" s="67"/>
      <c r="P118" s="67"/>
      <c r="Q118" s="67"/>
    </row>
    <row r="119" spans="1:17" x14ac:dyDescent="0.25">
      <c r="A119" s="67"/>
      <c r="B119" s="67"/>
      <c r="C119" s="67"/>
      <c r="D119" s="67"/>
      <c r="E119" s="67"/>
      <c r="F119" s="67"/>
      <c r="G119" s="67"/>
      <c r="H119" s="67"/>
      <c r="I119" s="67"/>
      <c r="J119" s="67"/>
      <c r="K119" s="67"/>
      <c r="L119" s="67"/>
      <c r="M119" s="67"/>
      <c r="N119" s="67"/>
      <c r="O119" s="67"/>
      <c r="P119" s="67"/>
      <c r="Q119" s="67"/>
    </row>
    <row r="120" spans="1:17" x14ac:dyDescent="0.25">
      <c r="A120" s="67"/>
      <c r="B120" s="67"/>
      <c r="C120" s="67"/>
      <c r="D120" s="67"/>
      <c r="E120" s="67"/>
      <c r="F120" s="67"/>
      <c r="G120" s="67"/>
      <c r="H120" s="67"/>
      <c r="I120" s="67"/>
      <c r="J120" s="67"/>
      <c r="K120" s="67"/>
      <c r="L120" s="67"/>
      <c r="M120" s="67"/>
      <c r="N120" s="67"/>
      <c r="O120" s="67"/>
      <c r="P120" s="67"/>
      <c r="Q120" s="67"/>
    </row>
    <row r="121" spans="1:17" x14ac:dyDescent="0.25">
      <c r="A121" s="67"/>
      <c r="B121" s="67"/>
      <c r="C121" s="67"/>
      <c r="D121" s="67"/>
      <c r="E121" s="67"/>
      <c r="F121" s="67"/>
      <c r="G121" s="67"/>
      <c r="H121" s="67"/>
      <c r="I121" s="67"/>
      <c r="J121" s="67"/>
      <c r="K121" s="67"/>
      <c r="L121" s="67"/>
      <c r="M121" s="67"/>
      <c r="N121" s="67"/>
      <c r="O121" s="67"/>
      <c r="P121" s="67"/>
      <c r="Q121" s="67"/>
    </row>
    <row r="122" spans="1:17" x14ac:dyDescent="0.25">
      <c r="A122" s="67"/>
      <c r="B122" s="67"/>
      <c r="C122" s="67"/>
      <c r="D122" s="67"/>
      <c r="E122" s="67"/>
      <c r="F122" s="67"/>
      <c r="G122" s="67"/>
      <c r="H122" s="67"/>
      <c r="I122" s="67"/>
      <c r="J122" s="67"/>
      <c r="K122" s="67"/>
      <c r="L122" s="67"/>
      <c r="M122" s="67"/>
      <c r="N122" s="67"/>
      <c r="O122" s="67"/>
      <c r="P122" s="67"/>
      <c r="Q122" s="67"/>
    </row>
    <row r="123" spans="1:17" x14ac:dyDescent="0.25">
      <c r="A123" s="67"/>
      <c r="B123" s="67"/>
      <c r="C123" s="67"/>
      <c r="D123" s="67"/>
      <c r="E123" s="67"/>
      <c r="F123" s="67"/>
      <c r="G123" s="67"/>
      <c r="H123" s="67"/>
      <c r="I123" s="67"/>
      <c r="J123" s="67"/>
      <c r="K123" s="67"/>
      <c r="L123" s="67"/>
      <c r="M123" s="67"/>
      <c r="N123" s="67"/>
      <c r="O123" s="67"/>
      <c r="P123" s="67"/>
      <c r="Q123" s="67"/>
    </row>
    <row r="124" spans="1:17" x14ac:dyDescent="0.25">
      <c r="A124" s="67"/>
      <c r="B124" s="67"/>
      <c r="C124" s="67"/>
      <c r="D124" s="67"/>
      <c r="E124" s="67"/>
      <c r="F124" s="67"/>
      <c r="G124" s="67"/>
      <c r="H124" s="67"/>
      <c r="I124" s="67"/>
      <c r="J124" s="67"/>
      <c r="K124" s="67"/>
      <c r="L124" s="67"/>
      <c r="M124" s="67"/>
      <c r="N124" s="67"/>
      <c r="O124" s="67"/>
      <c r="P124" s="67"/>
      <c r="Q124" s="67"/>
    </row>
    <row r="125" spans="1:17" x14ac:dyDescent="0.25">
      <c r="A125" s="67"/>
      <c r="B125" s="67"/>
      <c r="C125" s="67"/>
      <c r="D125" s="67"/>
      <c r="E125" s="67"/>
      <c r="F125" s="67"/>
      <c r="G125" s="67"/>
      <c r="H125" s="67"/>
      <c r="I125" s="67"/>
      <c r="J125" s="67"/>
      <c r="K125" s="67"/>
      <c r="L125" s="67"/>
      <c r="M125" s="67"/>
      <c r="N125" s="67"/>
      <c r="O125" s="67"/>
      <c r="P125" s="67"/>
      <c r="Q125" s="67"/>
    </row>
    <row r="126" spans="1:17" x14ac:dyDescent="0.25">
      <c r="A126" s="67"/>
      <c r="B126" s="67"/>
      <c r="C126" s="67"/>
      <c r="D126" s="67"/>
      <c r="E126" s="67"/>
      <c r="F126" s="67"/>
      <c r="G126" s="67"/>
      <c r="H126" s="67"/>
      <c r="I126" s="67"/>
      <c r="J126" s="67"/>
      <c r="K126" s="67"/>
      <c r="L126" s="67"/>
      <c r="M126" s="67"/>
      <c r="N126" s="67"/>
      <c r="O126" s="67"/>
      <c r="P126" s="67"/>
      <c r="Q126" s="67"/>
    </row>
    <row r="127" spans="1:17" x14ac:dyDescent="0.25">
      <c r="A127" s="67"/>
      <c r="B127" s="67"/>
      <c r="C127" s="67"/>
      <c r="D127" s="67"/>
      <c r="E127" s="67"/>
      <c r="F127" s="67"/>
      <c r="G127" s="67"/>
      <c r="H127" s="67"/>
      <c r="I127" s="67"/>
      <c r="J127" s="67"/>
      <c r="K127" s="67"/>
      <c r="L127" s="67"/>
      <c r="M127" s="67"/>
      <c r="N127" s="67"/>
      <c r="O127" s="67"/>
      <c r="P127" s="67"/>
      <c r="Q127" s="67"/>
    </row>
    <row r="128" spans="1:17" x14ac:dyDescent="0.25">
      <c r="A128" s="67"/>
      <c r="B128" s="67"/>
      <c r="C128" s="67"/>
      <c r="D128" s="67"/>
      <c r="E128" s="67"/>
      <c r="F128" s="67"/>
      <c r="G128" s="67"/>
      <c r="H128" s="67"/>
      <c r="I128" s="67"/>
      <c r="J128" s="67"/>
      <c r="K128" s="67"/>
      <c r="L128" s="67"/>
      <c r="M128" s="67"/>
      <c r="N128" s="67"/>
      <c r="O128" s="67"/>
      <c r="P128" s="67"/>
      <c r="Q128" s="67"/>
    </row>
    <row r="129" spans="1:17" x14ac:dyDescent="0.25">
      <c r="A129" s="67"/>
      <c r="B129" s="67"/>
      <c r="C129" s="67"/>
      <c r="D129" s="67"/>
      <c r="E129" s="67"/>
      <c r="F129" s="67"/>
      <c r="G129" s="67"/>
      <c r="H129" s="67"/>
      <c r="I129" s="67"/>
      <c r="J129" s="67"/>
      <c r="K129" s="67"/>
      <c r="L129" s="67"/>
      <c r="M129" s="67"/>
      <c r="N129" s="67"/>
      <c r="O129" s="67"/>
      <c r="P129" s="67"/>
      <c r="Q129" s="67"/>
    </row>
    <row r="130" spans="1:17" x14ac:dyDescent="0.25">
      <c r="A130" s="67"/>
      <c r="B130" s="67"/>
      <c r="C130" s="67"/>
      <c r="D130" s="67"/>
      <c r="E130" s="67"/>
      <c r="F130" s="67"/>
      <c r="G130" s="67"/>
      <c r="H130" s="67"/>
      <c r="I130" s="67"/>
      <c r="J130" s="67"/>
      <c r="K130" s="67"/>
      <c r="L130" s="67"/>
      <c r="M130" s="67"/>
      <c r="N130" s="67"/>
      <c r="O130" s="67"/>
      <c r="P130" s="67"/>
      <c r="Q130" s="67"/>
    </row>
    <row r="131" spans="1:17" x14ac:dyDescent="0.25">
      <c r="A131" s="67"/>
      <c r="B131" s="67"/>
      <c r="C131" s="67"/>
      <c r="D131" s="67"/>
      <c r="E131" s="67"/>
      <c r="F131" s="67"/>
      <c r="G131" s="67"/>
      <c r="H131" s="67"/>
      <c r="I131" s="67"/>
      <c r="J131" s="67"/>
      <c r="K131" s="67"/>
      <c r="L131" s="67"/>
      <c r="M131" s="67"/>
      <c r="N131" s="67"/>
      <c r="O131" s="67"/>
      <c r="P131" s="67"/>
      <c r="Q131" s="67"/>
    </row>
    <row r="132" spans="1:17" x14ac:dyDescent="0.25">
      <c r="A132" s="67"/>
      <c r="B132" s="67"/>
      <c r="C132" s="67"/>
      <c r="D132" s="67"/>
      <c r="E132" s="67"/>
      <c r="F132" s="67"/>
      <c r="G132" s="67"/>
      <c r="H132" s="67"/>
      <c r="I132" s="67"/>
      <c r="J132" s="67"/>
      <c r="K132" s="67"/>
      <c r="L132" s="67"/>
      <c r="M132" s="67"/>
      <c r="N132" s="67"/>
      <c r="O132" s="67"/>
      <c r="P132" s="67"/>
      <c r="Q132" s="67"/>
    </row>
    <row r="133" spans="1:17" x14ac:dyDescent="0.25">
      <c r="A133" s="67"/>
      <c r="B133" s="67"/>
      <c r="C133" s="67"/>
      <c r="D133" s="67"/>
      <c r="E133" s="67"/>
      <c r="F133" s="67"/>
      <c r="G133" s="67"/>
      <c r="H133" s="67"/>
      <c r="I133" s="67"/>
      <c r="J133" s="67"/>
      <c r="K133" s="67"/>
      <c r="L133" s="67"/>
      <c r="M133" s="67"/>
      <c r="N133" s="67"/>
      <c r="O133" s="67"/>
      <c r="P133" s="67"/>
      <c r="Q133" s="67"/>
    </row>
    <row r="134" spans="1:17" x14ac:dyDescent="0.25">
      <c r="A134" s="67"/>
      <c r="B134" s="67"/>
      <c r="C134" s="67"/>
      <c r="D134" s="67"/>
      <c r="E134" s="67"/>
      <c r="F134" s="67"/>
      <c r="G134" s="67"/>
      <c r="H134" s="67"/>
      <c r="I134" s="67"/>
      <c r="J134" s="67"/>
      <c r="K134" s="67"/>
      <c r="L134" s="67"/>
      <c r="M134" s="67"/>
      <c r="N134" s="67"/>
      <c r="O134" s="67"/>
      <c r="P134" s="67"/>
      <c r="Q134" s="67"/>
    </row>
    <row r="135" spans="1:17" x14ac:dyDescent="0.25">
      <c r="A135" s="67"/>
      <c r="B135" s="67"/>
      <c r="C135" s="67"/>
      <c r="D135" s="67"/>
      <c r="E135" s="67"/>
      <c r="F135" s="67"/>
      <c r="G135" s="67"/>
      <c r="H135" s="67"/>
      <c r="I135" s="67"/>
      <c r="J135" s="67"/>
      <c r="K135" s="67"/>
      <c r="L135" s="67"/>
      <c r="M135" s="67"/>
      <c r="N135" s="67"/>
      <c r="O135" s="67"/>
      <c r="P135" s="67"/>
      <c r="Q135" s="67"/>
    </row>
    <row r="136" spans="1:17" x14ac:dyDescent="0.25">
      <c r="A136" s="67"/>
      <c r="B136" s="67"/>
      <c r="C136" s="67"/>
      <c r="D136" s="67"/>
      <c r="E136" s="67"/>
      <c r="F136" s="67"/>
      <c r="G136" s="67"/>
      <c r="H136" s="67"/>
      <c r="I136" s="67"/>
      <c r="J136" s="67"/>
      <c r="K136" s="67"/>
      <c r="L136" s="67"/>
      <c r="M136" s="67"/>
      <c r="N136" s="67"/>
      <c r="O136" s="67"/>
      <c r="P136" s="67"/>
      <c r="Q136" s="67"/>
    </row>
    <row r="137" spans="1:17" x14ac:dyDescent="0.25">
      <c r="A137" s="67"/>
      <c r="B137" s="67"/>
      <c r="C137" s="67"/>
      <c r="D137" s="67"/>
      <c r="E137" s="67"/>
      <c r="F137" s="67"/>
      <c r="G137" s="67"/>
      <c r="H137" s="67"/>
      <c r="I137" s="67"/>
      <c r="J137" s="67"/>
      <c r="K137" s="67"/>
      <c r="L137" s="67"/>
      <c r="M137" s="67"/>
      <c r="N137" s="67"/>
      <c r="O137" s="67"/>
      <c r="P137" s="67"/>
      <c r="Q137" s="67"/>
    </row>
    <row r="138" spans="1:17" x14ac:dyDescent="0.25">
      <c r="A138" s="67"/>
      <c r="B138" s="67"/>
      <c r="C138" s="67"/>
      <c r="D138" s="67"/>
      <c r="E138" s="67"/>
      <c r="F138" s="67"/>
      <c r="G138" s="67"/>
      <c r="H138" s="67"/>
      <c r="I138" s="67"/>
      <c r="J138" s="67"/>
      <c r="K138" s="67"/>
      <c r="L138" s="67"/>
      <c r="M138" s="67"/>
      <c r="N138" s="67"/>
      <c r="O138" s="67"/>
      <c r="P138" s="67"/>
      <c r="Q138" s="67"/>
    </row>
    <row r="139" spans="1:17" x14ac:dyDescent="0.25">
      <c r="A139" s="67"/>
      <c r="B139" s="67"/>
      <c r="C139" s="67"/>
      <c r="D139" s="67"/>
      <c r="E139" s="67"/>
      <c r="F139" s="67"/>
      <c r="G139" s="67"/>
      <c r="H139" s="67"/>
      <c r="I139" s="67"/>
      <c r="J139" s="67"/>
      <c r="K139" s="67"/>
      <c r="L139" s="67"/>
      <c r="M139" s="67"/>
      <c r="N139" s="67"/>
      <c r="O139" s="67"/>
      <c r="P139" s="67"/>
      <c r="Q139" s="67"/>
    </row>
    <row r="140" spans="1:17" x14ac:dyDescent="0.25">
      <c r="A140" s="67"/>
      <c r="B140" s="67"/>
      <c r="C140" s="67"/>
      <c r="D140" s="67"/>
      <c r="E140" s="67"/>
      <c r="F140" s="67"/>
      <c r="G140" s="67"/>
      <c r="H140" s="67"/>
      <c r="I140" s="67"/>
      <c r="J140" s="67"/>
      <c r="K140" s="67"/>
      <c r="L140" s="67"/>
      <c r="M140" s="67"/>
      <c r="N140" s="67"/>
      <c r="O140" s="67"/>
      <c r="P140" s="67"/>
      <c r="Q140" s="67"/>
    </row>
    <row r="141" spans="1:17" x14ac:dyDescent="0.25">
      <c r="A141" s="67"/>
      <c r="B141" s="67"/>
      <c r="C141" s="67"/>
      <c r="D141" s="67"/>
      <c r="E141" s="67"/>
      <c r="F141" s="67"/>
      <c r="G141" s="67"/>
      <c r="H141" s="67"/>
      <c r="I141" s="67"/>
      <c r="J141" s="67"/>
      <c r="K141" s="67"/>
      <c r="L141" s="67"/>
      <c r="M141" s="67"/>
      <c r="N141" s="67"/>
      <c r="O141" s="67"/>
      <c r="P141" s="67"/>
      <c r="Q141" s="67"/>
    </row>
    <row r="142" spans="1:17" x14ac:dyDescent="0.25">
      <c r="A142" s="67"/>
      <c r="B142" s="67"/>
      <c r="C142" s="67"/>
      <c r="D142" s="67"/>
      <c r="E142" s="67"/>
      <c r="F142" s="67"/>
      <c r="G142" s="67"/>
      <c r="H142" s="67"/>
      <c r="I142" s="67"/>
      <c r="J142" s="67"/>
      <c r="K142" s="67"/>
      <c r="L142" s="67"/>
      <c r="M142" s="67"/>
      <c r="N142" s="67"/>
      <c r="O142" s="67"/>
      <c r="P142" s="67"/>
      <c r="Q142" s="67"/>
    </row>
    <row r="143" spans="1:17" x14ac:dyDescent="0.25">
      <c r="A143" s="67"/>
      <c r="B143" s="67"/>
      <c r="C143" s="67"/>
      <c r="D143" s="67"/>
      <c r="E143" s="67"/>
      <c r="F143" s="67"/>
      <c r="G143" s="67"/>
      <c r="H143" s="67"/>
      <c r="I143" s="67"/>
      <c r="J143" s="67"/>
      <c r="K143" s="67"/>
      <c r="L143" s="67"/>
      <c r="M143" s="67"/>
      <c r="N143" s="67"/>
      <c r="O143" s="67"/>
      <c r="P143" s="67"/>
      <c r="Q143" s="67"/>
    </row>
    <row r="144" spans="1:17" x14ac:dyDescent="0.25">
      <c r="A144" s="67"/>
      <c r="B144" s="67"/>
      <c r="C144" s="67"/>
      <c r="D144" s="67"/>
      <c r="E144" s="67"/>
      <c r="F144" s="67"/>
      <c r="G144" s="67"/>
      <c r="H144" s="67"/>
      <c r="I144" s="67"/>
      <c r="J144" s="67"/>
      <c r="K144" s="67"/>
      <c r="L144" s="67"/>
      <c r="M144" s="67"/>
      <c r="N144" s="67"/>
      <c r="O144" s="67"/>
      <c r="P144" s="67"/>
      <c r="Q144" s="67"/>
    </row>
    <row r="145" spans="1:17" x14ac:dyDescent="0.25">
      <c r="A145" s="67"/>
      <c r="B145" s="67"/>
      <c r="C145" s="67"/>
      <c r="D145" s="67"/>
      <c r="E145" s="67"/>
      <c r="F145" s="67"/>
      <c r="G145" s="67"/>
      <c r="H145" s="67"/>
      <c r="I145" s="67"/>
      <c r="J145" s="67"/>
      <c r="K145" s="67"/>
      <c r="L145" s="67"/>
      <c r="M145" s="67"/>
      <c r="N145" s="67"/>
      <c r="O145" s="67"/>
      <c r="P145" s="67"/>
      <c r="Q145" s="67"/>
    </row>
    <row r="146" spans="1:17" x14ac:dyDescent="0.25">
      <c r="A146" s="67"/>
      <c r="B146" s="67"/>
      <c r="C146" s="67"/>
      <c r="D146" s="67"/>
      <c r="E146" s="67"/>
      <c r="F146" s="67"/>
      <c r="G146" s="67"/>
      <c r="H146" s="67"/>
      <c r="I146" s="67"/>
      <c r="J146" s="67"/>
      <c r="K146" s="67"/>
      <c r="L146" s="67"/>
      <c r="M146" s="67"/>
      <c r="N146" s="67"/>
      <c r="O146" s="67"/>
      <c r="P146" s="67"/>
      <c r="Q146" s="67"/>
    </row>
    <row r="147" spans="1:17" x14ac:dyDescent="0.25">
      <c r="A147" s="67"/>
      <c r="B147" s="67"/>
      <c r="C147" s="67"/>
      <c r="D147" s="67"/>
      <c r="E147" s="67"/>
      <c r="F147" s="67"/>
      <c r="G147" s="67"/>
      <c r="H147" s="67"/>
      <c r="I147" s="67"/>
      <c r="J147" s="67"/>
      <c r="K147" s="67"/>
      <c r="L147" s="67"/>
      <c r="M147" s="67"/>
      <c r="N147" s="67"/>
      <c r="O147" s="67"/>
      <c r="P147" s="67"/>
      <c r="Q147" s="67"/>
    </row>
    <row r="148" spans="1:17" x14ac:dyDescent="0.25">
      <c r="A148" s="67"/>
      <c r="B148" s="67"/>
      <c r="C148" s="67"/>
      <c r="D148" s="67"/>
      <c r="E148" s="67"/>
      <c r="F148" s="67"/>
      <c r="G148" s="67"/>
      <c r="H148" s="67"/>
      <c r="I148" s="67"/>
      <c r="J148" s="67"/>
      <c r="K148" s="67"/>
      <c r="L148" s="67"/>
      <c r="M148" s="67"/>
      <c r="N148" s="67"/>
      <c r="O148" s="67"/>
      <c r="P148" s="67"/>
      <c r="Q148" s="67"/>
    </row>
    <row r="149" spans="1:17" x14ac:dyDescent="0.25">
      <c r="A149" s="67"/>
      <c r="B149" s="67"/>
      <c r="C149" s="67"/>
      <c r="D149" s="67"/>
      <c r="E149" s="67"/>
      <c r="F149" s="67"/>
      <c r="G149" s="67"/>
      <c r="H149" s="67"/>
      <c r="I149" s="67"/>
      <c r="J149" s="67"/>
      <c r="K149" s="67"/>
      <c r="L149" s="67"/>
      <c r="M149" s="67"/>
      <c r="N149" s="67"/>
      <c r="O149" s="67"/>
      <c r="P149" s="67"/>
      <c r="Q149" s="67"/>
    </row>
    <row r="150" spans="1:17" x14ac:dyDescent="0.25">
      <c r="A150" s="67"/>
      <c r="B150" s="67"/>
      <c r="C150" s="67"/>
      <c r="D150" s="67"/>
      <c r="E150" s="67"/>
      <c r="F150" s="67"/>
      <c r="G150" s="67"/>
      <c r="H150" s="67"/>
      <c r="I150" s="67"/>
      <c r="J150" s="67"/>
      <c r="K150" s="67"/>
      <c r="L150" s="67"/>
      <c r="M150" s="67"/>
      <c r="N150" s="67"/>
      <c r="O150" s="67"/>
      <c r="P150" s="67"/>
      <c r="Q150" s="67"/>
    </row>
    <row r="151" spans="1:17" x14ac:dyDescent="0.25">
      <c r="A151" s="67"/>
      <c r="B151" s="67"/>
      <c r="C151" s="67"/>
      <c r="D151" s="67"/>
      <c r="E151" s="67"/>
      <c r="F151" s="67"/>
      <c r="G151" s="67"/>
      <c r="H151" s="67"/>
      <c r="I151" s="67"/>
      <c r="J151" s="67"/>
      <c r="K151" s="67"/>
      <c r="L151" s="67"/>
      <c r="M151" s="67"/>
      <c r="N151" s="67"/>
      <c r="O151" s="67"/>
      <c r="P151" s="67"/>
      <c r="Q151" s="67"/>
    </row>
    <row r="152" spans="1:17" x14ac:dyDescent="0.25">
      <c r="A152" s="67"/>
      <c r="B152" s="67"/>
      <c r="C152" s="67"/>
      <c r="D152" s="67"/>
      <c r="E152" s="67"/>
      <c r="F152" s="67"/>
      <c r="G152" s="67"/>
      <c r="H152" s="67"/>
      <c r="I152" s="67"/>
      <c r="J152" s="67"/>
      <c r="K152" s="67"/>
      <c r="L152" s="67"/>
      <c r="M152" s="67"/>
      <c r="N152" s="67"/>
      <c r="O152" s="67"/>
      <c r="P152" s="67"/>
      <c r="Q152" s="67"/>
    </row>
    <row r="153" spans="1:17" x14ac:dyDescent="0.25">
      <c r="A153" s="67"/>
      <c r="B153" s="67"/>
      <c r="C153" s="67"/>
      <c r="D153" s="67"/>
      <c r="E153" s="67"/>
      <c r="F153" s="67"/>
      <c r="G153" s="67"/>
      <c r="H153" s="67"/>
      <c r="I153" s="67"/>
      <c r="J153" s="67"/>
      <c r="K153" s="67"/>
      <c r="L153" s="67"/>
      <c r="M153" s="67"/>
      <c r="N153" s="67"/>
      <c r="O153" s="67"/>
      <c r="P153" s="67"/>
      <c r="Q153" s="67"/>
    </row>
    <row r="154" spans="1:17" x14ac:dyDescent="0.25">
      <c r="A154" s="67"/>
      <c r="B154" s="67"/>
      <c r="C154" s="67"/>
      <c r="D154" s="67"/>
      <c r="E154" s="67"/>
      <c r="F154" s="67"/>
      <c r="G154" s="67"/>
      <c r="H154" s="67"/>
      <c r="I154" s="67"/>
      <c r="J154" s="67"/>
      <c r="K154" s="67"/>
      <c r="L154" s="67"/>
      <c r="M154" s="67"/>
      <c r="N154" s="67"/>
      <c r="O154" s="67"/>
      <c r="P154" s="67"/>
      <c r="Q154" s="67"/>
    </row>
    <row r="155" spans="1:17" x14ac:dyDescent="0.25">
      <c r="A155" s="67"/>
      <c r="B155" s="67"/>
      <c r="C155" s="67"/>
      <c r="D155" s="67"/>
      <c r="E155" s="67"/>
      <c r="F155" s="67"/>
      <c r="G155" s="67"/>
      <c r="H155" s="67"/>
      <c r="I155" s="67"/>
      <c r="J155" s="67"/>
      <c r="K155" s="67"/>
      <c r="L155" s="67"/>
      <c r="M155" s="67"/>
      <c r="N155" s="67"/>
      <c r="O155" s="67"/>
      <c r="P155" s="67"/>
      <c r="Q155" s="67"/>
    </row>
    <row r="156" spans="1:17" x14ac:dyDescent="0.25">
      <c r="A156" s="67"/>
      <c r="B156" s="67"/>
      <c r="C156" s="67"/>
      <c r="D156" s="67"/>
      <c r="E156" s="67"/>
      <c r="F156" s="67"/>
      <c r="G156" s="67"/>
      <c r="H156" s="67"/>
      <c r="I156" s="67"/>
      <c r="J156" s="67"/>
      <c r="K156" s="67"/>
      <c r="L156" s="67"/>
      <c r="M156" s="67"/>
      <c r="N156" s="67"/>
      <c r="O156" s="67"/>
      <c r="P156" s="67"/>
      <c r="Q156" s="67"/>
    </row>
    <row r="157" spans="1:17" x14ac:dyDescent="0.25">
      <c r="A157" s="67"/>
      <c r="B157" s="67"/>
      <c r="C157" s="67"/>
      <c r="D157" s="67"/>
      <c r="E157" s="67"/>
      <c r="F157" s="67"/>
      <c r="G157" s="67"/>
      <c r="H157" s="67"/>
      <c r="I157" s="67"/>
      <c r="J157" s="67"/>
      <c r="K157" s="67"/>
      <c r="L157" s="67"/>
      <c r="M157" s="67"/>
      <c r="N157" s="67"/>
      <c r="O157" s="67"/>
      <c r="P157" s="67"/>
      <c r="Q157" s="67"/>
    </row>
    <row r="158" spans="1:17" x14ac:dyDescent="0.25">
      <c r="A158" s="67"/>
      <c r="B158" s="67"/>
      <c r="C158" s="67"/>
      <c r="D158" s="67"/>
      <c r="E158" s="67"/>
      <c r="F158" s="67"/>
      <c r="G158" s="67"/>
      <c r="H158" s="67"/>
      <c r="I158" s="67"/>
      <c r="J158" s="67"/>
      <c r="K158" s="67"/>
      <c r="L158" s="67"/>
      <c r="M158" s="67"/>
      <c r="N158" s="67"/>
      <c r="O158" s="67"/>
      <c r="P158" s="67"/>
      <c r="Q158" s="67"/>
    </row>
    <row r="159" spans="1:17" x14ac:dyDescent="0.25">
      <c r="A159" s="67"/>
      <c r="B159" s="67"/>
      <c r="C159" s="67"/>
      <c r="D159" s="67"/>
      <c r="E159" s="67"/>
      <c r="F159" s="67"/>
      <c r="G159" s="67"/>
      <c r="H159" s="67"/>
      <c r="I159" s="67"/>
      <c r="J159" s="67"/>
      <c r="K159" s="67"/>
      <c r="L159" s="67"/>
      <c r="M159" s="67"/>
      <c r="N159" s="67"/>
      <c r="O159" s="67"/>
      <c r="P159" s="67"/>
      <c r="Q159" s="67"/>
    </row>
    <row r="160" spans="1:17" x14ac:dyDescent="0.25">
      <c r="A160" s="67"/>
      <c r="B160" s="67"/>
      <c r="C160" s="67"/>
      <c r="D160" s="67"/>
      <c r="E160" s="67"/>
      <c r="F160" s="67"/>
      <c r="G160" s="67"/>
      <c r="H160" s="67"/>
      <c r="I160" s="67"/>
      <c r="J160" s="67"/>
      <c r="K160" s="67"/>
      <c r="L160" s="67"/>
      <c r="M160" s="67"/>
      <c r="N160" s="67"/>
      <c r="O160" s="67"/>
      <c r="P160" s="67"/>
      <c r="Q160" s="67"/>
    </row>
    <row r="161" spans="1:17" x14ac:dyDescent="0.25">
      <c r="A161" s="67"/>
      <c r="B161" s="67"/>
      <c r="C161" s="67"/>
      <c r="D161" s="67"/>
      <c r="E161" s="67"/>
      <c r="F161" s="67"/>
      <c r="G161" s="67"/>
      <c r="H161" s="67"/>
      <c r="I161" s="67"/>
      <c r="J161" s="67"/>
      <c r="K161" s="67"/>
      <c r="L161" s="67"/>
      <c r="M161" s="67"/>
      <c r="N161" s="67"/>
      <c r="O161" s="67"/>
      <c r="P161" s="67"/>
      <c r="Q161" s="67"/>
    </row>
    <row r="162" spans="1:17" x14ac:dyDescent="0.25">
      <c r="A162" s="67"/>
      <c r="B162" s="67"/>
      <c r="C162" s="67"/>
      <c r="D162" s="67"/>
      <c r="E162" s="67"/>
      <c r="F162" s="67"/>
      <c r="G162" s="67"/>
      <c r="H162" s="67"/>
      <c r="I162" s="67"/>
      <c r="J162" s="67"/>
      <c r="K162" s="67"/>
      <c r="L162" s="67"/>
      <c r="M162" s="67"/>
      <c r="N162" s="67"/>
      <c r="O162" s="67"/>
      <c r="P162" s="67"/>
      <c r="Q162" s="67"/>
    </row>
    <row r="163" spans="1:17" x14ac:dyDescent="0.25">
      <c r="A163" s="67"/>
      <c r="B163" s="67"/>
      <c r="C163" s="67"/>
      <c r="D163" s="67"/>
      <c r="E163" s="67"/>
      <c r="F163" s="67"/>
      <c r="G163" s="67"/>
      <c r="H163" s="67"/>
      <c r="I163" s="67"/>
      <c r="J163" s="67"/>
      <c r="K163" s="67"/>
      <c r="L163" s="67"/>
      <c r="M163" s="67"/>
      <c r="N163" s="67"/>
      <c r="O163" s="67"/>
      <c r="P163" s="67"/>
      <c r="Q163" s="67"/>
    </row>
    <row r="164" spans="1:17" x14ac:dyDescent="0.25">
      <c r="A164" s="67"/>
      <c r="B164" s="67"/>
      <c r="C164" s="67"/>
      <c r="D164" s="67"/>
      <c r="E164" s="67"/>
      <c r="F164" s="67"/>
      <c r="G164" s="67"/>
      <c r="H164" s="67"/>
      <c r="I164" s="67"/>
      <c r="J164" s="67"/>
      <c r="K164" s="67"/>
      <c r="L164" s="67"/>
      <c r="M164" s="67"/>
      <c r="N164" s="67"/>
      <c r="O164" s="67"/>
      <c r="P164" s="67"/>
      <c r="Q164" s="67"/>
    </row>
    <row r="165" spans="1:17" x14ac:dyDescent="0.25">
      <c r="A165" s="67"/>
      <c r="B165" s="67"/>
      <c r="C165" s="67"/>
      <c r="D165" s="67"/>
      <c r="E165" s="67"/>
      <c r="F165" s="67"/>
      <c r="G165" s="67"/>
      <c r="H165" s="67"/>
      <c r="I165" s="67"/>
      <c r="J165" s="67"/>
      <c r="K165" s="67"/>
      <c r="L165" s="67"/>
      <c r="M165" s="67"/>
      <c r="N165" s="67"/>
      <c r="O165" s="67"/>
      <c r="P165" s="67"/>
      <c r="Q165" s="67"/>
    </row>
    <row r="166" spans="1:17" x14ac:dyDescent="0.25">
      <c r="A166" s="67"/>
      <c r="B166" s="67"/>
      <c r="C166" s="67"/>
      <c r="D166" s="67"/>
      <c r="E166" s="67"/>
      <c r="F166" s="67"/>
      <c r="G166" s="67"/>
      <c r="H166" s="67"/>
      <c r="I166" s="67"/>
      <c r="J166" s="67"/>
      <c r="K166" s="67"/>
      <c r="L166" s="67"/>
      <c r="M166" s="67"/>
      <c r="N166" s="67"/>
      <c r="O166" s="67"/>
      <c r="P166" s="67"/>
      <c r="Q166" s="67"/>
    </row>
    <row r="167" spans="1:17" x14ac:dyDescent="0.25">
      <c r="A167" s="67"/>
      <c r="B167" s="67"/>
      <c r="C167" s="67"/>
      <c r="D167" s="67"/>
      <c r="E167" s="67"/>
      <c r="F167" s="67"/>
      <c r="G167" s="67"/>
      <c r="H167" s="67"/>
      <c r="I167" s="67"/>
      <c r="J167" s="67"/>
      <c r="K167" s="67"/>
      <c r="L167" s="67"/>
      <c r="M167" s="67"/>
      <c r="N167" s="67"/>
      <c r="O167" s="67"/>
      <c r="P167" s="67"/>
      <c r="Q167" s="67"/>
    </row>
    <row r="168" spans="1:17" x14ac:dyDescent="0.25">
      <c r="A168" s="67"/>
      <c r="B168" s="67"/>
      <c r="C168" s="67"/>
      <c r="D168" s="67"/>
      <c r="E168" s="67"/>
      <c r="F168" s="67"/>
      <c r="G168" s="67"/>
      <c r="H168" s="67"/>
      <c r="I168" s="67"/>
      <c r="J168" s="67"/>
      <c r="K168" s="67"/>
      <c r="L168" s="67"/>
      <c r="M168" s="67"/>
      <c r="N168" s="67"/>
      <c r="O168" s="67"/>
      <c r="P168" s="67"/>
      <c r="Q168" s="67"/>
    </row>
    <row r="169" spans="1:17" x14ac:dyDescent="0.25">
      <c r="A169" s="67"/>
      <c r="B169" s="67"/>
      <c r="C169" s="67"/>
      <c r="D169" s="67"/>
      <c r="E169" s="67"/>
      <c r="F169" s="67"/>
      <c r="G169" s="67"/>
      <c r="H169" s="67"/>
      <c r="I169" s="67"/>
      <c r="J169" s="67"/>
      <c r="K169" s="67"/>
      <c r="L169" s="67"/>
      <c r="M169" s="67"/>
      <c r="N169" s="67"/>
      <c r="O169" s="67"/>
      <c r="P169" s="67"/>
      <c r="Q169" s="67"/>
    </row>
    <row r="170" spans="1:17" x14ac:dyDescent="0.25">
      <c r="A170" s="67"/>
      <c r="B170" s="67"/>
      <c r="C170" s="67"/>
      <c r="D170" s="67"/>
      <c r="E170" s="67"/>
      <c r="F170" s="67"/>
      <c r="G170" s="67"/>
      <c r="H170" s="67"/>
      <c r="I170" s="67"/>
      <c r="J170" s="67"/>
      <c r="K170" s="67"/>
      <c r="L170" s="67"/>
      <c r="M170" s="67"/>
      <c r="N170" s="67"/>
      <c r="O170" s="67"/>
      <c r="P170" s="67"/>
      <c r="Q170" s="67"/>
    </row>
    <row r="171" spans="1:17" x14ac:dyDescent="0.25">
      <c r="A171" s="67"/>
      <c r="B171" s="67"/>
      <c r="C171" s="67"/>
      <c r="D171" s="67"/>
      <c r="E171" s="67"/>
      <c r="F171" s="67"/>
      <c r="G171" s="67"/>
      <c r="H171" s="67"/>
      <c r="I171" s="67"/>
      <c r="J171" s="67"/>
      <c r="K171" s="67"/>
      <c r="L171" s="67"/>
      <c r="M171" s="67"/>
      <c r="N171" s="67"/>
      <c r="O171" s="67"/>
      <c r="P171" s="67"/>
      <c r="Q171" s="67"/>
    </row>
    <row r="172" spans="1:17" x14ac:dyDescent="0.25">
      <c r="A172" s="67"/>
      <c r="B172" s="67"/>
      <c r="C172" s="67"/>
      <c r="D172" s="67"/>
      <c r="E172" s="67"/>
      <c r="F172" s="67"/>
      <c r="G172" s="67"/>
      <c r="H172" s="67"/>
      <c r="I172" s="67"/>
      <c r="J172" s="67"/>
      <c r="K172" s="67"/>
      <c r="L172" s="67"/>
      <c r="M172" s="67"/>
      <c r="N172" s="67"/>
      <c r="O172" s="67"/>
      <c r="P172" s="67"/>
      <c r="Q172" s="67"/>
    </row>
    <row r="173" spans="1:17" x14ac:dyDescent="0.25">
      <c r="A173" s="67"/>
      <c r="B173" s="67"/>
      <c r="C173" s="67"/>
      <c r="D173" s="67"/>
      <c r="E173" s="67"/>
      <c r="F173" s="67"/>
      <c r="G173" s="67"/>
      <c r="H173" s="67"/>
      <c r="I173" s="67"/>
      <c r="J173" s="67"/>
      <c r="K173" s="67"/>
      <c r="L173" s="67"/>
      <c r="M173" s="67"/>
      <c r="N173" s="67"/>
      <c r="O173" s="67"/>
      <c r="P173" s="67"/>
      <c r="Q173" s="67"/>
    </row>
    <row r="174" spans="1:17" x14ac:dyDescent="0.25">
      <c r="A174" s="67"/>
      <c r="B174" s="67"/>
      <c r="C174" s="67"/>
      <c r="D174" s="67"/>
      <c r="E174" s="67"/>
      <c r="F174" s="67"/>
      <c r="G174" s="67"/>
      <c r="H174" s="67"/>
      <c r="I174" s="67"/>
      <c r="J174" s="67"/>
      <c r="K174" s="67"/>
      <c r="L174" s="67"/>
      <c r="M174" s="67"/>
      <c r="N174" s="67"/>
      <c r="O174" s="67"/>
      <c r="P174" s="67"/>
      <c r="Q174" s="67"/>
    </row>
    <row r="175" spans="1:17" x14ac:dyDescent="0.25">
      <c r="A175" s="67"/>
      <c r="B175" s="67"/>
      <c r="C175" s="67"/>
      <c r="D175" s="67"/>
      <c r="E175" s="67"/>
      <c r="F175" s="67"/>
      <c r="G175" s="67"/>
      <c r="H175" s="67"/>
      <c r="I175" s="67"/>
      <c r="J175" s="67"/>
      <c r="K175" s="67"/>
      <c r="L175" s="67"/>
      <c r="M175" s="67"/>
      <c r="N175" s="67"/>
      <c r="O175" s="67"/>
      <c r="P175" s="67"/>
      <c r="Q175" s="67"/>
    </row>
    <row r="176" spans="1:17" x14ac:dyDescent="0.25">
      <c r="A176" s="67"/>
      <c r="B176" s="67"/>
      <c r="C176" s="67"/>
      <c r="D176" s="67"/>
      <c r="E176" s="67"/>
      <c r="F176" s="67"/>
      <c r="G176" s="67"/>
      <c r="H176" s="67"/>
      <c r="I176" s="67"/>
      <c r="J176" s="67"/>
      <c r="K176" s="67"/>
      <c r="L176" s="67"/>
      <c r="M176" s="67"/>
      <c r="N176" s="67"/>
      <c r="O176" s="67"/>
      <c r="P176" s="67"/>
      <c r="Q176" s="67"/>
    </row>
    <row r="177" spans="1:17" x14ac:dyDescent="0.25">
      <c r="A177" s="67"/>
      <c r="B177" s="67"/>
      <c r="C177" s="67"/>
      <c r="D177" s="67"/>
      <c r="E177" s="67"/>
      <c r="F177" s="67"/>
      <c r="G177" s="67"/>
      <c r="H177" s="67"/>
      <c r="I177" s="67"/>
      <c r="J177" s="67"/>
      <c r="K177" s="67"/>
      <c r="L177" s="67"/>
      <c r="M177" s="67"/>
      <c r="N177" s="67"/>
      <c r="O177" s="67"/>
      <c r="P177" s="67"/>
      <c r="Q177" s="67"/>
    </row>
    <row r="178" spans="1:17" x14ac:dyDescent="0.25">
      <c r="A178" s="67"/>
      <c r="B178" s="67"/>
      <c r="C178" s="67"/>
      <c r="D178" s="67"/>
      <c r="E178" s="67"/>
      <c r="F178" s="67"/>
      <c r="G178" s="67"/>
      <c r="H178" s="67"/>
      <c r="I178" s="67"/>
      <c r="J178" s="67"/>
      <c r="K178" s="67"/>
      <c r="L178" s="67"/>
      <c r="M178" s="67"/>
      <c r="N178" s="67"/>
      <c r="O178" s="67"/>
      <c r="P178" s="67"/>
      <c r="Q178" s="67"/>
    </row>
    <row r="179" spans="1:17" x14ac:dyDescent="0.25">
      <c r="A179" s="67"/>
      <c r="B179" s="67"/>
      <c r="C179" s="67"/>
      <c r="D179" s="67"/>
      <c r="E179" s="67"/>
      <c r="F179" s="67"/>
      <c r="G179" s="67"/>
      <c r="H179" s="67"/>
      <c r="I179" s="67"/>
      <c r="J179" s="67"/>
      <c r="K179" s="67"/>
      <c r="L179" s="67"/>
      <c r="M179" s="67"/>
      <c r="N179" s="67"/>
      <c r="O179" s="67"/>
      <c r="P179" s="67"/>
      <c r="Q179" s="67"/>
    </row>
    <row r="180" spans="1:17" x14ac:dyDescent="0.25">
      <c r="A180" s="67"/>
      <c r="B180" s="67"/>
      <c r="C180" s="67"/>
      <c r="D180" s="67"/>
      <c r="E180" s="67"/>
      <c r="F180" s="67"/>
      <c r="G180" s="67"/>
      <c r="H180" s="67"/>
      <c r="I180" s="67"/>
      <c r="J180" s="67"/>
      <c r="K180" s="67"/>
      <c r="L180" s="67"/>
      <c r="M180" s="67"/>
      <c r="N180" s="67"/>
      <c r="O180" s="67"/>
      <c r="P180" s="67"/>
      <c r="Q180" s="67"/>
    </row>
    <row r="181" spans="1:17" x14ac:dyDescent="0.25">
      <c r="A181" s="67"/>
      <c r="B181" s="67"/>
      <c r="C181" s="67"/>
      <c r="D181" s="67"/>
      <c r="E181" s="67"/>
      <c r="F181" s="67"/>
      <c r="G181" s="67"/>
      <c r="H181" s="67"/>
      <c r="I181" s="67"/>
      <c r="J181" s="67"/>
      <c r="K181" s="67"/>
      <c r="L181" s="67"/>
      <c r="M181" s="67"/>
      <c r="N181" s="67"/>
      <c r="O181" s="67"/>
      <c r="P181" s="67"/>
      <c r="Q181" s="67"/>
    </row>
    <row r="182" spans="1:17" x14ac:dyDescent="0.25">
      <c r="A182" s="67"/>
      <c r="B182" s="67"/>
      <c r="C182" s="67"/>
      <c r="D182" s="67"/>
      <c r="E182" s="67"/>
      <c r="F182" s="67"/>
      <c r="G182" s="67"/>
      <c r="H182" s="67"/>
      <c r="I182" s="67"/>
      <c r="J182" s="67"/>
      <c r="K182" s="67"/>
      <c r="L182" s="67"/>
      <c r="M182" s="67"/>
      <c r="N182" s="67"/>
      <c r="O182" s="67"/>
      <c r="P182" s="67"/>
      <c r="Q182" s="67"/>
    </row>
    <row r="183" spans="1:17" x14ac:dyDescent="0.25">
      <c r="A183" s="67"/>
      <c r="B183" s="67"/>
      <c r="C183" s="67"/>
      <c r="D183" s="67"/>
      <c r="E183" s="67"/>
      <c r="F183" s="67"/>
      <c r="G183" s="67"/>
      <c r="H183" s="67"/>
      <c r="I183" s="67"/>
      <c r="J183" s="67"/>
      <c r="K183" s="67"/>
      <c r="L183" s="67"/>
      <c r="M183" s="67"/>
      <c r="N183" s="67"/>
      <c r="O183" s="67"/>
      <c r="P183" s="67"/>
      <c r="Q183" s="67"/>
    </row>
    <row r="184" spans="1:17" x14ac:dyDescent="0.25">
      <c r="A184" s="67"/>
      <c r="B184" s="67"/>
      <c r="C184" s="67"/>
      <c r="D184" s="67"/>
      <c r="E184" s="67"/>
      <c r="F184" s="67"/>
      <c r="G184" s="67"/>
      <c r="H184" s="67"/>
      <c r="I184" s="67"/>
      <c r="J184" s="67"/>
      <c r="K184" s="67"/>
      <c r="L184" s="67"/>
      <c r="M184" s="67"/>
      <c r="N184" s="67"/>
      <c r="O184" s="67"/>
      <c r="P184" s="67"/>
      <c r="Q184" s="67"/>
    </row>
    <row r="185" spans="1:17" x14ac:dyDescent="0.25">
      <c r="A185" s="67"/>
      <c r="B185" s="67"/>
      <c r="C185" s="67"/>
      <c r="D185" s="67"/>
      <c r="E185" s="67"/>
      <c r="F185" s="67"/>
      <c r="G185" s="67"/>
      <c r="H185" s="67"/>
      <c r="I185" s="67"/>
      <c r="J185" s="67"/>
      <c r="K185" s="67"/>
      <c r="L185" s="67"/>
      <c r="M185" s="67"/>
      <c r="N185" s="67"/>
      <c r="O185" s="67"/>
      <c r="P185" s="67"/>
      <c r="Q185" s="67"/>
    </row>
    <row r="186" spans="1:17" x14ac:dyDescent="0.25">
      <c r="A186" s="67"/>
      <c r="B186" s="67"/>
      <c r="C186" s="67"/>
      <c r="D186" s="67"/>
      <c r="E186" s="67"/>
      <c r="F186" s="67"/>
      <c r="G186" s="67"/>
      <c r="H186" s="67"/>
      <c r="I186" s="67"/>
      <c r="J186" s="67"/>
      <c r="K186" s="67"/>
      <c r="L186" s="67"/>
      <c r="M186" s="67"/>
      <c r="N186" s="67"/>
      <c r="O186" s="67"/>
      <c r="P186" s="67"/>
      <c r="Q186" s="67"/>
    </row>
    <row r="187" spans="1:17" x14ac:dyDescent="0.25">
      <c r="A187" s="67"/>
      <c r="B187" s="67"/>
      <c r="C187" s="67"/>
      <c r="D187" s="67"/>
      <c r="E187" s="67"/>
      <c r="F187" s="67"/>
      <c r="G187" s="67"/>
      <c r="H187" s="67"/>
      <c r="I187" s="67"/>
      <c r="J187" s="67"/>
      <c r="K187" s="67"/>
      <c r="L187" s="67"/>
      <c r="M187" s="67"/>
      <c r="N187" s="67"/>
      <c r="O187" s="67"/>
      <c r="P187" s="67"/>
      <c r="Q187" s="67"/>
    </row>
    <row r="188" spans="1:17" x14ac:dyDescent="0.25">
      <c r="A188" s="67"/>
      <c r="B188" s="67"/>
      <c r="C188" s="67"/>
      <c r="D188" s="67"/>
      <c r="E188" s="67"/>
      <c r="F188" s="67"/>
      <c r="G188" s="67"/>
      <c r="H188" s="67"/>
      <c r="I188" s="67"/>
      <c r="J188" s="67"/>
      <c r="K188" s="67"/>
      <c r="L188" s="67"/>
      <c r="M188" s="67"/>
      <c r="N188" s="67"/>
      <c r="O188" s="67"/>
      <c r="P188" s="67"/>
      <c r="Q188" s="67"/>
    </row>
    <row r="189" spans="1:17" x14ac:dyDescent="0.25">
      <c r="A189" s="67"/>
      <c r="B189" s="67"/>
      <c r="C189" s="67"/>
      <c r="D189" s="67"/>
      <c r="E189" s="67"/>
      <c r="F189" s="67"/>
      <c r="G189" s="67"/>
      <c r="H189" s="67"/>
      <c r="I189" s="67"/>
      <c r="J189" s="67"/>
      <c r="K189" s="67"/>
      <c r="L189" s="67"/>
      <c r="M189" s="67"/>
      <c r="N189" s="67"/>
      <c r="O189" s="67"/>
      <c r="P189" s="67"/>
      <c r="Q189" s="67"/>
    </row>
    <row r="190" spans="1:17" x14ac:dyDescent="0.25">
      <c r="A190" s="67"/>
      <c r="B190" s="67"/>
      <c r="C190" s="67"/>
      <c r="D190" s="67"/>
      <c r="E190" s="67"/>
      <c r="F190" s="67"/>
      <c r="G190" s="67"/>
      <c r="H190" s="67"/>
      <c r="I190" s="67"/>
      <c r="J190" s="67"/>
      <c r="K190" s="67"/>
      <c r="L190" s="67"/>
      <c r="M190" s="67"/>
      <c r="N190" s="67"/>
      <c r="O190" s="67"/>
      <c r="P190" s="67"/>
      <c r="Q190" s="67"/>
    </row>
    <row r="191" spans="1:17" x14ac:dyDescent="0.25">
      <c r="A191" s="67"/>
      <c r="B191" s="67"/>
      <c r="C191" s="67"/>
      <c r="D191" s="67"/>
      <c r="E191" s="67"/>
      <c r="F191" s="67"/>
      <c r="G191" s="67"/>
      <c r="H191" s="67"/>
      <c r="I191" s="67"/>
      <c r="J191" s="67"/>
      <c r="K191" s="67"/>
      <c r="L191" s="67"/>
      <c r="M191" s="67"/>
      <c r="N191" s="67"/>
      <c r="O191" s="67"/>
      <c r="P191" s="67"/>
      <c r="Q191" s="67"/>
    </row>
    <row r="192" spans="1:17" x14ac:dyDescent="0.25">
      <c r="A192" s="67"/>
      <c r="B192" s="67"/>
      <c r="C192" s="67"/>
      <c r="D192" s="67"/>
      <c r="E192" s="67"/>
      <c r="F192" s="67"/>
      <c r="G192" s="67"/>
      <c r="H192" s="67"/>
      <c r="I192" s="67"/>
      <c r="J192" s="67"/>
      <c r="K192" s="67"/>
      <c r="L192" s="67"/>
      <c r="M192" s="67"/>
      <c r="N192" s="67"/>
      <c r="O192" s="67"/>
      <c r="P192" s="67"/>
      <c r="Q192" s="67"/>
    </row>
    <row r="193" spans="1:17" x14ac:dyDescent="0.25">
      <c r="A193" s="67"/>
      <c r="B193" s="67"/>
      <c r="C193" s="67"/>
      <c r="D193" s="67"/>
      <c r="E193" s="67"/>
      <c r="F193" s="67"/>
      <c r="G193" s="67"/>
      <c r="H193" s="67"/>
      <c r="I193" s="67"/>
      <c r="J193" s="67"/>
      <c r="K193" s="67"/>
      <c r="L193" s="67"/>
      <c r="M193" s="67"/>
      <c r="N193" s="67"/>
      <c r="O193" s="67"/>
      <c r="P193" s="67"/>
      <c r="Q193" s="67"/>
    </row>
    <row r="194" spans="1:17" x14ac:dyDescent="0.25">
      <c r="A194" s="67"/>
      <c r="B194" s="67"/>
      <c r="C194" s="67"/>
      <c r="D194" s="67"/>
      <c r="E194" s="67"/>
      <c r="F194" s="67"/>
      <c r="G194" s="67"/>
      <c r="H194" s="67"/>
      <c r="I194" s="67"/>
      <c r="J194" s="67"/>
      <c r="K194" s="67"/>
      <c r="L194" s="67"/>
      <c r="M194" s="67"/>
      <c r="N194" s="67"/>
      <c r="O194" s="67"/>
      <c r="P194" s="67"/>
      <c r="Q194" s="67"/>
    </row>
    <row r="195" spans="1:17" x14ac:dyDescent="0.25">
      <c r="A195" s="67"/>
      <c r="B195" s="67"/>
      <c r="C195" s="67"/>
      <c r="D195" s="67"/>
      <c r="E195" s="67"/>
      <c r="F195" s="67"/>
      <c r="G195" s="67"/>
      <c r="H195" s="67"/>
      <c r="I195" s="67"/>
      <c r="J195" s="67"/>
      <c r="K195" s="67"/>
      <c r="L195" s="67"/>
      <c r="M195" s="67"/>
      <c r="N195" s="67"/>
      <c r="O195" s="67"/>
      <c r="P195" s="67"/>
      <c r="Q195" s="67"/>
    </row>
    <row r="196" spans="1:17" x14ac:dyDescent="0.25">
      <c r="A196" s="67"/>
      <c r="B196" s="67"/>
      <c r="C196" s="67"/>
      <c r="D196" s="67"/>
      <c r="E196" s="67"/>
      <c r="F196" s="67"/>
      <c r="G196" s="67"/>
      <c r="H196" s="67"/>
      <c r="I196" s="67"/>
      <c r="J196" s="67"/>
      <c r="K196" s="67"/>
      <c r="L196" s="67"/>
      <c r="M196" s="67"/>
      <c r="N196" s="67"/>
      <c r="O196" s="67"/>
      <c r="P196" s="67"/>
      <c r="Q196" s="67"/>
    </row>
    <row r="197" spans="1:17" x14ac:dyDescent="0.25">
      <c r="A197" s="67"/>
      <c r="B197" s="67"/>
      <c r="C197" s="67"/>
      <c r="D197" s="67"/>
      <c r="E197" s="67"/>
      <c r="F197" s="67"/>
      <c r="G197" s="67"/>
      <c r="H197" s="67"/>
      <c r="I197" s="67"/>
      <c r="J197" s="67"/>
      <c r="K197" s="67"/>
      <c r="L197" s="67"/>
      <c r="M197" s="67"/>
      <c r="N197" s="67"/>
      <c r="O197" s="67"/>
      <c r="P197" s="67"/>
      <c r="Q197" s="67"/>
    </row>
    <row r="198" spans="1:17" x14ac:dyDescent="0.25">
      <c r="A198" s="67"/>
      <c r="B198" s="67"/>
      <c r="C198" s="67"/>
      <c r="D198" s="67"/>
      <c r="E198" s="67"/>
      <c r="F198" s="67"/>
      <c r="G198" s="67"/>
      <c r="H198" s="67"/>
      <c r="I198" s="67"/>
      <c r="J198" s="67"/>
      <c r="K198" s="67"/>
      <c r="L198" s="67"/>
      <c r="M198" s="67"/>
      <c r="N198" s="67"/>
      <c r="O198" s="67"/>
      <c r="P198" s="67"/>
      <c r="Q198" s="67"/>
    </row>
    <row r="199" spans="1:17" x14ac:dyDescent="0.25">
      <c r="A199" s="67"/>
      <c r="B199" s="67"/>
      <c r="C199" s="67"/>
      <c r="D199" s="67"/>
      <c r="E199" s="67"/>
      <c r="F199" s="67"/>
      <c r="G199" s="67"/>
      <c r="H199" s="67"/>
      <c r="I199" s="67"/>
      <c r="J199" s="67"/>
      <c r="K199" s="67"/>
      <c r="L199" s="67"/>
      <c r="M199" s="67"/>
      <c r="N199" s="67"/>
      <c r="O199" s="67"/>
      <c r="P199" s="67"/>
      <c r="Q199" s="67"/>
    </row>
    <row r="200" spans="1:17" x14ac:dyDescent="0.25">
      <c r="A200" s="67"/>
      <c r="B200" s="67"/>
      <c r="C200" s="67"/>
      <c r="D200" s="67"/>
      <c r="E200" s="67"/>
      <c r="F200" s="67"/>
      <c r="G200" s="67"/>
      <c r="H200" s="67"/>
      <c r="I200" s="67"/>
      <c r="J200" s="67"/>
      <c r="K200" s="67"/>
      <c r="L200" s="67"/>
      <c r="M200" s="67"/>
      <c r="N200" s="67"/>
      <c r="O200" s="67"/>
      <c r="P200" s="67"/>
      <c r="Q200" s="67"/>
    </row>
    <row r="201" spans="1:17" x14ac:dyDescent="0.25">
      <c r="A201" s="67"/>
      <c r="B201" s="67"/>
      <c r="C201" s="67"/>
      <c r="D201" s="67"/>
      <c r="E201" s="67"/>
      <c r="F201" s="67"/>
      <c r="G201" s="67"/>
      <c r="H201" s="67"/>
      <c r="I201" s="67"/>
      <c r="J201" s="67"/>
      <c r="K201" s="67"/>
      <c r="L201" s="67"/>
      <c r="M201" s="67"/>
      <c r="N201" s="67"/>
      <c r="O201" s="67"/>
      <c r="P201" s="67"/>
      <c r="Q201" s="67"/>
    </row>
    <row r="202" spans="1:17" x14ac:dyDescent="0.25">
      <c r="A202" s="67"/>
      <c r="B202" s="67"/>
      <c r="C202" s="67"/>
      <c r="D202" s="67"/>
      <c r="E202" s="67"/>
      <c r="F202" s="67"/>
      <c r="G202" s="67"/>
      <c r="H202" s="67"/>
      <c r="I202" s="67"/>
      <c r="J202" s="67"/>
      <c r="K202" s="67"/>
      <c r="L202" s="67"/>
      <c r="M202" s="67"/>
      <c r="N202" s="67"/>
      <c r="O202" s="67"/>
      <c r="P202" s="67"/>
      <c r="Q202" s="67"/>
    </row>
    <row r="203" spans="1:17" x14ac:dyDescent="0.25">
      <c r="A203" s="67"/>
      <c r="B203" s="67"/>
      <c r="C203" s="67"/>
      <c r="D203" s="67"/>
      <c r="E203" s="67"/>
      <c r="F203" s="67"/>
      <c r="G203" s="67"/>
      <c r="H203" s="67"/>
      <c r="I203" s="67"/>
      <c r="J203" s="67"/>
      <c r="K203" s="67"/>
      <c r="L203" s="67"/>
      <c r="M203" s="67"/>
      <c r="N203" s="67"/>
      <c r="O203" s="67"/>
      <c r="P203" s="67"/>
      <c r="Q203" s="67"/>
    </row>
    <row r="204" spans="1:17" x14ac:dyDescent="0.25">
      <c r="A204" s="67"/>
      <c r="B204" s="67"/>
      <c r="C204" s="67"/>
      <c r="D204" s="67"/>
      <c r="E204" s="67"/>
      <c r="F204" s="67"/>
      <c r="G204" s="67"/>
      <c r="H204" s="67"/>
      <c r="I204" s="67"/>
      <c r="J204" s="67"/>
      <c r="K204" s="67"/>
      <c r="L204" s="67"/>
      <c r="M204" s="67"/>
      <c r="N204" s="67"/>
      <c r="O204" s="67"/>
      <c r="P204" s="67"/>
      <c r="Q204" s="67"/>
    </row>
    <row r="205" spans="1:17" x14ac:dyDescent="0.25">
      <c r="A205" s="67"/>
      <c r="B205" s="67"/>
      <c r="C205" s="67"/>
      <c r="D205" s="67"/>
      <c r="E205" s="67"/>
      <c r="F205" s="67"/>
      <c r="G205" s="67"/>
      <c r="H205" s="67"/>
      <c r="I205" s="67"/>
      <c r="J205" s="67"/>
      <c r="K205" s="67"/>
      <c r="L205" s="67"/>
      <c r="M205" s="67"/>
      <c r="N205" s="67"/>
      <c r="O205" s="67"/>
      <c r="P205" s="67"/>
      <c r="Q205" s="67"/>
    </row>
    <row r="206" spans="1:17" x14ac:dyDescent="0.25">
      <c r="A206" s="67"/>
      <c r="B206" s="67"/>
      <c r="C206" s="67"/>
      <c r="D206" s="67"/>
      <c r="E206" s="67"/>
      <c r="F206" s="67"/>
      <c r="G206" s="67"/>
      <c r="H206" s="67"/>
      <c r="I206" s="67"/>
      <c r="J206" s="67"/>
      <c r="K206" s="67"/>
      <c r="L206" s="67"/>
      <c r="M206" s="67"/>
      <c r="N206" s="67"/>
      <c r="O206" s="67"/>
      <c r="P206" s="67"/>
      <c r="Q206" s="67"/>
    </row>
    <row r="207" spans="1:17" x14ac:dyDescent="0.25">
      <c r="A207" s="67"/>
      <c r="B207" s="67"/>
      <c r="C207" s="67"/>
      <c r="D207" s="67"/>
      <c r="E207" s="67"/>
      <c r="F207" s="67"/>
      <c r="G207" s="67"/>
      <c r="H207" s="67"/>
      <c r="I207" s="67"/>
      <c r="J207" s="67"/>
      <c r="K207" s="67"/>
      <c r="L207" s="67"/>
      <c r="M207" s="67"/>
      <c r="N207" s="67"/>
      <c r="O207" s="67"/>
      <c r="P207" s="67"/>
      <c r="Q207" s="67"/>
    </row>
    <row r="208" spans="1:17" x14ac:dyDescent="0.25">
      <c r="A208" s="67"/>
      <c r="B208" s="67"/>
      <c r="C208" s="67"/>
      <c r="D208" s="67"/>
      <c r="E208" s="67"/>
      <c r="F208" s="67"/>
      <c r="G208" s="67"/>
      <c r="H208" s="67"/>
      <c r="I208" s="67"/>
      <c r="J208" s="67"/>
      <c r="K208" s="67"/>
      <c r="L208" s="67"/>
      <c r="M208" s="67"/>
      <c r="N208" s="67"/>
      <c r="O208" s="67"/>
      <c r="P208" s="67"/>
      <c r="Q208" s="67"/>
    </row>
    <row r="209" spans="1:17" x14ac:dyDescent="0.25">
      <c r="A209" s="67"/>
      <c r="B209" s="67"/>
      <c r="C209" s="67"/>
      <c r="D209" s="67"/>
      <c r="E209" s="67"/>
      <c r="F209" s="67"/>
      <c r="G209" s="67"/>
      <c r="H209" s="67"/>
      <c r="I209" s="67"/>
      <c r="J209" s="67"/>
      <c r="K209" s="67"/>
      <c r="L209" s="67"/>
      <c r="M209" s="67"/>
      <c r="N209" s="67"/>
      <c r="O209" s="67"/>
      <c r="P209" s="67"/>
      <c r="Q209" s="67"/>
    </row>
    <row r="210" spans="1:17" x14ac:dyDescent="0.25">
      <c r="A210" s="67"/>
      <c r="B210" s="67"/>
      <c r="C210" s="67"/>
      <c r="D210" s="67"/>
      <c r="E210" s="67"/>
      <c r="F210" s="67"/>
      <c r="G210" s="67"/>
      <c r="H210" s="67"/>
      <c r="I210" s="67"/>
      <c r="J210" s="67"/>
      <c r="K210" s="67"/>
      <c r="L210" s="67"/>
      <c r="M210" s="67"/>
      <c r="N210" s="67"/>
      <c r="O210" s="67"/>
      <c r="P210" s="67"/>
      <c r="Q210" s="67"/>
    </row>
    <row r="211" spans="1:17" x14ac:dyDescent="0.25">
      <c r="A211" s="67"/>
      <c r="B211" s="67"/>
      <c r="C211" s="67"/>
      <c r="D211" s="67"/>
      <c r="E211" s="67"/>
      <c r="F211" s="67"/>
      <c r="G211" s="67"/>
      <c r="H211" s="67"/>
      <c r="I211" s="67"/>
      <c r="J211" s="67"/>
      <c r="K211" s="67"/>
      <c r="L211" s="67"/>
      <c r="M211" s="67"/>
      <c r="N211" s="67"/>
      <c r="O211" s="67"/>
      <c r="P211" s="67"/>
      <c r="Q211" s="67"/>
    </row>
    <row r="212" spans="1:17" x14ac:dyDescent="0.25">
      <c r="A212" s="67"/>
      <c r="B212" s="67"/>
      <c r="C212" s="67"/>
      <c r="D212" s="67"/>
      <c r="E212" s="67"/>
      <c r="F212" s="67"/>
      <c r="G212" s="67"/>
      <c r="H212" s="67"/>
      <c r="I212" s="67"/>
      <c r="J212" s="67"/>
      <c r="K212" s="67"/>
      <c r="L212" s="67"/>
      <c r="M212" s="67"/>
      <c r="N212" s="67"/>
      <c r="O212" s="67"/>
      <c r="P212" s="67"/>
      <c r="Q212" s="67"/>
    </row>
    <row r="213" spans="1:17" x14ac:dyDescent="0.25">
      <c r="A213" s="67"/>
      <c r="B213" s="67"/>
      <c r="C213" s="67"/>
      <c r="D213" s="67"/>
      <c r="E213" s="67"/>
      <c r="F213" s="67"/>
      <c r="G213" s="67"/>
      <c r="H213" s="67"/>
      <c r="I213" s="67"/>
      <c r="J213" s="67"/>
      <c r="K213" s="67"/>
      <c r="L213" s="67"/>
      <c r="M213" s="67"/>
      <c r="N213" s="67"/>
      <c r="O213" s="67"/>
      <c r="P213" s="67"/>
      <c r="Q213" s="67"/>
    </row>
    <row r="214" spans="1:17" x14ac:dyDescent="0.25">
      <c r="A214" s="67"/>
      <c r="B214" s="67"/>
      <c r="C214" s="67"/>
      <c r="D214" s="67"/>
      <c r="E214" s="67"/>
      <c r="F214" s="67"/>
      <c r="G214" s="67"/>
      <c r="H214" s="67"/>
      <c r="I214" s="67"/>
      <c r="J214" s="67"/>
      <c r="K214" s="67"/>
      <c r="L214" s="67"/>
      <c r="M214" s="67"/>
      <c r="N214" s="67"/>
      <c r="O214" s="67"/>
      <c r="P214" s="67"/>
      <c r="Q214" s="67"/>
    </row>
    <row r="215" spans="1:17" x14ac:dyDescent="0.25">
      <c r="A215" s="67"/>
      <c r="B215" s="67"/>
      <c r="C215" s="67"/>
      <c r="D215" s="67"/>
      <c r="E215" s="67"/>
      <c r="F215" s="67"/>
      <c r="G215" s="67"/>
      <c r="H215" s="67"/>
      <c r="I215" s="67"/>
      <c r="J215" s="67"/>
      <c r="K215" s="67"/>
      <c r="L215" s="67"/>
      <c r="M215" s="67"/>
      <c r="N215" s="67"/>
      <c r="O215" s="67"/>
      <c r="P215" s="67"/>
      <c r="Q215" s="67"/>
    </row>
    <row r="216" spans="1:17" x14ac:dyDescent="0.25">
      <c r="A216" s="67"/>
      <c r="B216" s="67"/>
      <c r="C216" s="67"/>
      <c r="D216" s="67"/>
      <c r="E216" s="67"/>
      <c r="F216" s="67"/>
      <c r="G216" s="67"/>
      <c r="H216" s="67"/>
      <c r="I216" s="67"/>
      <c r="J216" s="67"/>
      <c r="K216" s="67"/>
      <c r="L216" s="67"/>
      <c r="M216" s="67"/>
      <c r="N216" s="67"/>
      <c r="O216" s="67"/>
      <c r="P216" s="67"/>
      <c r="Q216" s="67"/>
    </row>
    <row r="217" spans="1:17" x14ac:dyDescent="0.25">
      <c r="A217" s="67"/>
      <c r="B217" s="67"/>
      <c r="C217" s="67"/>
      <c r="D217" s="67"/>
      <c r="E217" s="67"/>
      <c r="F217" s="67"/>
      <c r="G217" s="67"/>
      <c r="H217" s="67"/>
      <c r="I217" s="67"/>
      <c r="J217" s="67"/>
      <c r="K217" s="67"/>
      <c r="L217" s="67"/>
      <c r="M217" s="67"/>
      <c r="N217" s="67"/>
      <c r="O217" s="67"/>
      <c r="P217" s="67"/>
      <c r="Q217" s="67"/>
    </row>
    <row r="218" spans="1:17" x14ac:dyDescent="0.25">
      <c r="A218" s="67"/>
      <c r="B218" s="67"/>
      <c r="C218" s="67"/>
      <c r="D218" s="67"/>
      <c r="E218" s="67"/>
      <c r="F218" s="67"/>
      <c r="G218" s="67"/>
      <c r="H218" s="67"/>
      <c r="I218" s="67"/>
      <c r="J218" s="67"/>
      <c r="K218" s="67"/>
      <c r="L218" s="67"/>
      <c r="M218" s="67"/>
      <c r="N218" s="67"/>
      <c r="O218" s="67"/>
      <c r="P218" s="67"/>
      <c r="Q218" s="67"/>
    </row>
    <row r="219" spans="1:17" x14ac:dyDescent="0.25">
      <c r="A219" s="67"/>
      <c r="B219" s="67"/>
      <c r="C219" s="67"/>
      <c r="D219" s="67"/>
      <c r="E219" s="67"/>
      <c r="F219" s="67"/>
      <c r="G219" s="67"/>
      <c r="H219" s="67"/>
      <c r="I219" s="67"/>
      <c r="J219" s="67"/>
      <c r="K219" s="67"/>
      <c r="L219" s="67"/>
      <c r="M219" s="67"/>
      <c r="N219" s="67"/>
      <c r="O219" s="67"/>
      <c r="P219" s="67"/>
      <c r="Q219" s="67"/>
    </row>
    <row r="220" spans="1:17" x14ac:dyDescent="0.25">
      <c r="A220" s="67"/>
      <c r="B220" s="67"/>
      <c r="C220" s="67"/>
      <c r="D220" s="67"/>
      <c r="E220" s="67"/>
      <c r="F220" s="67"/>
      <c r="G220" s="67"/>
      <c r="H220" s="67"/>
      <c r="I220" s="67"/>
      <c r="J220" s="67"/>
      <c r="K220" s="67"/>
      <c r="L220" s="67"/>
      <c r="M220" s="67"/>
      <c r="N220" s="67"/>
      <c r="O220" s="67"/>
      <c r="P220" s="67"/>
      <c r="Q220" s="67"/>
    </row>
    <row r="221" spans="1:17" x14ac:dyDescent="0.25">
      <c r="A221" s="67"/>
      <c r="B221" s="67"/>
      <c r="C221" s="67"/>
      <c r="D221" s="67"/>
      <c r="E221" s="67"/>
      <c r="F221" s="67"/>
      <c r="G221" s="67"/>
      <c r="H221" s="67"/>
      <c r="I221" s="67"/>
      <c r="J221" s="67"/>
      <c r="K221" s="67"/>
      <c r="L221" s="67"/>
      <c r="M221" s="67"/>
      <c r="N221" s="67"/>
      <c r="O221" s="67"/>
      <c r="P221" s="67"/>
      <c r="Q221" s="67"/>
    </row>
    <row r="222" spans="1:17" x14ac:dyDescent="0.25">
      <c r="A222" s="67"/>
      <c r="B222" s="67"/>
      <c r="C222" s="67"/>
      <c r="D222" s="67"/>
      <c r="E222" s="67"/>
      <c r="F222" s="67"/>
      <c r="G222" s="67"/>
      <c r="H222" s="67"/>
      <c r="I222" s="67"/>
      <c r="J222" s="67"/>
      <c r="K222" s="67"/>
      <c r="L222" s="67"/>
      <c r="M222" s="67"/>
      <c r="N222" s="67"/>
      <c r="O222" s="67"/>
      <c r="P222" s="67"/>
      <c r="Q222" s="67"/>
    </row>
    <row r="223" spans="1:17" x14ac:dyDescent="0.25">
      <c r="A223" s="67"/>
      <c r="B223" s="67"/>
      <c r="C223" s="67"/>
      <c r="D223" s="67"/>
      <c r="E223" s="67"/>
      <c r="F223" s="67"/>
      <c r="G223" s="67"/>
      <c r="H223" s="67"/>
      <c r="I223" s="67"/>
      <c r="J223" s="67"/>
      <c r="K223" s="67"/>
      <c r="L223" s="67"/>
      <c r="M223" s="67"/>
      <c r="N223" s="67"/>
      <c r="O223" s="67"/>
      <c r="P223" s="67"/>
      <c r="Q223" s="67"/>
    </row>
    <row r="224" spans="1:17" x14ac:dyDescent="0.25">
      <c r="A224" s="67"/>
      <c r="B224" s="67"/>
      <c r="C224" s="67"/>
      <c r="D224" s="67"/>
      <c r="E224" s="67"/>
      <c r="F224" s="67"/>
      <c r="G224" s="67"/>
      <c r="H224" s="67"/>
      <c r="I224" s="67"/>
      <c r="J224" s="67"/>
      <c r="K224" s="67"/>
      <c r="L224" s="67"/>
      <c r="M224" s="67"/>
      <c r="N224" s="67"/>
      <c r="O224" s="67"/>
      <c r="P224" s="67"/>
      <c r="Q224" s="67"/>
    </row>
    <row r="225" spans="1:17" x14ac:dyDescent="0.25">
      <c r="A225" s="67"/>
      <c r="B225" s="67"/>
      <c r="C225" s="67"/>
      <c r="D225" s="67"/>
      <c r="E225" s="67"/>
      <c r="F225" s="67"/>
      <c r="G225" s="67"/>
      <c r="H225" s="67"/>
      <c r="I225" s="67"/>
      <c r="J225" s="67"/>
      <c r="K225" s="67"/>
      <c r="L225" s="67"/>
      <c r="M225" s="67"/>
      <c r="N225" s="67"/>
      <c r="O225" s="67"/>
      <c r="P225" s="67"/>
      <c r="Q225" s="67"/>
    </row>
    <row r="226" spans="1:17" x14ac:dyDescent="0.25">
      <c r="A226" s="67"/>
      <c r="B226" s="67"/>
      <c r="C226" s="67"/>
      <c r="D226" s="67"/>
      <c r="E226" s="67"/>
      <c r="F226" s="67"/>
      <c r="G226" s="67"/>
      <c r="H226" s="67"/>
      <c r="I226" s="67"/>
      <c r="J226" s="67"/>
      <c r="K226" s="67"/>
      <c r="L226" s="67"/>
      <c r="M226" s="67"/>
      <c r="N226" s="67"/>
      <c r="O226" s="67"/>
      <c r="P226" s="67"/>
      <c r="Q226" s="67"/>
    </row>
    <row r="227" spans="1:17" x14ac:dyDescent="0.25">
      <c r="A227" s="67"/>
      <c r="B227" s="67"/>
      <c r="C227" s="67"/>
      <c r="D227" s="67"/>
      <c r="E227" s="67"/>
      <c r="F227" s="67"/>
      <c r="G227" s="67"/>
      <c r="H227" s="67"/>
      <c r="I227" s="67"/>
      <c r="J227" s="67"/>
      <c r="K227" s="67"/>
      <c r="L227" s="67"/>
      <c r="M227" s="67"/>
      <c r="N227" s="67"/>
      <c r="O227" s="67"/>
      <c r="P227" s="67"/>
      <c r="Q227" s="67"/>
    </row>
    <row r="228" spans="1:17" x14ac:dyDescent="0.25">
      <c r="A228" s="67"/>
      <c r="B228" s="67"/>
      <c r="C228" s="67"/>
      <c r="D228" s="67"/>
      <c r="E228" s="67"/>
      <c r="F228" s="67"/>
      <c r="G228" s="67"/>
      <c r="H228" s="67"/>
      <c r="I228" s="67"/>
      <c r="J228" s="67"/>
      <c r="K228" s="67"/>
      <c r="L228" s="67"/>
      <c r="M228" s="67"/>
      <c r="N228" s="67"/>
      <c r="O228" s="67"/>
      <c r="P228" s="67"/>
      <c r="Q228" s="67"/>
    </row>
    <row r="229" spans="1:17" x14ac:dyDescent="0.25">
      <c r="A229" s="67"/>
      <c r="B229" s="67"/>
      <c r="C229" s="67"/>
      <c r="D229" s="67"/>
      <c r="E229" s="67"/>
      <c r="F229" s="67"/>
      <c r="G229" s="67"/>
      <c r="H229" s="67"/>
      <c r="I229" s="67"/>
      <c r="J229" s="67"/>
      <c r="K229" s="67"/>
      <c r="L229" s="67"/>
      <c r="M229" s="67"/>
      <c r="N229" s="67"/>
      <c r="O229" s="67"/>
      <c r="P229" s="67"/>
      <c r="Q229" s="67"/>
    </row>
    <row r="230" spans="1:17" x14ac:dyDescent="0.25">
      <c r="A230" s="67"/>
      <c r="B230" s="67"/>
      <c r="C230" s="67"/>
      <c r="D230" s="67"/>
      <c r="E230" s="67"/>
      <c r="F230" s="67"/>
      <c r="G230" s="67"/>
      <c r="H230" s="67"/>
      <c r="I230" s="67"/>
      <c r="J230" s="67"/>
      <c r="K230" s="67"/>
      <c r="L230" s="67"/>
      <c r="M230" s="67"/>
      <c r="N230" s="67"/>
      <c r="O230" s="67"/>
      <c r="P230" s="67"/>
      <c r="Q230" s="67"/>
    </row>
    <row r="231" spans="1:17" x14ac:dyDescent="0.25">
      <c r="A231" s="67"/>
      <c r="B231" s="67"/>
      <c r="C231" s="67"/>
      <c r="D231" s="67"/>
      <c r="E231" s="67"/>
      <c r="F231" s="67"/>
      <c r="G231" s="67"/>
      <c r="H231" s="67"/>
      <c r="I231" s="67"/>
      <c r="J231" s="67"/>
      <c r="K231" s="67"/>
      <c r="L231" s="67"/>
      <c r="M231" s="67"/>
      <c r="N231" s="67"/>
      <c r="O231" s="67"/>
      <c r="P231" s="67"/>
      <c r="Q231" s="67"/>
    </row>
    <row r="232" spans="1:17" x14ac:dyDescent="0.25">
      <c r="A232" s="67"/>
      <c r="B232" s="67"/>
      <c r="C232" s="67"/>
      <c r="D232" s="67"/>
      <c r="E232" s="67"/>
      <c r="F232" s="67"/>
      <c r="G232" s="67"/>
      <c r="H232" s="67"/>
      <c r="I232" s="67"/>
      <c r="J232" s="67"/>
      <c r="K232" s="67"/>
      <c r="L232" s="67"/>
      <c r="M232" s="67"/>
      <c r="N232" s="67"/>
      <c r="O232" s="67"/>
      <c r="P232" s="67"/>
      <c r="Q232" s="67"/>
    </row>
    <row r="233" spans="1:17" x14ac:dyDescent="0.25">
      <c r="A233" s="67"/>
      <c r="B233" s="67"/>
      <c r="C233" s="67"/>
      <c r="D233" s="67"/>
      <c r="E233" s="67"/>
      <c r="F233" s="67"/>
      <c r="G233" s="67"/>
      <c r="H233" s="67"/>
      <c r="I233" s="67"/>
      <c r="J233" s="67"/>
      <c r="K233" s="67"/>
      <c r="L233" s="67"/>
      <c r="M233" s="67"/>
      <c r="N233" s="67"/>
      <c r="O233" s="67"/>
      <c r="P233" s="67"/>
      <c r="Q233" s="67"/>
    </row>
    <row r="234" spans="1:17" x14ac:dyDescent="0.25">
      <c r="A234" s="67"/>
      <c r="B234" s="67"/>
      <c r="C234" s="67"/>
      <c r="D234" s="67"/>
      <c r="E234" s="67"/>
      <c r="F234" s="67"/>
      <c r="G234" s="67"/>
      <c r="H234" s="67"/>
      <c r="I234" s="67"/>
      <c r="J234" s="67"/>
      <c r="K234" s="67"/>
      <c r="L234" s="67"/>
      <c r="M234" s="67"/>
      <c r="N234" s="67"/>
      <c r="O234" s="67"/>
      <c r="P234" s="67"/>
      <c r="Q234" s="67"/>
    </row>
    <row r="235" spans="1:17" x14ac:dyDescent="0.25">
      <c r="A235" s="67"/>
      <c r="B235" s="67"/>
      <c r="C235" s="67"/>
      <c r="D235" s="67"/>
      <c r="E235" s="67"/>
      <c r="F235" s="67"/>
      <c r="G235" s="67"/>
      <c r="H235" s="67"/>
      <c r="I235" s="67"/>
      <c r="J235" s="67"/>
      <c r="K235" s="67"/>
      <c r="L235" s="67"/>
      <c r="M235" s="67"/>
      <c r="N235" s="67"/>
      <c r="O235" s="67"/>
      <c r="P235" s="67"/>
      <c r="Q235" s="67"/>
    </row>
    <row r="236" spans="1:17" x14ac:dyDescent="0.25">
      <c r="A236" s="67"/>
      <c r="B236" s="67"/>
      <c r="C236" s="67"/>
      <c r="D236" s="67"/>
      <c r="E236" s="67"/>
      <c r="F236" s="67"/>
      <c r="G236" s="67"/>
      <c r="H236" s="67"/>
      <c r="I236" s="67"/>
      <c r="J236" s="67"/>
      <c r="K236" s="67"/>
      <c r="L236" s="67"/>
      <c r="M236" s="67"/>
      <c r="N236" s="67"/>
      <c r="O236" s="67"/>
      <c r="P236" s="67"/>
      <c r="Q236" s="67"/>
    </row>
    <row r="237" spans="1:17" x14ac:dyDescent="0.25">
      <c r="A237" s="67"/>
      <c r="B237" s="67"/>
      <c r="C237" s="67"/>
      <c r="D237" s="67"/>
      <c r="E237" s="67"/>
      <c r="F237" s="67"/>
      <c r="G237" s="67"/>
      <c r="H237" s="67"/>
      <c r="I237" s="67"/>
      <c r="J237" s="67"/>
      <c r="K237" s="67"/>
      <c r="L237" s="67"/>
      <c r="M237" s="67"/>
      <c r="N237" s="67"/>
      <c r="O237" s="67"/>
      <c r="P237" s="67"/>
      <c r="Q237" s="67"/>
    </row>
    <row r="238" spans="1:17" x14ac:dyDescent="0.25">
      <c r="A238" s="67"/>
      <c r="B238" s="67"/>
      <c r="C238" s="67"/>
      <c r="D238" s="67"/>
      <c r="E238" s="67"/>
      <c r="F238" s="67"/>
      <c r="G238" s="67"/>
      <c r="H238" s="67"/>
      <c r="I238" s="67"/>
      <c r="J238" s="67"/>
      <c r="K238" s="67"/>
      <c r="L238" s="67"/>
      <c r="M238" s="67"/>
      <c r="N238" s="67"/>
      <c r="O238" s="67"/>
      <c r="P238" s="67"/>
      <c r="Q238" s="67"/>
    </row>
    <row r="239" spans="1:17" x14ac:dyDescent="0.25">
      <c r="A239" s="67"/>
      <c r="B239" s="67"/>
      <c r="C239" s="67"/>
      <c r="D239" s="67"/>
      <c r="E239" s="67"/>
      <c r="F239" s="67"/>
      <c r="G239" s="67"/>
      <c r="H239" s="67"/>
      <c r="I239" s="67"/>
      <c r="J239" s="67"/>
      <c r="K239" s="67"/>
      <c r="L239" s="67"/>
      <c r="M239" s="67"/>
      <c r="N239" s="67"/>
      <c r="O239" s="67"/>
      <c r="P239" s="67"/>
      <c r="Q239" s="67"/>
    </row>
    <row r="240" spans="1:17" x14ac:dyDescent="0.25">
      <c r="A240" s="67"/>
      <c r="B240" s="67"/>
      <c r="C240" s="67"/>
      <c r="D240" s="67"/>
      <c r="E240" s="67"/>
      <c r="F240" s="67"/>
      <c r="G240" s="67"/>
      <c r="H240" s="67"/>
      <c r="I240" s="67"/>
      <c r="J240" s="67"/>
      <c r="K240" s="67"/>
      <c r="L240" s="67"/>
      <c r="M240" s="67"/>
      <c r="N240" s="67"/>
      <c r="O240" s="67"/>
      <c r="P240" s="67"/>
      <c r="Q240" s="67"/>
    </row>
    <row r="241" spans="1:17" x14ac:dyDescent="0.25">
      <c r="A241" s="67"/>
      <c r="B241" s="67"/>
      <c r="C241" s="67"/>
      <c r="D241" s="67"/>
      <c r="E241" s="67"/>
      <c r="F241" s="67"/>
      <c r="G241" s="67"/>
      <c r="H241" s="67"/>
      <c r="I241" s="67"/>
      <c r="J241" s="67"/>
      <c r="K241" s="67"/>
      <c r="L241" s="67"/>
      <c r="M241" s="67"/>
      <c r="N241" s="67"/>
      <c r="O241" s="67"/>
      <c r="P241" s="67"/>
      <c r="Q241" s="67"/>
    </row>
    <row r="242" spans="1:17" x14ac:dyDescent="0.25">
      <c r="A242" s="67"/>
      <c r="B242" s="67"/>
      <c r="C242" s="67"/>
      <c r="D242" s="67"/>
      <c r="E242" s="67"/>
      <c r="F242" s="67"/>
      <c r="G242" s="67"/>
      <c r="H242" s="67"/>
      <c r="I242" s="67"/>
      <c r="J242" s="67"/>
      <c r="K242" s="67"/>
      <c r="L242" s="67"/>
      <c r="M242" s="67"/>
      <c r="N242" s="67"/>
      <c r="O242" s="67"/>
      <c r="P242" s="67"/>
      <c r="Q242" s="67"/>
    </row>
    <row r="243" spans="1:17" x14ac:dyDescent="0.25">
      <c r="A243" s="67"/>
      <c r="B243" s="67"/>
      <c r="C243" s="67"/>
      <c r="D243" s="67"/>
      <c r="E243" s="67"/>
      <c r="F243" s="67"/>
      <c r="G243" s="67"/>
      <c r="H243" s="67"/>
      <c r="I243" s="67"/>
      <c r="J243" s="67"/>
      <c r="K243" s="67"/>
      <c r="L243" s="67"/>
      <c r="M243" s="67"/>
      <c r="N243" s="67"/>
      <c r="O243" s="67"/>
      <c r="P243" s="67"/>
      <c r="Q243" s="67"/>
    </row>
  </sheetData>
  <mergeCells count="1">
    <mergeCell ref="B3:E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B1:L43"/>
  <sheetViews>
    <sheetView zoomScaleNormal="100" workbookViewId="0">
      <selection activeCell="H21" sqref="H21"/>
    </sheetView>
  </sheetViews>
  <sheetFormatPr baseColWidth="10" defaultColWidth="11.42578125" defaultRowHeight="15" x14ac:dyDescent="0.25"/>
  <cols>
    <col min="1" max="1" width="3.85546875" customWidth="1"/>
    <col min="2" max="2" width="17.28515625" customWidth="1"/>
    <col min="3" max="3" width="17.42578125" customWidth="1"/>
    <col min="4" max="4" width="36.7109375" customWidth="1"/>
    <col min="5" max="5" width="24.28515625" customWidth="1"/>
    <col min="6" max="6" width="22.5703125" customWidth="1"/>
    <col min="8" max="8" width="8" customWidth="1"/>
    <col min="9" max="9" width="30.42578125" customWidth="1"/>
    <col min="10" max="10" width="44.28515625" customWidth="1"/>
    <col min="12" max="12" width="93.5703125" bestFit="1" customWidth="1"/>
  </cols>
  <sheetData>
    <row r="1" spans="2:12" ht="15.75" x14ac:dyDescent="0.25">
      <c r="B1" s="21" t="s">
        <v>167</v>
      </c>
      <c r="C1" s="21"/>
      <c r="I1" s="115" t="s">
        <v>168</v>
      </c>
    </row>
    <row r="2" spans="2:12" ht="16.5" thickBot="1" x14ac:dyDescent="0.3">
      <c r="I2" s="115"/>
    </row>
    <row r="3" spans="2:12" ht="23.25" customHeight="1" thickBot="1" x14ac:dyDescent="0.3">
      <c r="B3" s="399" t="s">
        <v>169</v>
      </c>
      <c r="C3" s="400"/>
      <c r="D3" s="401"/>
      <c r="E3" s="118" t="s">
        <v>170</v>
      </c>
      <c r="F3" s="119" t="s">
        <v>171</v>
      </c>
      <c r="J3" s="402" t="s">
        <v>172</v>
      </c>
      <c r="K3" s="403"/>
      <c r="L3" s="120" t="s">
        <v>173</v>
      </c>
    </row>
    <row r="4" spans="2:12" ht="25.5" customHeight="1" thickBot="1" x14ac:dyDescent="0.3">
      <c r="B4" s="404" t="s">
        <v>174</v>
      </c>
      <c r="C4" s="121" t="s">
        <v>175</v>
      </c>
      <c r="D4" s="122" t="s">
        <v>176</v>
      </c>
      <c r="E4" s="123"/>
      <c r="F4" s="124"/>
      <c r="J4" s="179" t="s">
        <v>177</v>
      </c>
      <c r="K4" s="180"/>
      <c r="L4" s="185"/>
    </row>
    <row r="5" spans="2:12" x14ac:dyDescent="0.25">
      <c r="B5" s="405"/>
      <c r="C5" s="407" t="s">
        <v>178</v>
      </c>
      <c r="D5" s="122" t="s">
        <v>179</v>
      </c>
      <c r="E5" s="125"/>
      <c r="F5" s="126"/>
      <c r="J5" s="181" t="s">
        <v>180</v>
      </c>
      <c r="K5" s="182"/>
      <c r="L5" s="117"/>
    </row>
    <row r="6" spans="2:12" ht="15.75" thickBot="1" x14ac:dyDescent="0.3">
      <c r="B6" s="405"/>
      <c r="C6" s="408"/>
      <c r="D6" s="127" t="s">
        <v>181</v>
      </c>
      <c r="E6" s="128"/>
      <c r="F6" s="129"/>
      <c r="J6" s="181" t="s">
        <v>182</v>
      </c>
      <c r="K6" s="182"/>
      <c r="L6" s="117"/>
    </row>
    <row r="7" spans="2:12" ht="15.75" customHeight="1" x14ac:dyDescent="0.25">
      <c r="B7" s="405"/>
      <c r="C7" s="407" t="s">
        <v>183</v>
      </c>
      <c r="D7" s="130" t="s">
        <v>184</v>
      </c>
      <c r="E7" s="131"/>
      <c r="F7" s="132"/>
      <c r="J7" s="181" t="s">
        <v>185</v>
      </c>
      <c r="K7" s="182"/>
      <c r="L7" s="117"/>
    </row>
    <row r="8" spans="2:12" x14ac:dyDescent="0.25">
      <c r="B8" s="405"/>
      <c r="C8" s="409"/>
      <c r="D8" s="133" t="s">
        <v>186</v>
      </c>
      <c r="E8" s="134"/>
      <c r="F8" s="116"/>
      <c r="J8" s="181" t="s">
        <v>187</v>
      </c>
      <c r="K8" s="182"/>
      <c r="L8" s="186" t="s">
        <v>188</v>
      </c>
    </row>
    <row r="9" spans="2:12" ht="20.45" customHeight="1" x14ac:dyDescent="0.25">
      <c r="B9" s="405"/>
      <c r="C9" s="409"/>
      <c r="D9" s="133" t="s">
        <v>189</v>
      </c>
      <c r="E9" s="134"/>
      <c r="F9" s="135"/>
      <c r="J9" s="181" t="s">
        <v>190</v>
      </c>
      <c r="K9" s="182"/>
      <c r="L9" s="186" t="s">
        <v>191</v>
      </c>
    </row>
    <row r="10" spans="2:12" ht="21.6" customHeight="1" thickBot="1" x14ac:dyDescent="0.3">
      <c r="B10" s="405"/>
      <c r="C10" s="409"/>
      <c r="D10" s="133" t="s">
        <v>192</v>
      </c>
      <c r="E10" s="134"/>
      <c r="F10" s="135"/>
      <c r="J10" s="183" t="s">
        <v>193</v>
      </c>
      <c r="K10" s="184"/>
      <c r="L10" s="187" t="s">
        <v>194</v>
      </c>
    </row>
    <row r="11" spans="2:12" x14ac:dyDescent="0.25">
      <c r="B11" s="405"/>
      <c r="C11" s="409"/>
      <c r="D11" s="133" t="s">
        <v>195</v>
      </c>
      <c r="E11" s="134"/>
      <c r="F11" s="135"/>
      <c r="I11" s="136" t="s">
        <v>196</v>
      </c>
    </row>
    <row r="12" spans="2:12" ht="22.5" x14ac:dyDescent="0.25">
      <c r="B12" s="405"/>
      <c r="C12" s="409"/>
      <c r="D12" s="133" t="s">
        <v>197</v>
      </c>
      <c r="E12" s="134"/>
      <c r="F12" s="135"/>
      <c r="I12" s="136" t="s">
        <v>198</v>
      </c>
    </row>
    <row r="13" spans="2:12" ht="21" customHeight="1" x14ac:dyDescent="0.25">
      <c r="B13" s="405"/>
      <c r="C13" s="409"/>
      <c r="D13" s="133" t="s">
        <v>199</v>
      </c>
      <c r="E13" s="134"/>
      <c r="F13" s="135"/>
      <c r="I13" s="136" t="s">
        <v>200</v>
      </c>
    </row>
    <row r="14" spans="2:12" ht="24.6" customHeight="1" x14ac:dyDescent="0.25">
      <c r="B14" s="405"/>
      <c r="C14" s="409"/>
      <c r="D14" s="133" t="s">
        <v>201</v>
      </c>
      <c r="E14" s="134"/>
      <c r="F14" s="135"/>
    </row>
    <row r="15" spans="2:12" ht="23.25" x14ac:dyDescent="0.25">
      <c r="B15" s="405"/>
      <c r="C15" s="409"/>
      <c r="D15" s="137" t="s">
        <v>202</v>
      </c>
      <c r="E15" s="138"/>
      <c r="F15" s="139"/>
    </row>
    <row r="16" spans="2:12" ht="15.75" customHeight="1" thickBot="1" x14ac:dyDescent="0.3">
      <c r="B16" s="405"/>
      <c r="C16" s="408"/>
      <c r="D16" s="140" t="s">
        <v>203</v>
      </c>
      <c r="E16" s="128"/>
      <c r="F16" s="129"/>
    </row>
    <row r="17" spans="2:6" ht="15.75" customHeight="1" thickBot="1" x14ac:dyDescent="0.3">
      <c r="B17" s="405"/>
      <c r="C17" s="141" t="s">
        <v>204</v>
      </c>
      <c r="D17" s="142" t="s">
        <v>205</v>
      </c>
      <c r="E17" s="143"/>
      <c r="F17" s="144"/>
    </row>
    <row r="18" spans="2:6" ht="15.75" customHeight="1" thickBot="1" x14ac:dyDescent="0.3">
      <c r="B18" s="405"/>
      <c r="C18" s="121" t="s">
        <v>206</v>
      </c>
      <c r="D18" s="142" t="s">
        <v>207</v>
      </c>
      <c r="E18" s="145"/>
      <c r="F18" s="146"/>
    </row>
    <row r="19" spans="2:6" ht="15.75" customHeight="1" thickBot="1" x14ac:dyDescent="0.3">
      <c r="B19" s="406"/>
      <c r="C19" s="390" t="s">
        <v>208</v>
      </c>
      <c r="D19" s="391"/>
      <c r="E19" s="145"/>
      <c r="F19" s="146"/>
    </row>
    <row r="20" spans="2:6" ht="34.5" customHeight="1" thickBot="1" x14ac:dyDescent="0.3">
      <c r="B20" s="147" t="s">
        <v>209</v>
      </c>
      <c r="C20" s="390" t="s">
        <v>210</v>
      </c>
      <c r="D20" s="391"/>
      <c r="E20" s="148"/>
      <c r="F20" s="149"/>
    </row>
    <row r="21" spans="2:6" ht="24" customHeight="1" thickBot="1" x14ac:dyDescent="0.3">
      <c r="B21" s="392" t="s">
        <v>211</v>
      </c>
      <c r="C21" s="393"/>
      <c r="D21" s="393"/>
      <c r="E21" s="149"/>
      <c r="F21" s="149"/>
    </row>
    <row r="22" spans="2:6" ht="30" customHeight="1" thickBot="1" x14ac:dyDescent="0.3">
      <c r="B22" s="394" t="s">
        <v>212</v>
      </c>
      <c r="C22" s="150"/>
      <c r="D22" s="151" t="s">
        <v>213</v>
      </c>
      <c r="E22" s="152"/>
      <c r="F22" s="153"/>
    </row>
    <row r="23" spans="2:6" ht="30" customHeight="1" x14ac:dyDescent="0.25">
      <c r="B23" s="394"/>
      <c r="C23" s="150"/>
      <c r="D23" s="154" t="s">
        <v>214</v>
      </c>
      <c r="E23" s="155"/>
      <c r="F23" s="156"/>
    </row>
    <row r="24" spans="2:6" ht="30" customHeight="1" thickBot="1" x14ac:dyDescent="0.3">
      <c r="B24" s="394"/>
      <c r="C24" s="150"/>
      <c r="D24" s="157" t="s">
        <v>215</v>
      </c>
      <c r="E24" s="155"/>
      <c r="F24" s="156"/>
    </row>
    <row r="25" spans="2:6" ht="30" customHeight="1" thickBot="1" x14ac:dyDescent="0.3">
      <c r="B25" s="394"/>
      <c r="C25" s="150"/>
      <c r="D25" s="158" t="s">
        <v>216</v>
      </c>
      <c r="E25" s="159"/>
      <c r="F25" s="160"/>
    </row>
    <row r="26" spans="2:6" ht="30" customHeight="1" x14ac:dyDescent="0.25">
      <c r="B26" s="394"/>
      <c r="C26" s="150"/>
      <c r="D26" s="161" t="s">
        <v>217</v>
      </c>
      <c r="E26" s="162"/>
      <c r="F26" s="163"/>
    </row>
    <row r="27" spans="2:6" ht="30" customHeight="1" x14ac:dyDescent="0.25">
      <c r="B27" s="394"/>
      <c r="C27" s="150"/>
      <c r="D27" s="164" t="s">
        <v>218</v>
      </c>
      <c r="E27" s="155"/>
      <c r="F27" s="156"/>
    </row>
    <row r="28" spans="2:6" ht="30" customHeight="1" x14ac:dyDescent="0.25">
      <c r="B28" s="394"/>
      <c r="C28" s="150"/>
      <c r="D28" s="164" t="s">
        <v>219</v>
      </c>
      <c r="E28" s="155"/>
      <c r="F28" s="156"/>
    </row>
    <row r="29" spans="2:6" ht="30" customHeight="1" x14ac:dyDescent="0.25">
      <c r="B29" s="394"/>
      <c r="C29" s="150"/>
      <c r="D29" s="164" t="s">
        <v>220</v>
      </c>
      <c r="E29" s="155"/>
      <c r="F29" s="156"/>
    </row>
    <row r="30" spans="2:6" ht="30" customHeight="1" thickBot="1" x14ac:dyDescent="0.3">
      <c r="B30" s="394"/>
      <c r="C30" s="150"/>
      <c r="D30" s="165" t="s">
        <v>221</v>
      </c>
      <c r="E30" s="166"/>
      <c r="F30" s="167"/>
    </row>
    <row r="31" spans="2:6" ht="30" customHeight="1" thickBot="1" x14ac:dyDescent="0.3">
      <c r="B31" s="394"/>
      <c r="C31" s="150"/>
      <c r="D31" s="158" t="s">
        <v>222</v>
      </c>
      <c r="E31" s="168"/>
      <c r="F31" s="169"/>
    </row>
    <row r="32" spans="2:6" ht="30" customHeight="1" x14ac:dyDescent="0.25">
      <c r="B32" s="394"/>
      <c r="C32" s="150"/>
      <c r="D32" s="161" t="s">
        <v>223</v>
      </c>
      <c r="E32" s="162"/>
      <c r="F32" s="163"/>
    </row>
    <row r="33" spans="2:6" ht="30" customHeight="1" thickBot="1" x14ac:dyDescent="0.3">
      <c r="B33" s="394"/>
      <c r="C33" s="150"/>
      <c r="D33" s="165" t="s">
        <v>224</v>
      </c>
      <c r="E33" s="166"/>
      <c r="F33" s="167"/>
    </row>
    <row r="34" spans="2:6" ht="30" customHeight="1" thickBot="1" x14ac:dyDescent="0.3">
      <c r="B34" s="394"/>
      <c r="C34" s="150"/>
      <c r="D34" s="158" t="s">
        <v>225</v>
      </c>
      <c r="E34" s="170"/>
      <c r="F34" s="169"/>
    </row>
    <row r="35" spans="2:6" ht="30" customHeight="1" x14ac:dyDescent="0.25">
      <c r="B35" s="394"/>
      <c r="C35" s="150"/>
      <c r="D35" s="161" t="s">
        <v>226</v>
      </c>
      <c r="E35" s="152"/>
      <c r="F35" s="153"/>
    </row>
    <row r="36" spans="2:6" ht="30" customHeight="1" x14ac:dyDescent="0.25">
      <c r="B36" s="394"/>
      <c r="C36" s="150"/>
      <c r="D36" s="164" t="s">
        <v>227</v>
      </c>
      <c r="E36" s="171"/>
      <c r="F36" s="172"/>
    </row>
    <row r="37" spans="2:6" ht="30" customHeight="1" x14ac:dyDescent="0.25">
      <c r="B37" s="394"/>
      <c r="C37" s="150"/>
      <c r="D37" s="164" t="s">
        <v>228</v>
      </c>
      <c r="E37" s="171"/>
      <c r="F37" s="172"/>
    </row>
    <row r="38" spans="2:6" ht="30" customHeight="1" x14ac:dyDescent="0.25">
      <c r="B38" s="394"/>
      <c r="C38" s="150"/>
      <c r="D38" s="164" t="s">
        <v>229</v>
      </c>
      <c r="E38" s="171"/>
      <c r="F38" s="172"/>
    </row>
    <row r="39" spans="2:6" ht="30" customHeight="1" x14ac:dyDescent="0.25">
      <c r="B39" s="394"/>
      <c r="C39" s="150"/>
      <c r="D39" s="164" t="s">
        <v>230</v>
      </c>
      <c r="E39" s="171"/>
      <c r="F39" s="172"/>
    </row>
    <row r="40" spans="2:6" ht="30" customHeight="1" x14ac:dyDescent="0.25">
      <c r="B40" s="394"/>
      <c r="C40" s="150"/>
      <c r="D40" s="164" t="s">
        <v>231</v>
      </c>
      <c r="E40" s="171"/>
      <c r="F40" s="172"/>
    </row>
    <row r="41" spans="2:6" ht="30" customHeight="1" thickBot="1" x14ac:dyDescent="0.3">
      <c r="B41" s="394"/>
      <c r="C41" s="150"/>
      <c r="D41" s="165" t="s">
        <v>232</v>
      </c>
      <c r="E41" s="173"/>
      <c r="F41" s="174"/>
    </row>
    <row r="42" spans="2:6" ht="30" customHeight="1" thickBot="1" x14ac:dyDescent="0.3">
      <c r="B42" s="395"/>
      <c r="C42" s="175"/>
      <c r="D42" s="176" t="s">
        <v>233</v>
      </c>
      <c r="E42" s="168"/>
      <c r="F42" s="169"/>
    </row>
    <row r="43" spans="2:6" ht="18.75" customHeight="1" thickBot="1" x14ac:dyDescent="0.3">
      <c r="B43" s="396" t="s">
        <v>234</v>
      </c>
      <c r="C43" s="397"/>
      <c r="D43" s="398"/>
      <c r="E43" s="177"/>
      <c r="F43" s="178"/>
    </row>
  </sheetData>
  <mergeCells count="10">
    <mergeCell ref="J3:K3"/>
    <mergeCell ref="B4:B19"/>
    <mergeCell ref="C5:C6"/>
    <mergeCell ref="C7:C16"/>
    <mergeCell ref="C19:D19"/>
    <mergeCell ref="C20:D20"/>
    <mergeCell ref="B21:D21"/>
    <mergeCell ref="B22:B42"/>
    <mergeCell ref="B43:D43"/>
    <mergeCell ref="B3:D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N31"/>
  <sheetViews>
    <sheetView zoomScale="115" zoomScaleNormal="115" workbookViewId="0">
      <selection activeCell="N18" sqref="N18"/>
    </sheetView>
  </sheetViews>
  <sheetFormatPr baseColWidth="10" defaultColWidth="11.42578125" defaultRowHeight="15" x14ac:dyDescent="0.25"/>
  <cols>
    <col min="1" max="1" width="10.85546875" style="4" customWidth="1"/>
    <col min="2" max="2" width="18.140625" style="4" customWidth="1"/>
    <col min="3" max="4" width="9.85546875" style="4" customWidth="1"/>
    <col min="5" max="10" width="8.85546875" style="4" customWidth="1"/>
  </cols>
  <sheetData>
    <row r="1" spans="1:10" ht="15.75" x14ac:dyDescent="0.25">
      <c r="A1" s="21" t="s">
        <v>450</v>
      </c>
    </row>
    <row r="2" spans="1:10" x14ac:dyDescent="0.25">
      <c r="A2" s="68" t="s">
        <v>235</v>
      </c>
    </row>
    <row r="3" spans="1:10" ht="45" x14ac:dyDescent="0.25">
      <c r="A3" s="22" t="s">
        <v>236</v>
      </c>
      <c r="B3" s="22" t="s">
        <v>237</v>
      </c>
      <c r="C3" s="22" t="s">
        <v>238</v>
      </c>
      <c r="D3" s="22" t="s">
        <v>239</v>
      </c>
      <c r="E3" s="22" t="s">
        <v>240</v>
      </c>
      <c r="F3" s="22" t="s">
        <v>241</v>
      </c>
      <c r="G3" s="22" t="s">
        <v>242</v>
      </c>
      <c r="H3" s="22" t="s">
        <v>243</v>
      </c>
      <c r="I3" s="22" t="s">
        <v>244</v>
      </c>
      <c r="J3" s="22" t="s">
        <v>245</v>
      </c>
    </row>
    <row r="4" spans="1:10" x14ac:dyDescent="0.25">
      <c r="A4" s="1">
        <v>0</v>
      </c>
      <c r="B4" s="2"/>
      <c r="C4" s="2"/>
      <c r="D4" s="2"/>
      <c r="E4" s="2"/>
      <c r="F4" s="2"/>
      <c r="G4" s="2"/>
      <c r="H4" s="2"/>
      <c r="I4" s="2"/>
      <c r="J4" s="2"/>
    </row>
    <row r="5" spans="1:10" x14ac:dyDescent="0.25">
      <c r="A5" s="1">
        <v>0.05</v>
      </c>
      <c r="B5" s="2"/>
      <c r="C5" s="2"/>
      <c r="D5" s="2"/>
      <c r="E5" s="2"/>
      <c r="F5" s="2"/>
      <c r="G5" s="2"/>
      <c r="H5" s="2"/>
      <c r="I5" s="2"/>
      <c r="J5" s="2"/>
    </row>
    <row r="6" spans="1:10" x14ac:dyDescent="0.25">
      <c r="A6" s="1">
        <v>0.1</v>
      </c>
      <c r="B6" s="2"/>
      <c r="C6" s="2"/>
      <c r="D6" s="2"/>
      <c r="E6" s="2"/>
      <c r="F6" s="2"/>
      <c r="G6" s="2"/>
      <c r="H6" s="2"/>
      <c r="I6" s="2"/>
      <c r="J6" s="2"/>
    </row>
    <row r="7" spans="1:10" x14ac:dyDescent="0.25">
      <c r="A7" s="1">
        <v>0.15</v>
      </c>
      <c r="B7" s="2"/>
      <c r="C7" s="2"/>
      <c r="D7" s="2"/>
      <c r="E7" s="2"/>
      <c r="F7" s="2"/>
      <c r="G7" s="2"/>
      <c r="H7" s="2"/>
      <c r="I7" s="2"/>
      <c r="J7" s="2"/>
    </row>
    <row r="8" spans="1:10" x14ac:dyDescent="0.25">
      <c r="A8" s="1">
        <v>0.2</v>
      </c>
      <c r="B8" s="2"/>
      <c r="C8" s="2"/>
      <c r="D8" s="2"/>
      <c r="E8" s="2"/>
      <c r="F8" s="2"/>
      <c r="G8" s="2"/>
      <c r="H8" s="2"/>
      <c r="I8" s="2"/>
      <c r="J8" s="2"/>
    </row>
    <row r="9" spans="1:10" x14ac:dyDescent="0.25">
      <c r="A9" s="1">
        <v>0.25</v>
      </c>
      <c r="B9" s="2"/>
      <c r="C9" s="2"/>
      <c r="D9" s="2"/>
      <c r="E9" s="2"/>
      <c r="F9" s="2"/>
      <c r="G9" s="2"/>
      <c r="H9" s="2"/>
      <c r="I9" s="2"/>
      <c r="J9" s="2"/>
    </row>
    <row r="10" spans="1:10" x14ac:dyDescent="0.25">
      <c r="A10" s="1">
        <v>0.3</v>
      </c>
      <c r="B10" s="2"/>
      <c r="C10" s="2"/>
      <c r="D10" s="2"/>
      <c r="E10" s="2"/>
      <c r="F10" s="2"/>
      <c r="G10" s="2"/>
      <c r="H10" s="2"/>
      <c r="I10" s="2"/>
      <c r="J10" s="2"/>
    </row>
    <row r="11" spans="1:10" x14ac:dyDescent="0.25">
      <c r="A11" s="1">
        <v>0.35</v>
      </c>
      <c r="B11" s="2"/>
      <c r="C11" s="2"/>
      <c r="D11" s="2"/>
      <c r="E11" s="2"/>
      <c r="F11" s="2"/>
      <c r="G11" s="2"/>
      <c r="H11" s="2"/>
      <c r="I11" s="2"/>
      <c r="J11" s="2"/>
    </row>
    <row r="12" spans="1:10" x14ac:dyDescent="0.25">
      <c r="A12" s="1">
        <v>0.4</v>
      </c>
      <c r="B12" s="2"/>
      <c r="C12" s="2"/>
      <c r="D12" s="2"/>
      <c r="E12" s="2"/>
      <c r="F12" s="2"/>
      <c r="G12" s="2"/>
      <c r="H12" s="2"/>
      <c r="I12" s="2"/>
      <c r="J12" s="2"/>
    </row>
    <row r="13" spans="1:10" x14ac:dyDescent="0.25">
      <c r="A13" s="1">
        <v>0.45</v>
      </c>
      <c r="B13" s="2"/>
      <c r="C13" s="2"/>
      <c r="D13" s="2"/>
      <c r="E13" s="2"/>
      <c r="F13" s="2"/>
      <c r="G13" s="2"/>
      <c r="H13" s="2"/>
      <c r="I13" s="2"/>
      <c r="J13" s="2"/>
    </row>
    <row r="14" spans="1:10" x14ac:dyDescent="0.25">
      <c r="A14" s="1">
        <v>0.5</v>
      </c>
      <c r="B14" s="2"/>
      <c r="C14" s="2"/>
      <c r="D14" s="2"/>
      <c r="E14" s="2"/>
      <c r="F14" s="2"/>
      <c r="G14" s="2"/>
      <c r="H14" s="2"/>
      <c r="I14" s="2"/>
      <c r="J14" s="2"/>
    </row>
    <row r="15" spans="1:10" x14ac:dyDescent="0.25">
      <c r="A15" s="1">
        <v>0.55000000000000004</v>
      </c>
      <c r="B15" s="2"/>
      <c r="C15" s="2"/>
      <c r="D15" s="2"/>
      <c r="E15" s="2"/>
      <c r="F15" s="2"/>
      <c r="G15" s="2"/>
      <c r="H15" s="2"/>
      <c r="I15" s="2"/>
      <c r="J15" s="2"/>
    </row>
    <row r="16" spans="1:10" x14ac:dyDescent="0.25">
      <c r="A16" s="1">
        <v>0.6</v>
      </c>
      <c r="B16" s="2"/>
      <c r="C16" s="2"/>
      <c r="D16" s="2"/>
      <c r="E16" s="2"/>
      <c r="F16" s="2"/>
      <c r="G16" s="2"/>
      <c r="H16" s="2"/>
      <c r="I16" s="2"/>
      <c r="J16" s="2"/>
    </row>
    <row r="17" spans="1:14" x14ac:dyDescent="0.25">
      <c r="A17" s="1">
        <v>0.65</v>
      </c>
      <c r="B17" s="2"/>
      <c r="C17" s="2"/>
      <c r="D17" s="2"/>
      <c r="E17" s="2"/>
      <c r="F17" s="2"/>
      <c r="G17" s="2"/>
      <c r="H17" s="2"/>
      <c r="I17" s="2"/>
      <c r="J17" s="2"/>
    </row>
    <row r="18" spans="1:14" x14ac:dyDescent="0.25">
      <c r="A18" s="1">
        <v>0.7</v>
      </c>
      <c r="B18" s="2"/>
      <c r="C18" s="2"/>
      <c r="D18" s="2"/>
      <c r="E18" s="2"/>
      <c r="F18" s="2"/>
      <c r="G18" s="2"/>
      <c r="H18" s="2"/>
      <c r="I18" s="2"/>
      <c r="J18" s="2"/>
    </row>
    <row r="19" spans="1:14" ht="23.25" customHeight="1" x14ac:dyDescent="0.25">
      <c r="A19" s="412" t="s">
        <v>246</v>
      </c>
      <c r="B19" s="412"/>
      <c r="C19" s="3"/>
      <c r="D19" s="3"/>
      <c r="E19" s="3"/>
      <c r="F19" s="3"/>
      <c r="G19" s="3"/>
      <c r="H19" s="3"/>
      <c r="I19" s="3"/>
      <c r="J19" s="3"/>
    </row>
    <row r="22" spans="1:14" ht="16.5" thickBot="1" x14ac:dyDescent="0.3">
      <c r="A22" s="21"/>
    </row>
    <row r="23" spans="1:14" ht="15" customHeight="1" x14ac:dyDescent="0.25">
      <c r="A23" s="413"/>
      <c r="B23" s="414"/>
      <c r="C23" s="305" t="s">
        <v>412</v>
      </c>
      <c r="D23" s="306"/>
      <c r="E23" s="306"/>
      <c r="F23" s="307"/>
      <c r="G23" s="305" t="s">
        <v>413</v>
      </c>
      <c r="H23" s="306"/>
      <c r="I23" s="306"/>
      <c r="J23" s="307"/>
      <c r="K23" s="305" t="s">
        <v>414</v>
      </c>
      <c r="L23" s="306"/>
      <c r="M23" s="306"/>
      <c r="N23" s="307"/>
    </row>
    <row r="24" spans="1:14" ht="55.5" customHeight="1" x14ac:dyDescent="0.25">
      <c r="A24" s="410" t="s">
        <v>247</v>
      </c>
      <c r="B24" s="411"/>
      <c r="C24" s="308" t="s">
        <v>415</v>
      </c>
      <c r="D24" s="56" t="s">
        <v>248</v>
      </c>
      <c r="E24" s="56" t="s">
        <v>416</v>
      </c>
      <c r="F24" s="309" t="s">
        <v>417</v>
      </c>
      <c r="G24" s="308" t="s">
        <v>415</v>
      </c>
      <c r="H24" s="56" t="s">
        <v>248</v>
      </c>
      <c r="I24" s="56" t="s">
        <v>416</v>
      </c>
      <c r="J24" s="309" t="s">
        <v>417</v>
      </c>
      <c r="K24" s="308" t="s">
        <v>418</v>
      </c>
      <c r="L24" s="56" t="s">
        <v>248</v>
      </c>
      <c r="M24" s="56" t="s">
        <v>416</v>
      </c>
      <c r="N24" s="309" t="s">
        <v>417</v>
      </c>
    </row>
    <row r="25" spans="1:14" ht="15" customHeight="1" x14ac:dyDescent="0.25">
      <c r="A25" s="411" t="s">
        <v>419</v>
      </c>
      <c r="B25" s="415"/>
      <c r="C25" s="308"/>
      <c r="D25" s="56"/>
      <c r="E25" s="56"/>
      <c r="F25" s="309"/>
      <c r="G25" s="308"/>
      <c r="H25" s="56"/>
      <c r="I25" s="56"/>
      <c r="J25" s="309"/>
      <c r="K25" s="308"/>
      <c r="L25" s="56"/>
      <c r="M25" s="56"/>
      <c r="N25" s="309"/>
    </row>
    <row r="26" spans="1:14" ht="52.5" customHeight="1" x14ac:dyDescent="0.25">
      <c r="A26" s="410" t="s">
        <v>420</v>
      </c>
      <c r="B26" s="411"/>
      <c r="C26" s="310"/>
      <c r="D26" s="57"/>
      <c r="E26" s="57"/>
      <c r="F26" s="311"/>
      <c r="G26" s="310"/>
      <c r="H26" s="57"/>
      <c r="I26" s="57"/>
      <c r="J26" s="311"/>
      <c r="K26" s="312"/>
      <c r="L26" s="313"/>
      <c r="M26" s="313"/>
      <c r="N26" s="314"/>
    </row>
    <row r="27" spans="1:14" ht="26.25" customHeight="1" x14ac:dyDescent="0.25">
      <c r="A27" s="410" t="s">
        <v>249</v>
      </c>
      <c r="B27" s="411"/>
      <c r="C27" s="310"/>
      <c r="D27" s="57"/>
      <c r="E27" s="57"/>
      <c r="F27" s="311"/>
      <c r="G27" s="310"/>
      <c r="H27" s="57"/>
      <c r="I27" s="57"/>
      <c r="J27" s="311"/>
      <c r="K27" s="310"/>
      <c r="L27" s="57"/>
      <c r="M27" s="57"/>
      <c r="N27" s="311"/>
    </row>
    <row r="28" spans="1:14" ht="21" customHeight="1" x14ac:dyDescent="0.25">
      <c r="A28" s="410" t="s">
        <v>250</v>
      </c>
      <c r="B28" s="411"/>
      <c r="C28" s="310"/>
      <c r="D28" s="57"/>
      <c r="E28" s="57"/>
      <c r="F28" s="311"/>
      <c r="G28" s="310"/>
      <c r="H28" s="57"/>
      <c r="I28" s="57"/>
      <c r="J28" s="311"/>
      <c r="K28" s="310"/>
      <c r="L28" s="57"/>
      <c r="M28" s="57"/>
      <c r="N28" s="311"/>
    </row>
    <row r="29" spans="1:14" ht="70.5" customHeight="1" x14ac:dyDescent="0.25">
      <c r="A29" s="410" t="s">
        <v>251</v>
      </c>
      <c r="B29" s="318" t="s">
        <v>252</v>
      </c>
      <c r="C29" s="310"/>
      <c r="D29" s="57"/>
      <c r="E29" s="57"/>
      <c r="F29" s="311"/>
      <c r="G29" s="310"/>
      <c r="H29" s="57"/>
      <c r="I29" s="57"/>
      <c r="J29" s="311"/>
      <c r="K29" s="310"/>
      <c r="L29" s="57"/>
      <c r="M29" s="57"/>
      <c r="N29" s="311"/>
    </row>
    <row r="30" spans="1:14" ht="60" customHeight="1" x14ac:dyDescent="0.25">
      <c r="A30" s="410"/>
      <c r="B30" s="318" t="s">
        <v>421</v>
      </c>
      <c r="C30" s="310"/>
      <c r="D30" s="57"/>
      <c r="E30" s="57"/>
      <c r="F30" s="311"/>
      <c r="G30" s="310"/>
      <c r="H30" s="57"/>
      <c r="I30" s="57"/>
      <c r="J30" s="311"/>
      <c r="K30" s="310"/>
      <c r="L30" s="57"/>
      <c r="M30" s="57"/>
      <c r="N30" s="311"/>
    </row>
    <row r="31" spans="1:14" ht="70.5" customHeight="1" thickBot="1" x14ac:dyDescent="0.3">
      <c r="A31" s="410"/>
      <c r="B31" s="318" t="s">
        <v>422</v>
      </c>
      <c r="C31" s="315"/>
      <c r="D31" s="316"/>
      <c r="E31" s="316"/>
      <c r="F31" s="317"/>
      <c r="G31" s="315"/>
      <c r="H31" s="316"/>
      <c r="I31" s="316"/>
      <c r="J31" s="317"/>
      <c r="K31" s="315"/>
      <c r="L31" s="316"/>
      <c r="M31" s="316"/>
      <c r="N31" s="317"/>
    </row>
  </sheetData>
  <mergeCells count="8">
    <mergeCell ref="A27:B27"/>
    <mergeCell ref="A28:B28"/>
    <mergeCell ref="A29:A31"/>
    <mergeCell ref="A19:B19"/>
    <mergeCell ref="A23:B23"/>
    <mergeCell ref="A24:B24"/>
    <mergeCell ref="A25:B25"/>
    <mergeCell ref="A26:B2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8C27A-AFA4-47D9-A4FC-0C2C7C4129B5}">
  <dimension ref="A1:AK112"/>
  <sheetViews>
    <sheetView workbookViewId="0">
      <selection activeCell="B64" sqref="B64"/>
    </sheetView>
  </sheetViews>
  <sheetFormatPr baseColWidth="10" defaultColWidth="9.140625" defaultRowHeight="15" x14ac:dyDescent="0.25"/>
  <cols>
    <col min="1" max="1" width="94.42578125" style="66" customWidth="1"/>
    <col min="2" max="2" width="11" style="66" customWidth="1"/>
    <col min="3" max="3" width="6.7109375" style="66" customWidth="1"/>
    <col min="4" max="8" width="6.140625" style="66" customWidth="1"/>
    <col min="9" max="9" width="6.28515625" customWidth="1"/>
    <col min="10" max="11" width="7.140625" customWidth="1"/>
    <col min="12" max="21" width="5.5703125" customWidth="1"/>
    <col min="22" max="22" width="11.7109375" customWidth="1"/>
    <col min="23" max="23" width="17.85546875" customWidth="1"/>
    <col min="24" max="30" width="5.5703125" customWidth="1"/>
    <col min="31" max="31" width="16.140625" customWidth="1"/>
    <col min="32" max="32" width="17" customWidth="1"/>
    <col min="33" max="36" width="5.5703125" customWidth="1"/>
  </cols>
  <sheetData>
    <row r="1" spans="1:37" ht="32.25" customHeight="1" thickBot="1" x14ac:dyDescent="0.3">
      <c r="A1" s="416" t="s">
        <v>423</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8"/>
      <c r="AF1" s="275"/>
      <c r="AG1" s="275"/>
      <c r="AH1" s="275"/>
      <c r="AI1" s="275"/>
      <c r="AJ1" s="275"/>
      <c r="AK1" s="275"/>
    </row>
    <row r="2" spans="1:37" x14ac:dyDescent="0.25">
      <c r="A2" s="319"/>
      <c r="B2" s="319"/>
      <c r="C2" s="319"/>
      <c r="D2" s="319"/>
      <c r="E2" s="319"/>
      <c r="F2" s="319"/>
      <c r="G2" s="319"/>
      <c r="H2" s="319"/>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row>
    <row r="3" spans="1:37" x14ac:dyDescent="0.25">
      <c r="A3" s="320" t="s">
        <v>424</v>
      </c>
      <c r="B3" s="319"/>
      <c r="C3" s="319"/>
      <c r="D3" s="319"/>
      <c r="E3" s="319"/>
      <c r="F3" s="319"/>
      <c r="G3" s="319"/>
      <c r="H3" s="319"/>
      <c r="I3" s="275"/>
      <c r="J3" s="275"/>
      <c r="K3" s="275"/>
      <c r="L3" s="275"/>
      <c r="M3" s="275"/>
      <c r="N3" s="275"/>
      <c r="O3" s="275"/>
      <c r="P3" s="275"/>
      <c r="Q3" s="275"/>
      <c r="R3" s="275"/>
      <c r="S3" s="275"/>
      <c r="T3" s="275"/>
      <c r="U3" s="275"/>
      <c r="V3" s="275"/>
      <c r="W3" s="275"/>
      <c r="X3" s="275"/>
      <c r="Y3" s="275"/>
      <c r="Z3" s="275"/>
      <c r="AA3" s="275"/>
      <c r="AB3" s="275"/>
      <c r="AC3" s="275"/>
      <c r="AD3" s="275"/>
      <c r="AE3" s="275"/>
      <c r="AF3" s="330"/>
      <c r="AG3" s="275"/>
      <c r="AH3" s="275"/>
      <c r="AI3" s="275"/>
      <c r="AJ3" s="275"/>
      <c r="AK3" s="275"/>
    </row>
    <row r="4" spans="1:37" x14ac:dyDescent="0.25">
      <c r="A4" s="321" t="s">
        <v>425</v>
      </c>
      <c r="B4" s="322"/>
      <c r="C4" s="319"/>
      <c r="D4" s="319"/>
      <c r="E4" s="319"/>
      <c r="F4" s="319"/>
      <c r="G4" s="319"/>
      <c r="H4" s="319"/>
      <c r="I4" s="275"/>
      <c r="J4" s="275"/>
      <c r="K4" s="275"/>
      <c r="L4" s="275"/>
      <c r="M4" s="275"/>
      <c r="N4" s="275"/>
      <c r="O4" s="275"/>
      <c r="P4" s="275"/>
      <c r="Q4" s="275"/>
      <c r="R4" s="275"/>
      <c r="S4" s="275"/>
      <c r="T4" s="275"/>
      <c r="U4" s="275"/>
      <c r="V4" s="275"/>
      <c r="W4" s="275"/>
      <c r="X4" s="275"/>
      <c r="Y4" s="275"/>
      <c r="Z4" s="275"/>
      <c r="AA4" s="275"/>
      <c r="AB4" s="275"/>
      <c r="AC4" s="275"/>
      <c r="AD4" s="275"/>
      <c r="AE4" s="275"/>
      <c r="AF4" s="330"/>
      <c r="AG4" s="275"/>
      <c r="AH4" s="275"/>
      <c r="AI4" s="275"/>
      <c r="AJ4" s="275"/>
      <c r="AK4" s="275"/>
    </row>
    <row r="5" spans="1:37" x14ac:dyDescent="0.25">
      <c r="A5" s="321" t="s">
        <v>426</v>
      </c>
      <c r="B5" s="323"/>
      <c r="C5" s="319"/>
      <c r="D5" s="319"/>
      <c r="E5" s="319"/>
      <c r="F5" s="319"/>
      <c r="G5" s="319"/>
      <c r="H5" s="319"/>
      <c r="I5" s="275"/>
      <c r="J5" s="275"/>
      <c r="K5" s="275"/>
      <c r="L5" s="275"/>
      <c r="M5" s="275"/>
      <c r="N5" s="275"/>
      <c r="O5" s="275"/>
      <c r="P5" s="275"/>
      <c r="Q5" s="275"/>
      <c r="R5" s="275"/>
      <c r="S5" s="275"/>
      <c r="T5" s="275"/>
      <c r="U5" s="275"/>
      <c r="V5" s="275"/>
      <c r="W5" s="275"/>
      <c r="X5" s="275"/>
      <c r="Y5" s="275"/>
      <c r="Z5" s="275"/>
      <c r="AA5" s="275"/>
      <c r="AB5" s="275"/>
      <c r="AC5" s="275"/>
      <c r="AD5" s="275"/>
      <c r="AE5" s="275"/>
      <c r="AF5" s="330"/>
      <c r="AG5" s="275"/>
      <c r="AH5" s="275"/>
      <c r="AI5" s="275"/>
      <c r="AJ5" s="275"/>
      <c r="AK5" s="275"/>
    </row>
    <row r="6" spans="1:37" ht="15.75" thickBot="1" x14ac:dyDescent="0.3">
      <c r="A6" s="321"/>
      <c r="B6" s="319"/>
      <c r="C6" s="319"/>
      <c r="D6" s="319"/>
      <c r="E6" s="319"/>
      <c r="F6" s="319"/>
      <c r="G6" s="319"/>
      <c r="H6" s="319"/>
      <c r="I6" s="275"/>
      <c r="J6" s="275"/>
      <c r="K6" s="275"/>
      <c r="L6" s="275"/>
      <c r="M6" s="275"/>
      <c r="N6" s="275"/>
      <c r="O6" s="275"/>
      <c r="P6" s="275"/>
      <c r="Q6" s="275"/>
      <c r="R6" s="275"/>
      <c r="S6" s="275"/>
      <c r="T6" s="275"/>
      <c r="U6" s="275"/>
      <c r="V6" s="275"/>
      <c r="W6" s="275"/>
      <c r="X6" s="275"/>
      <c r="Y6" s="275"/>
      <c r="Z6" s="275"/>
      <c r="AA6" s="275"/>
      <c r="AB6" s="275"/>
      <c r="AC6" s="275"/>
      <c r="AD6" s="275"/>
      <c r="AE6" s="275"/>
      <c r="AF6" s="330"/>
      <c r="AG6" s="275"/>
      <c r="AH6" s="275"/>
      <c r="AI6" s="275"/>
      <c r="AJ6" s="275"/>
      <c r="AK6" s="275"/>
    </row>
    <row r="7" spans="1:37" ht="20.45" customHeight="1" thickBot="1" x14ac:dyDescent="0.3">
      <c r="A7" s="324" t="s">
        <v>427</v>
      </c>
      <c r="B7" s="275"/>
      <c r="C7" s="319"/>
      <c r="D7" s="275"/>
      <c r="E7" s="275"/>
      <c r="F7" s="275"/>
      <c r="G7" s="275"/>
      <c r="H7" s="275"/>
      <c r="I7" s="275"/>
      <c r="J7" s="275"/>
      <c r="K7" s="275"/>
      <c r="L7" s="275"/>
      <c r="M7" s="275"/>
      <c r="N7" s="275"/>
      <c r="O7" s="275"/>
      <c r="P7" s="275"/>
      <c r="Q7" s="275"/>
      <c r="R7" s="275"/>
      <c r="S7" s="275"/>
      <c r="T7" s="275"/>
      <c r="U7" s="275"/>
      <c r="V7" s="275"/>
      <c r="W7" s="275"/>
      <c r="X7" s="275"/>
      <c r="Y7" s="275"/>
      <c r="Z7" s="275"/>
      <c r="AA7" s="275"/>
      <c r="AB7" s="275"/>
    </row>
    <row r="8" spans="1:37" ht="18.600000000000001" customHeight="1" x14ac:dyDescent="0.25">
      <c r="A8" s="325"/>
      <c r="B8" s="275"/>
      <c r="C8" s="319"/>
      <c r="D8" s="275"/>
      <c r="E8" s="275"/>
      <c r="F8" s="275"/>
      <c r="G8" s="275"/>
      <c r="H8" s="275"/>
      <c r="I8" s="275"/>
      <c r="J8" s="275"/>
      <c r="K8" s="275"/>
      <c r="L8" s="275"/>
      <c r="M8" s="275"/>
      <c r="N8" s="275"/>
      <c r="O8" s="275"/>
      <c r="P8" s="275"/>
      <c r="Q8" s="275"/>
      <c r="R8" s="275"/>
      <c r="S8" s="275"/>
      <c r="T8" s="275"/>
      <c r="U8" s="275"/>
      <c r="V8" s="275"/>
      <c r="W8" s="275"/>
      <c r="X8" s="275"/>
      <c r="Y8" s="275"/>
      <c r="Z8" s="275"/>
      <c r="AA8" s="275"/>
      <c r="AB8" s="275"/>
    </row>
    <row r="9" spans="1:37" ht="18.600000000000001" customHeight="1" thickBot="1" x14ac:dyDescent="0.3">
      <c r="A9" s="275"/>
      <c r="B9" s="275"/>
      <c r="C9" s="319"/>
      <c r="D9" s="275"/>
      <c r="E9" s="275"/>
      <c r="F9" s="275"/>
      <c r="G9" s="275"/>
      <c r="H9" s="275"/>
      <c r="I9" s="275"/>
      <c r="J9" s="275"/>
      <c r="K9" s="275"/>
      <c r="L9" s="275"/>
      <c r="M9" s="275"/>
      <c r="N9" s="275"/>
      <c r="O9" s="275"/>
      <c r="P9" s="275"/>
      <c r="Q9" s="275"/>
      <c r="R9" s="275"/>
      <c r="S9" s="275"/>
      <c r="T9" s="275"/>
      <c r="U9" s="275"/>
      <c r="V9" s="275"/>
      <c r="W9" s="275"/>
      <c r="X9" s="275"/>
      <c r="Y9" s="275"/>
      <c r="Z9" s="275"/>
      <c r="AA9" s="275"/>
      <c r="AB9" s="275"/>
    </row>
    <row r="10" spans="1:37" ht="33" customHeight="1" thickBot="1" x14ac:dyDescent="0.3">
      <c r="A10" s="324" t="s">
        <v>428</v>
      </c>
      <c r="B10" s="275"/>
      <c r="C10" s="319"/>
      <c r="D10" s="275"/>
      <c r="E10" s="275"/>
      <c r="F10" s="275"/>
      <c r="G10" s="275"/>
      <c r="H10" s="275"/>
      <c r="I10" s="275"/>
      <c r="J10" s="275"/>
      <c r="K10" s="275"/>
      <c r="L10" s="275"/>
      <c r="M10" s="275"/>
      <c r="N10" s="275"/>
      <c r="O10" s="275"/>
      <c r="P10" s="275"/>
      <c r="Q10" s="275"/>
      <c r="R10" s="275"/>
      <c r="S10" s="275"/>
      <c r="T10" s="275"/>
      <c r="U10" s="275"/>
      <c r="V10" s="275"/>
      <c r="W10" s="275"/>
      <c r="X10" s="275"/>
      <c r="Y10" s="275"/>
      <c r="Z10" s="275"/>
      <c r="AA10" s="275"/>
      <c r="AB10" s="275"/>
    </row>
    <row r="11" spans="1:37" ht="18.600000000000001" customHeight="1" x14ac:dyDescent="0.25">
      <c r="A11" s="325"/>
      <c r="B11" s="275"/>
      <c r="C11" s="319"/>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row>
    <row r="12" spans="1:37" ht="15.75" thickBot="1" x14ac:dyDescent="0.3">
      <c r="A12"/>
      <c r="B12"/>
      <c r="C12"/>
      <c r="D12"/>
      <c r="E12"/>
      <c r="F12"/>
      <c r="G12"/>
      <c r="H12"/>
    </row>
    <row r="13" spans="1:37" ht="83.1" customHeight="1" thickBot="1" x14ac:dyDescent="0.3">
      <c r="A13" s="419" t="s">
        <v>449</v>
      </c>
      <c r="B13" s="420"/>
      <c r="C13"/>
      <c r="D13"/>
      <c r="E13"/>
      <c r="F13"/>
      <c r="G13"/>
      <c r="H13"/>
    </row>
    <row r="14" spans="1:37" ht="15.75" thickBot="1" x14ac:dyDescent="0.3">
      <c r="A14" s="326" t="s">
        <v>300</v>
      </c>
      <c r="B14" s="327"/>
      <c r="C14"/>
      <c r="D14"/>
      <c r="E14"/>
      <c r="F14"/>
      <c r="G14"/>
      <c r="H14"/>
    </row>
    <row r="15" spans="1:37" ht="15.75" thickBot="1" x14ac:dyDescent="0.3">
      <c r="A15" s="326" t="s">
        <v>180</v>
      </c>
      <c r="B15" s="327"/>
      <c r="C15"/>
      <c r="D15"/>
      <c r="E15"/>
      <c r="F15"/>
      <c r="G15"/>
      <c r="H15"/>
    </row>
    <row r="16" spans="1:37" ht="15.75" thickBot="1" x14ac:dyDescent="0.3">
      <c r="A16" s="326" t="s">
        <v>429</v>
      </c>
      <c r="B16" s="327"/>
      <c r="C16"/>
      <c r="D16"/>
      <c r="E16"/>
      <c r="F16"/>
      <c r="G16"/>
      <c r="H16"/>
    </row>
    <row r="17" spans="1:28" ht="15.75" thickBot="1" x14ac:dyDescent="0.3">
      <c r="A17" s="326" t="s">
        <v>193</v>
      </c>
      <c r="B17" s="327"/>
      <c r="C17"/>
      <c r="D17"/>
      <c r="E17"/>
      <c r="F17"/>
      <c r="G17"/>
      <c r="H17"/>
    </row>
    <row r="18" spans="1:28" x14ac:dyDescent="0.25">
      <c r="A18" s="328" t="s">
        <v>430</v>
      </c>
      <c r="B18" s="329"/>
      <c r="C18"/>
      <c r="D18"/>
      <c r="E18"/>
      <c r="F18"/>
      <c r="G18"/>
      <c r="H18"/>
    </row>
    <row r="19" spans="1:28" x14ac:dyDescent="0.25">
      <c r="A19" s="328" t="s">
        <v>196</v>
      </c>
      <c r="B19" s="329"/>
      <c r="C19"/>
      <c r="D19"/>
      <c r="E19"/>
      <c r="F19"/>
      <c r="G19"/>
      <c r="H19"/>
    </row>
    <row r="20" spans="1:28" x14ac:dyDescent="0.25">
      <c r="A20" s="328" t="s">
        <v>431</v>
      </c>
      <c r="B20" s="329"/>
      <c r="C20"/>
      <c r="D20"/>
      <c r="E20"/>
      <c r="F20"/>
      <c r="G20"/>
      <c r="H20"/>
    </row>
    <row r="21" spans="1:28" ht="15.75" thickBot="1" x14ac:dyDescent="0.3">
      <c r="A21" s="328" t="s">
        <v>432</v>
      </c>
      <c r="B21" s="329"/>
      <c r="C21"/>
      <c r="D21"/>
      <c r="E21"/>
      <c r="F21"/>
      <c r="G21"/>
      <c r="H21"/>
    </row>
    <row r="22" spans="1:28" ht="66.599999999999994" customHeight="1" thickBot="1" x14ac:dyDescent="0.3">
      <c r="A22" s="419" t="s">
        <v>448</v>
      </c>
      <c r="B22" s="420"/>
      <c r="C22"/>
      <c r="D22"/>
      <c r="E22"/>
      <c r="F22"/>
      <c r="G22"/>
      <c r="H22"/>
    </row>
    <row r="23" spans="1:28" ht="15.75" thickBot="1" x14ac:dyDescent="0.3">
      <c r="A23" s="326" t="s">
        <v>433</v>
      </c>
      <c r="B23" s="327"/>
      <c r="C23"/>
      <c r="D23"/>
      <c r="E23"/>
      <c r="F23"/>
      <c r="G23"/>
      <c r="H23"/>
    </row>
    <row r="24" spans="1:28" ht="15.75" thickBot="1" x14ac:dyDescent="0.3">
      <c r="A24" s="326" t="s">
        <v>434</v>
      </c>
      <c r="B24" s="327"/>
      <c r="C24"/>
      <c r="D24"/>
      <c r="E24"/>
      <c r="F24"/>
      <c r="G24"/>
      <c r="H24"/>
    </row>
    <row r="25" spans="1:28" ht="15.75" thickBot="1" x14ac:dyDescent="0.3">
      <c r="A25"/>
      <c r="B25"/>
      <c r="C25"/>
      <c r="D25"/>
      <c r="E25"/>
      <c r="F25"/>
      <c r="G25"/>
      <c r="H25"/>
    </row>
    <row r="26" spans="1:28" ht="102.6" customHeight="1" thickBot="1" x14ac:dyDescent="0.3">
      <c r="A26" s="421" t="s">
        <v>447</v>
      </c>
      <c r="B26" s="422"/>
      <c r="C26" s="422"/>
      <c r="D26" s="422"/>
      <c r="E26" s="422"/>
      <c r="F26" s="422"/>
      <c r="G26" s="422"/>
      <c r="H26" s="422"/>
      <c r="I26" s="422"/>
      <c r="J26" s="422"/>
      <c r="K26" s="422"/>
      <c r="L26" s="422"/>
      <c r="M26" s="422"/>
      <c r="N26" s="422"/>
      <c r="O26" s="422"/>
      <c r="P26" s="422"/>
      <c r="Q26" s="422"/>
      <c r="R26" s="422"/>
      <c r="S26" s="422"/>
      <c r="T26" s="422"/>
      <c r="U26" s="422"/>
      <c r="V26" s="423"/>
    </row>
    <row r="27" spans="1:28" x14ac:dyDescent="0.25">
      <c r="A27" s="321"/>
      <c r="B27" s="275"/>
      <c r="C27" s="275"/>
      <c r="D27" s="275"/>
      <c r="E27" s="275"/>
      <c r="F27" s="275"/>
      <c r="G27" s="275"/>
      <c r="H27" s="275"/>
      <c r="I27" s="275"/>
      <c r="J27" s="275"/>
      <c r="K27" s="275"/>
      <c r="L27" s="275"/>
      <c r="M27" s="275"/>
      <c r="N27" s="275"/>
      <c r="O27" s="275"/>
      <c r="P27" s="275"/>
      <c r="Q27" s="275"/>
      <c r="R27" s="275"/>
      <c r="S27" s="275"/>
      <c r="T27" s="275"/>
      <c r="U27" s="275"/>
      <c r="V27" s="275"/>
      <c r="W27" s="330"/>
      <c r="X27" s="275"/>
      <c r="Y27" s="275"/>
      <c r="Z27" s="275"/>
      <c r="AA27" s="275"/>
      <c r="AB27" s="275"/>
    </row>
    <row r="28" spans="1:28" ht="15.75" thickBot="1" x14ac:dyDescent="0.3">
      <c r="A28" s="331" t="s">
        <v>253</v>
      </c>
      <c r="B28" s="331">
        <v>2024</v>
      </c>
      <c r="C28" s="331">
        <v>2025</v>
      </c>
      <c r="D28" s="331">
        <v>2026</v>
      </c>
      <c r="E28" s="331">
        <v>2027</v>
      </c>
      <c r="F28" s="331">
        <v>2028</v>
      </c>
      <c r="G28" s="331">
        <v>2029</v>
      </c>
      <c r="H28" s="331">
        <v>2030</v>
      </c>
      <c r="I28" s="331">
        <v>2031</v>
      </c>
      <c r="J28" s="331">
        <v>2032</v>
      </c>
      <c r="K28" s="331">
        <v>2033</v>
      </c>
      <c r="L28" s="331">
        <v>2034</v>
      </c>
      <c r="M28" s="331">
        <v>2035</v>
      </c>
      <c r="N28" s="331">
        <v>2036</v>
      </c>
      <c r="O28" s="331">
        <v>2037</v>
      </c>
      <c r="P28" s="331">
        <v>2038</v>
      </c>
      <c r="Q28" s="331">
        <v>2039</v>
      </c>
      <c r="R28" s="331">
        <v>2040</v>
      </c>
      <c r="S28" s="331">
        <v>2041</v>
      </c>
      <c r="T28" s="331">
        <v>2042</v>
      </c>
      <c r="U28" s="331">
        <v>2043</v>
      </c>
      <c r="V28" s="275"/>
      <c r="W28" s="275"/>
      <c r="X28" s="275"/>
      <c r="Y28" s="275"/>
      <c r="Z28" s="275"/>
      <c r="AA28" s="275"/>
    </row>
    <row r="29" spans="1:28" s="67" customFormat="1" ht="15.75" thickBot="1" x14ac:dyDescent="0.3">
      <c r="A29" s="332" t="s">
        <v>435</v>
      </c>
      <c r="B29" s="333">
        <f>B23+B24-SUM(B14:B17)</f>
        <v>0</v>
      </c>
      <c r="C29" s="334">
        <f t="shared" ref="C29:U29" si="0">$B$23-SUM($B$14:$B$17)</f>
        <v>0</v>
      </c>
      <c r="D29" s="334">
        <f t="shared" si="0"/>
        <v>0</v>
      </c>
      <c r="E29" s="334">
        <f t="shared" si="0"/>
        <v>0</v>
      </c>
      <c r="F29" s="334">
        <f t="shared" si="0"/>
        <v>0</v>
      </c>
      <c r="G29" s="334">
        <f t="shared" si="0"/>
        <v>0</v>
      </c>
      <c r="H29" s="334">
        <f t="shared" si="0"/>
        <v>0</v>
      </c>
      <c r="I29" s="334">
        <f t="shared" si="0"/>
        <v>0</v>
      </c>
      <c r="J29" s="334">
        <f t="shared" si="0"/>
        <v>0</v>
      </c>
      <c r="K29" s="334">
        <f t="shared" si="0"/>
        <v>0</v>
      </c>
      <c r="L29" s="334">
        <f t="shared" si="0"/>
        <v>0</v>
      </c>
      <c r="M29" s="334">
        <f t="shared" si="0"/>
        <v>0</v>
      </c>
      <c r="N29" s="334">
        <f t="shared" si="0"/>
        <v>0</v>
      </c>
      <c r="O29" s="334">
        <f t="shared" si="0"/>
        <v>0</v>
      </c>
      <c r="P29" s="334">
        <f t="shared" si="0"/>
        <v>0</v>
      </c>
      <c r="Q29" s="334">
        <f t="shared" si="0"/>
        <v>0</v>
      </c>
      <c r="R29" s="334">
        <f t="shared" si="0"/>
        <v>0</v>
      </c>
      <c r="S29" s="334">
        <f t="shared" si="0"/>
        <v>0</v>
      </c>
      <c r="T29" s="334">
        <f t="shared" si="0"/>
        <v>0</v>
      </c>
      <c r="U29" s="334">
        <f t="shared" si="0"/>
        <v>0</v>
      </c>
      <c r="V29" s="71"/>
      <c r="W29" s="71"/>
      <c r="X29" s="71"/>
      <c r="Y29" s="71"/>
      <c r="Z29" s="71"/>
      <c r="AA29" s="71"/>
    </row>
    <row r="30" spans="1:28" x14ac:dyDescent="0.25">
      <c r="A30" s="319"/>
      <c r="B30" s="275"/>
      <c r="C30" s="275"/>
      <c r="D30" s="275"/>
      <c r="E30" s="275"/>
      <c r="F30" s="275"/>
      <c r="G30" s="275"/>
      <c r="H30" s="275"/>
      <c r="I30" s="275"/>
      <c r="J30" s="275"/>
      <c r="K30" s="275"/>
      <c r="L30" s="275"/>
      <c r="M30" s="275"/>
      <c r="N30" s="275"/>
      <c r="O30" s="275"/>
      <c r="P30" s="275"/>
      <c r="Q30" s="275"/>
      <c r="R30" s="275"/>
      <c r="S30" s="275"/>
      <c r="T30" s="275"/>
      <c r="U30" s="275"/>
      <c r="V30" s="330" t="s">
        <v>436</v>
      </c>
      <c r="W30" s="275"/>
      <c r="X30" s="275"/>
      <c r="Y30" s="275"/>
      <c r="Z30" s="275"/>
      <c r="AA30" s="275"/>
    </row>
    <row r="31" spans="1:28" ht="20.45" customHeight="1" x14ac:dyDescent="0.25">
      <c r="A31" s="335" t="s">
        <v>437</v>
      </c>
      <c r="B31" s="336">
        <f>-A8</f>
        <v>0</v>
      </c>
      <c r="C31" s="337"/>
      <c r="D31" s="337"/>
      <c r="E31" s="337"/>
      <c r="F31" s="337"/>
      <c r="G31" s="337"/>
      <c r="H31" s="337"/>
      <c r="I31" s="337"/>
      <c r="J31" s="337"/>
      <c r="K31" s="337"/>
      <c r="L31" s="337"/>
      <c r="M31" s="337"/>
      <c r="N31" s="337"/>
      <c r="O31" s="337"/>
      <c r="P31" s="337"/>
      <c r="Q31" s="337"/>
      <c r="R31" s="337"/>
      <c r="S31" s="337"/>
      <c r="T31" s="337"/>
      <c r="U31" s="337"/>
      <c r="V31" s="338">
        <f>SUM(B31:U31)</f>
        <v>0</v>
      </c>
      <c r="W31" s="275"/>
      <c r="X31" s="275"/>
      <c r="Y31" s="275"/>
      <c r="Z31" s="275"/>
      <c r="AA31" s="275"/>
    </row>
    <row r="32" spans="1:28" x14ac:dyDescent="0.25">
      <c r="A32" s="319"/>
      <c r="B32" s="275"/>
      <c r="C32" s="275"/>
      <c r="D32" s="275"/>
      <c r="E32" s="275"/>
      <c r="F32" s="275"/>
      <c r="G32" s="275"/>
      <c r="H32" s="275"/>
      <c r="I32" s="275"/>
      <c r="J32" s="275"/>
      <c r="K32" s="275"/>
      <c r="L32" s="275"/>
      <c r="M32" s="275"/>
      <c r="N32" s="275"/>
      <c r="O32" s="275"/>
      <c r="P32" s="275"/>
      <c r="Q32" s="275"/>
      <c r="R32" s="275"/>
      <c r="S32" s="275"/>
      <c r="T32" s="275"/>
      <c r="U32" s="275"/>
      <c r="V32" s="338"/>
      <c r="W32" s="275"/>
      <c r="X32" s="275"/>
      <c r="Y32" s="275"/>
      <c r="Z32" s="275"/>
      <c r="AA32" s="275"/>
    </row>
    <row r="33" spans="1:28" ht="17.100000000000001" customHeight="1" x14ac:dyDescent="0.25">
      <c r="A33" s="335" t="s">
        <v>438</v>
      </c>
      <c r="B33" s="336">
        <f>-$A$8/20</f>
        <v>0</v>
      </c>
      <c r="C33" s="336">
        <f t="shared" ref="C33:U33" si="1">-$A$8/20</f>
        <v>0</v>
      </c>
      <c r="D33" s="336">
        <f t="shared" si="1"/>
        <v>0</v>
      </c>
      <c r="E33" s="336">
        <f t="shared" si="1"/>
        <v>0</v>
      </c>
      <c r="F33" s="336">
        <f t="shared" si="1"/>
        <v>0</v>
      </c>
      <c r="G33" s="336">
        <f t="shared" si="1"/>
        <v>0</v>
      </c>
      <c r="H33" s="336">
        <f t="shared" si="1"/>
        <v>0</v>
      </c>
      <c r="I33" s="336">
        <f t="shared" si="1"/>
        <v>0</v>
      </c>
      <c r="J33" s="336">
        <f t="shared" si="1"/>
        <v>0</v>
      </c>
      <c r="K33" s="336">
        <f t="shared" si="1"/>
        <v>0</v>
      </c>
      <c r="L33" s="336">
        <f t="shared" si="1"/>
        <v>0</v>
      </c>
      <c r="M33" s="336">
        <f t="shared" si="1"/>
        <v>0</v>
      </c>
      <c r="N33" s="336">
        <f t="shared" si="1"/>
        <v>0</v>
      </c>
      <c r="O33" s="336">
        <f t="shared" si="1"/>
        <v>0</v>
      </c>
      <c r="P33" s="336">
        <f t="shared" si="1"/>
        <v>0</v>
      </c>
      <c r="Q33" s="336">
        <f t="shared" si="1"/>
        <v>0</v>
      </c>
      <c r="R33" s="336">
        <f t="shared" si="1"/>
        <v>0</v>
      </c>
      <c r="S33" s="336">
        <f t="shared" si="1"/>
        <v>0</v>
      </c>
      <c r="T33" s="336">
        <f t="shared" si="1"/>
        <v>0</v>
      </c>
      <c r="U33" s="336">
        <f t="shared" si="1"/>
        <v>0</v>
      </c>
      <c r="V33" s="338">
        <f>SUM(B33:U33)</f>
        <v>0</v>
      </c>
      <c r="W33" s="275"/>
      <c r="X33" s="275"/>
      <c r="Y33" s="275"/>
      <c r="Z33" s="275"/>
      <c r="AA33" s="275"/>
    </row>
    <row r="34" spans="1:28" x14ac:dyDescent="0.25">
      <c r="A34" s="319"/>
      <c r="B34" s="275"/>
      <c r="C34" s="275"/>
      <c r="D34" s="275"/>
      <c r="E34" s="275"/>
      <c r="F34" s="275"/>
      <c r="G34" s="275"/>
      <c r="H34" s="275"/>
      <c r="I34" s="275"/>
      <c r="J34" s="275"/>
      <c r="K34" s="275"/>
      <c r="L34" s="275"/>
      <c r="M34" s="275"/>
      <c r="N34" s="275"/>
      <c r="O34" s="275"/>
      <c r="P34" s="275"/>
      <c r="Q34" s="275"/>
      <c r="R34" s="275"/>
      <c r="S34" s="275"/>
      <c r="T34" s="275"/>
      <c r="U34" s="275"/>
      <c r="V34" s="338"/>
      <c r="W34" s="275"/>
      <c r="X34" s="275"/>
      <c r="Y34" s="275"/>
      <c r="Z34" s="275"/>
      <c r="AA34" s="275"/>
    </row>
    <row r="35" spans="1:28" ht="33" customHeight="1" x14ac:dyDescent="0.25">
      <c r="A35" s="339" t="s">
        <v>439</v>
      </c>
      <c r="B35" s="340">
        <f>$A$11/20</f>
        <v>0</v>
      </c>
      <c r="C35" s="340">
        <f t="shared" ref="C35:U35" si="2">$A$11/20</f>
        <v>0</v>
      </c>
      <c r="D35" s="340">
        <f t="shared" si="2"/>
        <v>0</v>
      </c>
      <c r="E35" s="340">
        <f t="shared" si="2"/>
        <v>0</v>
      </c>
      <c r="F35" s="340">
        <f t="shared" si="2"/>
        <v>0</v>
      </c>
      <c r="G35" s="340">
        <f t="shared" si="2"/>
        <v>0</v>
      </c>
      <c r="H35" s="340">
        <f t="shared" si="2"/>
        <v>0</v>
      </c>
      <c r="I35" s="340">
        <f t="shared" si="2"/>
        <v>0</v>
      </c>
      <c r="J35" s="340">
        <f t="shared" si="2"/>
        <v>0</v>
      </c>
      <c r="K35" s="340">
        <f t="shared" si="2"/>
        <v>0</v>
      </c>
      <c r="L35" s="340">
        <f t="shared" si="2"/>
        <v>0</v>
      </c>
      <c r="M35" s="340">
        <f t="shared" si="2"/>
        <v>0</v>
      </c>
      <c r="N35" s="340">
        <f t="shared" si="2"/>
        <v>0</v>
      </c>
      <c r="O35" s="340">
        <f t="shared" si="2"/>
        <v>0</v>
      </c>
      <c r="P35" s="340">
        <f t="shared" si="2"/>
        <v>0</v>
      </c>
      <c r="Q35" s="340">
        <f t="shared" si="2"/>
        <v>0</v>
      </c>
      <c r="R35" s="340">
        <f t="shared" si="2"/>
        <v>0</v>
      </c>
      <c r="S35" s="340">
        <f t="shared" si="2"/>
        <v>0</v>
      </c>
      <c r="T35" s="340">
        <f t="shared" si="2"/>
        <v>0</v>
      </c>
      <c r="U35" s="340">
        <f t="shared" si="2"/>
        <v>0</v>
      </c>
      <c r="V35" s="338">
        <f>SUM(B35:U35)</f>
        <v>0</v>
      </c>
      <c r="W35" s="275"/>
      <c r="X35" s="275"/>
      <c r="Y35" s="275"/>
      <c r="Z35" s="275"/>
      <c r="AA35" s="275"/>
    </row>
    <row r="36" spans="1:28" x14ac:dyDescent="0.25">
      <c r="A36" s="319"/>
      <c r="B36" s="275"/>
      <c r="C36" s="275"/>
      <c r="D36" s="275"/>
      <c r="E36" s="275"/>
      <c r="F36" s="275"/>
      <c r="G36" s="275"/>
      <c r="H36" s="275"/>
      <c r="I36" s="275"/>
      <c r="J36" s="275"/>
      <c r="K36" s="275"/>
      <c r="L36" s="275"/>
      <c r="M36" s="275"/>
      <c r="N36" s="275"/>
      <c r="O36" s="275"/>
      <c r="P36" s="275"/>
      <c r="Q36" s="275"/>
      <c r="R36" s="275"/>
      <c r="S36" s="275"/>
      <c r="T36" s="275"/>
      <c r="U36" s="275"/>
      <c r="V36" s="338"/>
      <c r="W36" s="275"/>
      <c r="X36" s="275"/>
      <c r="Y36" s="275"/>
      <c r="Z36" s="275"/>
      <c r="AA36" s="275"/>
    </row>
    <row r="37" spans="1:28" x14ac:dyDescent="0.25">
      <c r="A37" s="339" t="s">
        <v>440</v>
      </c>
      <c r="B37" s="341">
        <f t="shared" ref="B37:U37" si="3">B29+B33+B35</f>
        <v>0</v>
      </c>
      <c r="C37" s="341">
        <f t="shared" si="3"/>
        <v>0</v>
      </c>
      <c r="D37" s="341">
        <f t="shared" si="3"/>
        <v>0</v>
      </c>
      <c r="E37" s="341">
        <f t="shared" si="3"/>
        <v>0</v>
      </c>
      <c r="F37" s="341">
        <f t="shared" si="3"/>
        <v>0</v>
      </c>
      <c r="G37" s="341">
        <f t="shared" si="3"/>
        <v>0</v>
      </c>
      <c r="H37" s="341">
        <f t="shared" si="3"/>
        <v>0</v>
      </c>
      <c r="I37" s="341">
        <f t="shared" si="3"/>
        <v>0</v>
      </c>
      <c r="J37" s="341">
        <f t="shared" si="3"/>
        <v>0</v>
      </c>
      <c r="K37" s="341">
        <f t="shared" si="3"/>
        <v>0</v>
      </c>
      <c r="L37" s="341">
        <f t="shared" si="3"/>
        <v>0</v>
      </c>
      <c r="M37" s="341">
        <f t="shared" si="3"/>
        <v>0</v>
      </c>
      <c r="N37" s="341">
        <f t="shared" si="3"/>
        <v>0</v>
      </c>
      <c r="O37" s="341">
        <f t="shared" si="3"/>
        <v>0</v>
      </c>
      <c r="P37" s="341">
        <f t="shared" si="3"/>
        <v>0</v>
      </c>
      <c r="Q37" s="341">
        <f t="shared" si="3"/>
        <v>0</v>
      </c>
      <c r="R37" s="341">
        <f t="shared" si="3"/>
        <v>0</v>
      </c>
      <c r="S37" s="341">
        <f t="shared" si="3"/>
        <v>0</v>
      </c>
      <c r="T37" s="341">
        <f t="shared" si="3"/>
        <v>0</v>
      </c>
      <c r="U37" s="341">
        <f t="shared" si="3"/>
        <v>0</v>
      </c>
      <c r="V37" s="338">
        <f>SUM(B37:U37)</f>
        <v>0</v>
      </c>
      <c r="W37" s="275"/>
      <c r="X37" s="275"/>
      <c r="Y37" s="275"/>
      <c r="Z37" s="275"/>
      <c r="AA37" s="275"/>
    </row>
    <row r="38" spans="1:28" x14ac:dyDescent="0.25">
      <c r="A38" s="319"/>
      <c r="B38" s="275"/>
      <c r="C38" s="275"/>
      <c r="D38" s="275"/>
      <c r="E38" s="275"/>
      <c r="F38" s="275"/>
      <c r="G38" s="275"/>
      <c r="H38" s="275"/>
      <c r="I38" s="275"/>
      <c r="J38" s="275"/>
      <c r="K38" s="275"/>
      <c r="L38" s="275"/>
      <c r="M38" s="275"/>
      <c r="N38" s="275"/>
      <c r="O38" s="275"/>
      <c r="P38" s="275"/>
      <c r="Q38" s="275"/>
      <c r="R38" s="275"/>
      <c r="S38" s="275"/>
      <c r="T38" s="275"/>
      <c r="U38" s="275"/>
      <c r="V38" s="338"/>
      <c r="W38" s="275"/>
      <c r="X38" s="275"/>
      <c r="Y38" s="275"/>
      <c r="Z38" s="275"/>
      <c r="AA38" s="275"/>
    </row>
    <row r="39" spans="1:28" x14ac:dyDescent="0.25">
      <c r="A39" s="339" t="s">
        <v>441</v>
      </c>
      <c r="B39" s="340">
        <f>-IF(B37&gt;0,B37*0.25,0)</f>
        <v>0</v>
      </c>
      <c r="C39" s="340">
        <f t="shared" ref="C39:U39" si="4">-IF(C37&gt;0,C37*0.25,0)</f>
        <v>0</v>
      </c>
      <c r="D39" s="340">
        <f t="shared" si="4"/>
        <v>0</v>
      </c>
      <c r="E39" s="340">
        <f t="shared" si="4"/>
        <v>0</v>
      </c>
      <c r="F39" s="340">
        <f t="shared" si="4"/>
        <v>0</v>
      </c>
      <c r="G39" s="340">
        <f t="shared" si="4"/>
        <v>0</v>
      </c>
      <c r="H39" s="340">
        <f t="shared" si="4"/>
        <v>0</v>
      </c>
      <c r="I39" s="340">
        <f t="shared" si="4"/>
        <v>0</v>
      </c>
      <c r="J39" s="340">
        <f t="shared" si="4"/>
        <v>0</v>
      </c>
      <c r="K39" s="340">
        <f t="shared" si="4"/>
        <v>0</v>
      </c>
      <c r="L39" s="340">
        <f t="shared" si="4"/>
        <v>0</v>
      </c>
      <c r="M39" s="340">
        <f t="shared" si="4"/>
        <v>0</v>
      </c>
      <c r="N39" s="340">
        <f t="shared" si="4"/>
        <v>0</v>
      </c>
      <c r="O39" s="340">
        <f t="shared" si="4"/>
        <v>0</v>
      </c>
      <c r="P39" s="340">
        <f t="shared" si="4"/>
        <v>0</v>
      </c>
      <c r="Q39" s="340">
        <f t="shared" si="4"/>
        <v>0</v>
      </c>
      <c r="R39" s="340">
        <f t="shared" si="4"/>
        <v>0</v>
      </c>
      <c r="S39" s="340">
        <f t="shared" si="4"/>
        <v>0</v>
      </c>
      <c r="T39" s="340">
        <f t="shared" si="4"/>
        <v>0</v>
      </c>
      <c r="U39" s="340">
        <f t="shared" si="4"/>
        <v>0</v>
      </c>
      <c r="V39" s="338">
        <f>SUM(B39:U39)</f>
        <v>0</v>
      </c>
      <c r="W39" s="275"/>
      <c r="X39" s="275"/>
      <c r="Y39" s="275"/>
      <c r="Z39" s="275"/>
      <c r="AA39" s="275"/>
    </row>
    <row r="40" spans="1:28" x14ac:dyDescent="0.25">
      <c r="A40" s="319"/>
      <c r="B40" s="275"/>
      <c r="C40" s="275"/>
      <c r="D40" s="275"/>
      <c r="E40" s="275"/>
      <c r="F40" s="275"/>
      <c r="G40" s="275"/>
      <c r="H40" s="275"/>
      <c r="I40" s="275"/>
      <c r="J40" s="275"/>
      <c r="K40" s="275"/>
      <c r="L40" s="275"/>
      <c r="M40" s="275"/>
      <c r="N40" s="275"/>
      <c r="O40" s="275"/>
      <c r="P40" s="275"/>
      <c r="Q40" s="275"/>
      <c r="R40" s="275"/>
      <c r="S40" s="275"/>
      <c r="T40" s="275"/>
      <c r="U40" s="275"/>
      <c r="V40" s="338"/>
      <c r="W40" s="275"/>
      <c r="X40" s="275"/>
      <c r="Y40" s="275"/>
      <c r="Z40" s="275"/>
      <c r="AA40" s="275"/>
    </row>
    <row r="41" spans="1:28" ht="30.6" customHeight="1" x14ac:dyDescent="0.25">
      <c r="A41" s="339" t="s">
        <v>442</v>
      </c>
      <c r="B41" s="336">
        <f>A11</f>
        <v>0</v>
      </c>
      <c r="C41" s="337"/>
      <c r="D41" s="337"/>
      <c r="E41" s="337"/>
      <c r="F41" s="337"/>
      <c r="G41" s="337"/>
      <c r="H41" s="337"/>
      <c r="I41" s="337"/>
      <c r="J41" s="337"/>
      <c r="K41" s="337"/>
      <c r="L41" s="337"/>
      <c r="M41" s="337"/>
      <c r="N41" s="337"/>
      <c r="O41" s="337"/>
      <c r="P41" s="337"/>
      <c r="Q41" s="337"/>
      <c r="R41" s="337"/>
      <c r="S41" s="337"/>
      <c r="T41" s="337"/>
      <c r="U41" s="337"/>
      <c r="V41" s="338">
        <f>SUM(B41:U41)</f>
        <v>0</v>
      </c>
      <c r="W41" s="275"/>
      <c r="X41" s="275"/>
      <c r="Y41" s="275"/>
      <c r="Z41" s="275"/>
      <c r="AA41" s="275"/>
    </row>
    <row r="42" spans="1:28" x14ac:dyDescent="0.25">
      <c r="A42" s="319"/>
      <c r="B42" s="275"/>
      <c r="C42" s="275"/>
      <c r="D42" s="275"/>
      <c r="E42" s="275"/>
      <c r="F42" s="275"/>
      <c r="G42" s="275"/>
      <c r="H42" s="275"/>
      <c r="I42" s="275"/>
      <c r="J42" s="275"/>
      <c r="K42" s="275"/>
      <c r="L42" s="275"/>
      <c r="M42" s="275"/>
      <c r="N42" s="275"/>
      <c r="O42" s="275"/>
      <c r="P42" s="275"/>
      <c r="Q42" s="275"/>
      <c r="R42" s="275"/>
      <c r="S42" s="275"/>
      <c r="T42" s="275"/>
      <c r="U42" s="275"/>
      <c r="V42" s="338"/>
      <c r="W42" s="275"/>
      <c r="X42" s="275"/>
      <c r="Y42" s="275"/>
      <c r="Z42" s="275"/>
      <c r="AA42" s="275"/>
    </row>
    <row r="43" spans="1:28" x14ac:dyDescent="0.25">
      <c r="A43" s="339" t="s">
        <v>443</v>
      </c>
      <c r="B43" s="341">
        <f t="shared" ref="B43:U43" si="5">B29+B31+B39</f>
        <v>0</v>
      </c>
      <c r="C43" s="341">
        <f t="shared" si="5"/>
        <v>0</v>
      </c>
      <c r="D43" s="341">
        <f t="shared" si="5"/>
        <v>0</v>
      </c>
      <c r="E43" s="341">
        <f t="shared" si="5"/>
        <v>0</v>
      </c>
      <c r="F43" s="341">
        <f t="shared" si="5"/>
        <v>0</v>
      </c>
      <c r="G43" s="341">
        <f t="shared" si="5"/>
        <v>0</v>
      </c>
      <c r="H43" s="341">
        <f t="shared" si="5"/>
        <v>0</v>
      </c>
      <c r="I43" s="341">
        <f t="shared" si="5"/>
        <v>0</v>
      </c>
      <c r="J43" s="341">
        <f t="shared" si="5"/>
        <v>0</v>
      </c>
      <c r="K43" s="341">
        <f t="shared" si="5"/>
        <v>0</v>
      </c>
      <c r="L43" s="341">
        <f t="shared" si="5"/>
        <v>0</v>
      </c>
      <c r="M43" s="341">
        <f t="shared" si="5"/>
        <v>0</v>
      </c>
      <c r="N43" s="341">
        <f t="shared" si="5"/>
        <v>0</v>
      </c>
      <c r="O43" s="341">
        <f t="shared" si="5"/>
        <v>0</v>
      </c>
      <c r="P43" s="341">
        <f t="shared" si="5"/>
        <v>0</v>
      </c>
      <c r="Q43" s="341">
        <f t="shared" si="5"/>
        <v>0</v>
      </c>
      <c r="R43" s="341">
        <f t="shared" si="5"/>
        <v>0</v>
      </c>
      <c r="S43" s="341">
        <f t="shared" si="5"/>
        <v>0</v>
      </c>
      <c r="T43" s="341">
        <f t="shared" si="5"/>
        <v>0</v>
      </c>
      <c r="U43" s="341">
        <f t="shared" si="5"/>
        <v>0</v>
      </c>
      <c r="V43" s="338">
        <f>SUM(B43:U43)</f>
        <v>0</v>
      </c>
      <c r="W43" s="275"/>
      <c r="X43" s="275"/>
      <c r="Y43" s="275"/>
      <c r="Z43" s="275"/>
      <c r="AA43" s="275"/>
    </row>
    <row r="44" spans="1:28" x14ac:dyDescent="0.25">
      <c r="A44" s="339" t="s">
        <v>444</v>
      </c>
      <c r="B44" s="341">
        <f>B43+B41</f>
        <v>0</v>
      </c>
      <c r="C44" s="341">
        <f t="shared" ref="C44" si="6">C43+C41</f>
        <v>0</v>
      </c>
      <c r="D44" s="341">
        <f>D43+D41</f>
        <v>0</v>
      </c>
      <c r="E44" s="341">
        <f t="shared" ref="E44:U44" si="7">E43+E41</f>
        <v>0</v>
      </c>
      <c r="F44" s="341">
        <f t="shared" si="7"/>
        <v>0</v>
      </c>
      <c r="G44" s="341">
        <f t="shared" si="7"/>
        <v>0</v>
      </c>
      <c r="H44" s="341">
        <f t="shared" si="7"/>
        <v>0</v>
      </c>
      <c r="I44" s="341">
        <f t="shared" si="7"/>
        <v>0</v>
      </c>
      <c r="J44" s="341">
        <f t="shared" si="7"/>
        <v>0</v>
      </c>
      <c r="K44" s="341">
        <f t="shared" si="7"/>
        <v>0</v>
      </c>
      <c r="L44" s="341">
        <f t="shared" si="7"/>
        <v>0</v>
      </c>
      <c r="M44" s="341">
        <f t="shared" si="7"/>
        <v>0</v>
      </c>
      <c r="N44" s="341">
        <f t="shared" si="7"/>
        <v>0</v>
      </c>
      <c r="O44" s="341">
        <f t="shared" si="7"/>
        <v>0</v>
      </c>
      <c r="P44" s="341">
        <f t="shared" si="7"/>
        <v>0</v>
      </c>
      <c r="Q44" s="341">
        <f t="shared" si="7"/>
        <v>0</v>
      </c>
      <c r="R44" s="341">
        <f t="shared" si="7"/>
        <v>0</v>
      </c>
      <c r="S44" s="341">
        <f t="shared" si="7"/>
        <v>0</v>
      </c>
      <c r="T44" s="341">
        <f t="shared" si="7"/>
        <v>0</v>
      </c>
      <c r="U44" s="341">
        <f t="shared" si="7"/>
        <v>0</v>
      </c>
      <c r="V44" s="338">
        <f>SUM(B44:U44)</f>
        <v>0</v>
      </c>
      <c r="W44" s="275"/>
      <c r="X44" s="275"/>
      <c r="Y44" s="275"/>
      <c r="Z44" s="275"/>
      <c r="AA44" s="275"/>
    </row>
    <row r="45" spans="1:28" x14ac:dyDescent="0.25">
      <c r="A45" s="319"/>
      <c r="B45" s="275"/>
      <c r="C45" s="275"/>
      <c r="D45" s="275"/>
      <c r="E45" s="275"/>
      <c r="F45" s="275"/>
      <c r="G45" s="275"/>
      <c r="H45" s="275"/>
      <c r="I45" s="275"/>
      <c r="J45" s="275"/>
      <c r="K45" s="275"/>
      <c r="L45" s="275"/>
      <c r="M45" s="275"/>
      <c r="N45" s="275"/>
      <c r="O45" s="275"/>
      <c r="P45" s="275"/>
      <c r="Q45" s="275"/>
      <c r="R45" s="275"/>
      <c r="S45" s="275"/>
      <c r="T45" s="275"/>
      <c r="U45" s="275"/>
      <c r="V45" s="275"/>
      <c r="W45" s="275"/>
      <c r="X45" s="275"/>
      <c r="Y45" s="275"/>
      <c r="Z45" s="275"/>
      <c r="AA45" s="275"/>
      <c r="AB45" s="275"/>
    </row>
    <row r="46" spans="1:28" ht="30" x14ac:dyDescent="0.25">
      <c r="A46" s="342" t="s">
        <v>445</v>
      </c>
      <c r="B46" s="275"/>
      <c r="C46" s="275"/>
      <c r="D46" s="275"/>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5"/>
    </row>
    <row r="47" spans="1:28" x14ac:dyDescent="0.25">
      <c r="A47" s="343">
        <f>-NPV(0.0747,B43:U43)</f>
        <v>0</v>
      </c>
      <c r="B47" s="275"/>
      <c r="C47" s="275"/>
      <c r="D47" s="275"/>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row>
    <row r="48" spans="1:28" x14ac:dyDescent="0.25">
      <c r="A48" s="342" t="s">
        <v>446</v>
      </c>
      <c r="B48" s="275"/>
      <c r="C48" s="275"/>
      <c r="D48" s="275"/>
      <c r="E48" s="275"/>
      <c r="F48" s="275"/>
      <c r="G48" s="275"/>
      <c r="H48" s="275"/>
      <c r="I48" s="275"/>
      <c r="J48" s="275"/>
      <c r="K48" s="275"/>
      <c r="L48" s="275"/>
      <c r="M48" s="275"/>
      <c r="N48" s="275"/>
      <c r="O48" s="275"/>
      <c r="P48" s="275"/>
      <c r="Q48" s="275"/>
      <c r="R48" s="275"/>
      <c r="S48" s="275"/>
      <c r="T48" s="275"/>
      <c r="U48" s="275"/>
      <c r="V48" s="275"/>
      <c r="W48" s="275"/>
      <c r="X48" s="275"/>
      <c r="Y48" s="275"/>
      <c r="Z48" s="275"/>
      <c r="AA48" s="275"/>
      <c r="AB48" s="275"/>
    </row>
    <row r="49" spans="1:37" x14ac:dyDescent="0.25">
      <c r="A49" s="344" t="e">
        <f>IRR(B44:U44)</f>
        <v>#NUM!</v>
      </c>
      <c r="B49" s="275"/>
      <c r="C49" s="275"/>
      <c r="D49" s="275"/>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row>
    <row r="50" spans="1:37" x14ac:dyDescent="0.25">
      <c r="A50" s="319"/>
      <c r="B50" s="275"/>
      <c r="C50" s="275"/>
      <c r="D50" s="275"/>
      <c r="E50" s="275"/>
      <c r="F50" s="275"/>
      <c r="G50" s="275"/>
      <c r="H50" s="275"/>
      <c r="I50" s="275"/>
      <c r="J50" s="275"/>
      <c r="K50" s="275"/>
      <c r="L50" s="275"/>
      <c r="M50" s="275"/>
      <c r="N50" s="275"/>
      <c r="O50" s="275"/>
      <c r="P50" s="275"/>
      <c r="Q50" s="275"/>
      <c r="R50" s="275"/>
      <c r="S50" s="275"/>
      <c r="T50" s="275"/>
      <c r="U50" s="275"/>
      <c r="V50" s="275"/>
      <c r="W50" s="275"/>
      <c r="X50" s="275"/>
      <c r="Y50" s="275"/>
      <c r="Z50" s="275"/>
      <c r="AA50" s="275"/>
      <c r="AB50" s="275"/>
    </row>
    <row r="51" spans="1:37" x14ac:dyDescent="0.25">
      <c r="A51" s="319"/>
      <c r="B51" s="275"/>
      <c r="C51" s="275"/>
      <c r="D51" s="275"/>
      <c r="E51" s="275"/>
      <c r="F51" s="275"/>
      <c r="G51" s="275"/>
      <c r="H51" s="275"/>
      <c r="I51" s="275"/>
      <c r="J51" s="275"/>
      <c r="K51" s="275"/>
      <c r="L51" s="275"/>
      <c r="M51" s="275"/>
      <c r="N51" s="275"/>
      <c r="O51" s="275"/>
      <c r="P51" s="275"/>
      <c r="Q51" s="275"/>
      <c r="R51" s="275"/>
      <c r="S51" s="275"/>
      <c r="T51" s="275"/>
      <c r="U51" s="275"/>
      <c r="V51" s="275"/>
      <c r="W51" s="275"/>
      <c r="X51" s="275"/>
      <c r="Y51" s="275"/>
      <c r="Z51" s="275"/>
      <c r="AA51" s="275"/>
      <c r="AB51" s="275"/>
    </row>
    <row r="52" spans="1:37" x14ac:dyDescent="0.25">
      <c r="A52" s="319"/>
      <c r="B52" s="275"/>
      <c r="C52" s="275"/>
      <c r="D52" s="275"/>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row>
    <row r="53" spans="1:37" x14ac:dyDescent="0.25">
      <c r="A53" s="319"/>
      <c r="B53" s="275"/>
      <c r="C53" s="275"/>
      <c r="D53" s="275"/>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row>
    <row r="54" spans="1:37" x14ac:dyDescent="0.25">
      <c r="A54" s="319"/>
      <c r="B54" s="275"/>
      <c r="C54" s="275"/>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row>
    <row r="55" spans="1:37" x14ac:dyDescent="0.25">
      <c r="A55" s="319"/>
      <c r="B55" s="275"/>
      <c r="C55" s="275"/>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row>
    <row r="56" spans="1:37" x14ac:dyDescent="0.25">
      <c r="A56" s="319"/>
      <c r="B56" s="275"/>
      <c r="C56" s="275"/>
      <c r="D56" s="275"/>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row>
    <row r="57" spans="1:37" x14ac:dyDescent="0.25">
      <c r="A57" s="319"/>
      <c r="B57" s="319"/>
      <c r="C57" s="319"/>
      <c r="D57" s="319"/>
      <c r="E57" s="319"/>
      <c r="F57" s="319"/>
      <c r="G57" s="319"/>
      <c r="H57" s="319"/>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row>
    <row r="58" spans="1:37" x14ac:dyDescent="0.25">
      <c r="A58" s="319"/>
      <c r="B58" s="319"/>
      <c r="C58" s="319"/>
      <c r="D58" s="319"/>
      <c r="E58" s="319"/>
      <c r="F58" s="319"/>
      <c r="G58" s="319"/>
      <c r="H58" s="319"/>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row>
    <row r="59" spans="1:37" x14ac:dyDescent="0.25">
      <c r="A59" s="319"/>
      <c r="B59" s="319"/>
      <c r="C59" s="319"/>
      <c r="D59" s="319"/>
      <c r="E59" s="319"/>
      <c r="F59" s="319"/>
      <c r="G59" s="319"/>
      <c r="H59" s="319"/>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75"/>
      <c r="AH59" s="275"/>
      <c r="AI59" s="275"/>
      <c r="AJ59" s="275"/>
      <c r="AK59" s="275"/>
    </row>
    <row r="60" spans="1:37" x14ac:dyDescent="0.25">
      <c r="A60" s="319"/>
      <c r="B60" s="319"/>
      <c r="C60" s="319"/>
      <c r="D60" s="319"/>
      <c r="E60" s="319"/>
      <c r="F60" s="319"/>
      <c r="G60" s="319"/>
      <c r="H60" s="319"/>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75"/>
      <c r="AH60" s="275"/>
      <c r="AI60" s="275"/>
      <c r="AJ60" s="275"/>
      <c r="AK60" s="275"/>
    </row>
    <row r="61" spans="1:37" x14ac:dyDescent="0.25">
      <c r="A61" s="319"/>
      <c r="B61" s="319"/>
      <c r="C61" s="319"/>
      <c r="D61" s="319"/>
      <c r="E61" s="319"/>
      <c r="F61" s="319"/>
      <c r="G61" s="319"/>
      <c r="H61" s="319"/>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row>
    <row r="62" spans="1:37" x14ac:dyDescent="0.25">
      <c r="A62" s="319"/>
      <c r="B62" s="319"/>
      <c r="C62" s="319"/>
      <c r="D62" s="319"/>
      <c r="E62" s="319"/>
      <c r="F62" s="319"/>
      <c r="G62" s="319"/>
      <c r="H62" s="319"/>
      <c r="I62" s="275"/>
      <c r="J62" s="275"/>
      <c r="K62" s="275"/>
      <c r="L62" s="275"/>
      <c r="M62" s="275"/>
      <c r="N62" s="275"/>
      <c r="O62" s="275"/>
      <c r="P62" s="275"/>
      <c r="Q62" s="275"/>
      <c r="R62" s="275"/>
      <c r="S62" s="275"/>
      <c r="T62" s="275"/>
      <c r="U62" s="275"/>
      <c r="V62" s="275"/>
      <c r="W62" s="275"/>
      <c r="X62" s="275"/>
      <c r="Y62" s="275"/>
      <c r="Z62" s="275"/>
      <c r="AA62" s="275"/>
      <c r="AB62" s="275"/>
      <c r="AC62" s="275"/>
      <c r="AD62" s="275"/>
      <c r="AE62" s="275"/>
      <c r="AF62" s="275"/>
      <c r="AG62" s="275"/>
      <c r="AH62" s="275"/>
      <c r="AI62" s="275"/>
      <c r="AJ62" s="275"/>
      <c r="AK62" s="275"/>
    </row>
    <row r="63" spans="1:37" x14ac:dyDescent="0.25">
      <c r="A63" s="319"/>
      <c r="B63" s="319"/>
      <c r="C63" s="319"/>
      <c r="D63" s="319"/>
      <c r="E63" s="319"/>
      <c r="F63" s="319"/>
      <c r="G63" s="319"/>
      <c r="H63" s="319"/>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275"/>
      <c r="AK63" s="275"/>
    </row>
    <row r="64" spans="1:37" x14ac:dyDescent="0.25">
      <c r="A64" s="319"/>
      <c r="B64" s="319"/>
      <c r="C64" s="319"/>
      <c r="D64" s="319"/>
      <c r="E64" s="319"/>
      <c r="F64" s="319"/>
      <c r="G64" s="319"/>
      <c r="H64" s="319"/>
      <c r="I64" s="275"/>
      <c r="J64" s="275"/>
      <c r="K64" s="275"/>
      <c r="L64" s="275"/>
      <c r="M64" s="275"/>
      <c r="N64" s="275"/>
      <c r="O64" s="275"/>
      <c r="P64" s="275"/>
      <c r="Q64" s="275"/>
      <c r="R64" s="275"/>
      <c r="S64" s="275"/>
      <c r="T64" s="275"/>
      <c r="U64" s="275"/>
      <c r="V64" s="275"/>
      <c r="W64" s="275"/>
      <c r="X64" s="275"/>
      <c r="Y64" s="275"/>
      <c r="Z64" s="275"/>
      <c r="AA64" s="275"/>
      <c r="AB64" s="275"/>
      <c r="AC64" s="275"/>
      <c r="AD64" s="275"/>
      <c r="AE64" s="275"/>
      <c r="AF64" s="275"/>
      <c r="AG64" s="275"/>
      <c r="AH64" s="275"/>
      <c r="AI64" s="275"/>
      <c r="AJ64" s="275"/>
      <c r="AK64" s="275"/>
    </row>
    <row r="65" spans="1:37" x14ac:dyDescent="0.25">
      <c r="A65" s="319"/>
      <c r="B65" s="319"/>
      <c r="C65" s="319"/>
      <c r="D65" s="319"/>
      <c r="E65" s="319"/>
      <c r="F65" s="319"/>
      <c r="G65" s="319"/>
      <c r="H65" s="319"/>
      <c r="I65" s="275"/>
      <c r="J65" s="275"/>
      <c r="K65" s="275"/>
      <c r="L65" s="275"/>
      <c r="M65" s="275"/>
      <c r="N65" s="275"/>
      <c r="O65" s="275"/>
      <c r="P65" s="275"/>
      <c r="Q65" s="275"/>
      <c r="R65" s="275"/>
      <c r="S65" s="275"/>
      <c r="T65" s="275"/>
      <c r="U65" s="275"/>
      <c r="V65" s="275"/>
      <c r="W65" s="275"/>
      <c r="X65" s="275"/>
      <c r="Y65" s="275"/>
      <c r="Z65" s="275"/>
      <c r="AA65" s="275"/>
      <c r="AB65" s="275"/>
      <c r="AC65" s="275"/>
      <c r="AD65" s="275"/>
      <c r="AE65" s="275"/>
      <c r="AF65" s="275"/>
      <c r="AG65" s="275"/>
      <c r="AH65" s="275"/>
      <c r="AI65" s="275"/>
      <c r="AJ65" s="275"/>
      <c r="AK65" s="275"/>
    </row>
    <row r="66" spans="1:37" x14ac:dyDescent="0.25">
      <c r="A66" s="319"/>
      <c r="B66" s="319"/>
      <c r="C66" s="319"/>
      <c r="D66" s="319"/>
      <c r="E66" s="319"/>
      <c r="F66" s="319"/>
      <c r="G66" s="319"/>
      <c r="H66" s="319"/>
      <c r="I66" s="275"/>
      <c r="J66" s="275"/>
      <c r="K66" s="275"/>
      <c r="L66" s="275"/>
      <c r="M66" s="275"/>
      <c r="N66" s="275"/>
      <c r="O66" s="275"/>
      <c r="P66" s="275"/>
      <c r="Q66" s="275"/>
      <c r="R66" s="275"/>
      <c r="S66" s="275"/>
      <c r="T66" s="275"/>
      <c r="U66" s="275"/>
      <c r="V66" s="275"/>
      <c r="W66" s="275"/>
      <c r="X66" s="275"/>
      <c r="Y66" s="275"/>
      <c r="Z66" s="275"/>
      <c r="AA66" s="275"/>
      <c r="AB66" s="275"/>
      <c r="AC66" s="275"/>
      <c r="AD66" s="275"/>
      <c r="AE66" s="275"/>
      <c r="AF66" s="275"/>
      <c r="AG66" s="275"/>
      <c r="AH66" s="275"/>
      <c r="AI66" s="275"/>
      <c r="AJ66" s="275"/>
      <c r="AK66" s="275"/>
    </row>
    <row r="67" spans="1:37" x14ac:dyDescent="0.25">
      <c r="A67" s="319"/>
      <c r="B67" s="319"/>
      <c r="C67" s="319"/>
      <c r="D67" s="319"/>
      <c r="E67" s="319"/>
      <c r="F67" s="319"/>
      <c r="G67" s="319"/>
      <c r="H67" s="319"/>
      <c r="I67" s="275"/>
      <c r="J67" s="275"/>
      <c r="K67" s="275"/>
      <c r="L67" s="275"/>
      <c r="M67" s="275"/>
      <c r="N67" s="275"/>
      <c r="O67" s="275"/>
      <c r="P67" s="275"/>
      <c r="Q67" s="275"/>
      <c r="R67" s="275"/>
      <c r="S67" s="275"/>
      <c r="T67" s="275"/>
      <c r="U67" s="275"/>
      <c r="V67" s="275"/>
      <c r="W67" s="275"/>
      <c r="X67" s="275"/>
      <c r="Y67" s="275"/>
      <c r="Z67" s="275"/>
      <c r="AA67" s="275"/>
      <c r="AB67" s="275"/>
      <c r="AC67" s="275"/>
      <c r="AD67" s="275"/>
      <c r="AE67" s="275"/>
      <c r="AF67" s="275"/>
      <c r="AG67" s="275"/>
      <c r="AH67" s="275"/>
      <c r="AI67" s="275"/>
      <c r="AJ67" s="275"/>
      <c r="AK67" s="275"/>
    </row>
    <row r="68" spans="1:37" x14ac:dyDescent="0.25">
      <c r="A68" s="319"/>
      <c r="B68" s="319"/>
      <c r="C68" s="319"/>
      <c r="D68" s="319"/>
      <c r="E68" s="319"/>
      <c r="F68" s="319"/>
      <c r="G68" s="319"/>
      <c r="H68" s="319"/>
      <c r="I68" s="275"/>
      <c r="J68" s="275"/>
      <c r="K68" s="275"/>
      <c r="L68" s="275"/>
      <c r="M68" s="275"/>
      <c r="N68" s="275"/>
      <c r="O68" s="275"/>
      <c r="P68" s="275"/>
      <c r="Q68" s="275"/>
      <c r="R68" s="275"/>
      <c r="S68" s="275"/>
      <c r="T68" s="275"/>
      <c r="U68" s="275"/>
      <c r="V68" s="275"/>
      <c r="W68" s="275"/>
      <c r="X68" s="275"/>
      <c r="Y68" s="275"/>
      <c r="Z68" s="275"/>
      <c r="AA68" s="275"/>
      <c r="AB68" s="275"/>
      <c r="AC68" s="275"/>
      <c r="AD68" s="275"/>
      <c r="AE68" s="275"/>
      <c r="AF68" s="275"/>
      <c r="AG68" s="275"/>
      <c r="AH68" s="275"/>
      <c r="AI68" s="275"/>
      <c r="AJ68" s="275"/>
      <c r="AK68" s="275"/>
    </row>
    <row r="69" spans="1:37" x14ac:dyDescent="0.25">
      <c r="A69" s="319"/>
      <c r="B69" s="319"/>
      <c r="C69" s="319"/>
      <c r="D69" s="319"/>
      <c r="E69" s="319"/>
      <c r="F69" s="319"/>
      <c r="G69" s="319"/>
      <c r="H69" s="319"/>
      <c r="I69" s="275"/>
      <c r="J69" s="275"/>
      <c r="K69" s="275"/>
      <c r="L69" s="275"/>
      <c r="M69" s="275"/>
      <c r="N69" s="275"/>
      <c r="O69" s="275"/>
      <c r="P69" s="275"/>
      <c r="Q69" s="275"/>
      <c r="R69" s="275"/>
      <c r="S69" s="275"/>
      <c r="T69" s="275"/>
      <c r="U69" s="275"/>
      <c r="V69" s="275"/>
      <c r="W69" s="275"/>
      <c r="X69" s="275"/>
      <c r="Y69" s="275"/>
      <c r="Z69" s="275"/>
      <c r="AA69" s="275"/>
      <c r="AB69" s="275"/>
      <c r="AC69" s="275"/>
      <c r="AD69" s="275"/>
      <c r="AE69" s="275"/>
      <c r="AF69" s="275"/>
      <c r="AG69" s="275"/>
      <c r="AH69" s="275"/>
      <c r="AI69" s="275"/>
      <c r="AJ69" s="275"/>
      <c r="AK69" s="275"/>
    </row>
    <row r="70" spans="1:37" x14ac:dyDescent="0.25">
      <c r="A70" s="319"/>
      <c r="B70" s="319"/>
      <c r="C70" s="319"/>
      <c r="D70" s="319"/>
      <c r="E70" s="319"/>
      <c r="F70" s="319"/>
      <c r="G70" s="319"/>
      <c r="H70" s="319"/>
      <c r="I70" s="275"/>
      <c r="J70" s="275"/>
      <c r="K70" s="275"/>
      <c r="L70" s="275"/>
      <c r="M70" s="275"/>
      <c r="N70" s="275"/>
      <c r="O70" s="275"/>
      <c r="P70" s="275"/>
      <c r="Q70" s="275"/>
      <c r="R70" s="275"/>
      <c r="S70" s="275"/>
      <c r="T70" s="275"/>
      <c r="U70" s="275"/>
      <c r="V70" s="275"/>
      <c r="W70" s="275"/>
      <c r="X70" s="275"/>
      <c r="Y70" s="275"/>
      <c r="Z70" s="275"/>
      <c r="AA70" s="275"/>
      <c r="AB70" s="275"/>
      <c r="AC70" s="275"/>
      <c r="AD70" s="275"/>
      <c r="AE70" s="275"/>
      <c r="AF70" s="275"/>
      <c r="AG70" s="275"/>
      <c r="AH70" s="275"/>
      <c r="AI70" s="275"/>
      <c r="AJ70" s="275"/>
      <c r="AK70" s="275"/>
    </row>
    <row r="71" spans="1:37" x14ac:dyDescent="0.25">
      <c r="A71" s="319"/>
      <c r="B71" s="319"/>
      <c r="C71" s="319"/>
      <c r="D71" s="319"/>
      <c r="E71" s="319"/>
      <c r="F71" s="319"/>
      <c r="G71" s="319"/>
      <c r="H71" s="319"/>
      <c r="I71" s="275"/>
      <c r="J71" s="275"/>
      <c r="K71" s="275"/>
      <c r="L71" s="275"/>
      <c r="M71" s="275"/>
      <c r="N71" s="275"/>
      <c r="O71" s="275"/>
      <c r="P71" s="275"/>
      <c r="Q71" s="275"/>
      <c r="R71" s="275"/>
      <c r="S71" s="275"/>
      <c r="T71" s="275"/>
      <c r="U71" s="275"/>
      <c r="V71" s="275"/>
      <c r="W71" s="275"/>
      <c r="X71" s="275"/>
      <c r="Y71" s="275"/>
      <c r="Z71" s="275"/>
      <c r="AA71" s="275"/>
      <c r="AB71" s="275"/>
      <c r="AC71" s="275"/>
      <c r="AD71" s="275"/>
      <c r="AE71" s="275"/>
      <c r="AF71" s="275"/>
      <c r="AG71" s="275"/>
      <c r="AH71" s="275"/>
      <c r="AI71" s="275"/>
      <c r="AJ71" s="275"/>
      <c r="AK71" s="275"/>
    </row>
    <row r="72" spans="1:37" x14ac:dyDescent="0.25">
      <c r="A72" s="319"/>
      <c r="B72" s="319"/>
      <c r="C72" s="319"/>
      <c r="D72" s="319"/>
      <c r="E72" s="319"/>
      <c r="F72" s="319"/>
      <c r="G72" s="319"/>
      <c r="H72" s="319"/>
      <c r="I72" s="275"/>
      <c r="J72" s="275"/>
      <c r="K72" s="275"/>
      <c r="L72" s="275"/>
      <c r="M72" s="275"/>
      <c r="N72" s="275"/>
      <c r="O72" s="275"/>
      <c r="P72" s="275"/>
      <c r="Q72" s="275"/>
      <c r="R72" s="275"/>
      <c r="S72" s="275"/>
      <c r="T72" s="275"/>
      <c r="U72" s="275"/>
      <c r="V72" s="275"/>
      <c r="W72" s="275"/>
      <c r="X72" s="275"/>
      <c r="Y72" s="275"/>
      <c r="Z72" s="275"/>
      <c r="AA72" s="275"/>
      <c r="AB72" s="275"/>
      <c r="AC72" s="275"/>
      <c r="AD72" s="275"/>
      <c r="AE72" s="275"/>
      <c r="AF72" s="275"/>
      <c r="AG72" s="275"/>
      <c r="AH72" s="275"/>
      <c r="AI72" s="275"/>
      <c r="AJ72" s="275"/>
      <c r="AK72" s="275"/>
    </row>
    <row r="73" spans="1:37" x14ac:dyDescent="0.25">
      <c r="A73" s="319"/>
      <c r="B73" s="319"/>
      <c r="C73" s="319"/>
      <c r="D73" s="319"/>
      <c r="E73" s="319"/>
      <c r="F73" s="319"/>
      <c r="G73" s="319"/>
      <c r="H73" s="319"/>
      <c r="I73" s="275"/>
      <c r="J73" s="275"/>
      <c r="K73" s="275"/>
      <c r="L73" s="275"/>
      <c r="M73" s="275"/>
      <c r="N73" s="275"/>
      <c r="O73" s="275"/>
      <c r="P73" s="275"/>
      <c r="Q73" s="275"/>
      <c r="R73" s="275"/>
      <c r="S73" s="275"/>
      <c r="T73" s="275"/>
      <c r="U73" s="275"/>
      <c r="V73" s="275"/>
      <c r="W73" s="275"/>
      <c r="X73" s="275"/>
      <c r="Y73" s="275"/>
      <c r="Z73" s="275"/>
      <c r="AA73" s="275"/>
      <c r="AB73" s="275"/>
      <c r="AC73" s="275"/>
      <c r="AD73" s="275"/>
      <c r="AE73" s="275"/>
      <c r="AF73" s="275"/>
      <c r="AG73" s="275"/>
      <c r="AH73" s="275"/>
      <c r="AI73" s="275"/>
      <c r="AJ73" s="275"/>
      <c r="AK73" s="275"/>
    </row>
    <row r="74" spans="1:37" x14ac:dyDescent="0.25">
      <c r="A74" s="319"/>
      <c r="B74" s="319"/>
      <c r="C74" s="319"/>
      <c r="D74" s="319"/>
      <c r="E74" s="319"/>
      <c r="F74" s="319"/>
      <c r="G74" s="319"/>
      <c r="H74" s="319"/>
      <c r="I74" s="275"/>
      <c r="J74" s="275"/>
      <c r="K74" s="275"/>
      <c r="L74" s="275"/>
      <c r="M74" s="275"/>
      <c r="N74" s="275"/>
      <c r="O74" s="275"/>
      <c r="P74" s="275"/>
      <c r="Q74" s="275"/>
      <c r="R74" s="275"/>
      <c r="S74" s="275"/>
      <c r="T74" s="275"/>
      <c r="U74" s="275"/>
      <c r="V74" s="275"/>
      <c r="W74" s="275"/>
      <c r="X74" s="275"/>
      <c r="Y74" s="275"/>
      <c r="Z74" s="275"/>
      <c r="AA74" s="275"/>
      <c r="AB74" s="275"/>
      <c r="AC74" s="275"/>
      <c r="AD74" s="275"/>
      <c r="AE74" s="275"/>
      <c r="AF74" s="275"/>
      <c r="AG74" s="275"/>
      <c r="AH74" s="275"/>
      <c r="AI74" s="275"/>
      <c r="AJ74" s="275"/>
      <c r="AK74" s="275"/>
    </row>
    <row r="75" spans="1:37" x14ac:dyDescent="0.25">
      <c r="A75" s="319"/>
      <c r="B75" s="319"/>
      <c r="C75" s="319"/>
      <c r="D75" s="319"/>
      <c r="E75" s="319"/>
      <c r="F75" s="319"/>
      <c r="G75" s="319"/>
      <c r="H75" s="319"/>
      <c r="I75" s="275"/>
      <c r="J75" s="275"/>
      <c r="K75" s="275"/>
      <c r="L75" s="275"/>
      <c r="M75" s="275"/>
      <c r="N75" s="275"/>
      <c r="O75" s="275"/>
      <c r="P75" s="275"/>
      <c r="Q75" s="275"/>
      <c r="R75" s="275"/>
      <c r="S75" s="275"/>
      <c r="T75" s="275"/>
      <c r="U75" s="275"/>
      <c r="V75" s="275"/>
      <c r="W75" s="275"/>
      <c r="X75" s="275"/>
      <c r="Y75" s="275"/>
      <c r="Z75" s="275"/>
      <c r="AA75" s="275"/>
      <c r="AB75" s="275"/>
      <c r="AC75" s="275"/>
      <c r="AD75" s="275"/>
      <c r="AE75" s="275"/>
      <c r="AF75" s="275"/>
      <c r="AG75" s="275"/>
      <c r="AH75" s="275"/>
      <c r="AI75" s="275"/>
      <c r="AJ75" s="275"/>
      <c r="AK75" s="275"/>
    </row>
    <row r="76" spans="1:37" x14ac:dyDescent="0.25">
      <c r="A76" s="319"/>
      <c r="B76" s="319"/>
      <c r="C76" s="319"/>
      <c r="D76" s="319"/>
      <c r="E76" s="319"/>
      <c r="F76" s="319"/>
      <c r="G76" s="319"/>
      <c r="H76" s="319"/>
      <c r="I76" s="275"/>
      <c r="J76" s="275"/>
      <c r="K76" s="275"/>
      <c r="L76" s="275"/>
      <c r="M76" s="275"/>
      <c r="N76" s="275"/>
      <c r="O76" s="275"/>
      <c r="P76" s="275"/>
      <c r="Q76" s="275"/>
      <c r="R76" s="275"/>
      <c r="S76" s="275"/>
      <c r="T76" s="275"/>
      <c r="U76" s="275"/>
      <c r="V76" s="275"/>
      <c r="W76" s="275"/>
      <c r="X76" s="275"/>
      <c r="Y76" s="275"/>
      <c r="Z76" s="275"/>
      <c r="AA76" s="275"/>
      <c r="AB76" s="275"/>
      <c r="AC76" s="275"/>
      <c r="AD76" s="275"/>
      <c r="AE76" s="275"/>
      <c r="AF76" s="275"/>
      <c r="AG76" s="275"/>
      <c r="AH76" s="275"/>
      <c r="AI76" s="275"/>
      <c r="AJ76" s="275"/>
      <c r="AK76" s="275"/>
    </row>
    <row r="77" spans="1:37" x14ac:dyDescent="0.25">
      <c r="A77" s="319"/>
      <c r="B77" s="319"/>
      <c r="C77" s="319"/>
      <c r="D77" s="319"/>
      <c r="E77" s="319"/>
      <c r="F77" s="319"/>
      <c r="G77" s="319"/>
      <c r="H77" s="319"/>
      <c r="I77" s="275"/>
      <c r="J77" s="275"/>
      <c r="K77" s="275"/>
      <c r="L77" s="275"/>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5"/>
      <c r="AK77" s="275"/>
    </row>
    <row r="78" spans="1:37" x14ac:dyDescent="0.25">
      <c r="A78" s="319"/>
      <c r="B78" s="319"/>
      <c r="C78" s="319"/>
      <c r="D78" s="319"/>
      <c r="E78" s="319"/>
      <c r="F78" s="319"/>
      <c r="G78" s="319"/>
      <c r="H78" s="319"/>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5"/>
      <c r="AK78" s="275"/>
    </row>
    <row r="79" spans="1:37" x14ac:dyDescent="0.25">
      <c r="A79" s="319"/>
      <c r="B79" s="319"/>
      <c r="C79" s="319"/>
      <c r="D79" s="319"/>
      <c r="E79" s="319"/>
      <c r="F79" s="319"/>
      <c r="G79" s="319"/>
      <c r="H79" s="319"/>
      <c r="I79" s="275"/>
      <c r="J79" s="275"/>
      <c r="K79" s="275"/>
      <c r="L79" s="275"/>
      <c r="M79" s="275"/>
      <c r="N79" s="275"/>
      <c r="O79" s="275"/>
      <c r="P79" s="275"/>
      <c r="Q79" s="275"/>
      <c r="R79" s="275"/>
      <c r="S79" s="275"/>
      <c r="T79" s="275"/>
      <c r="U79" s="275"/>
      <c r="V79" s="275"/>
      <c r="W79" s="275"/>
      <c r="X79" s="275"/>
      <c r="Y79" s="275"/>
      <c r="Z79" s="275"/>
      <c r="AA79" s="275"/>
      <c r="AB79" s="275"/>
      <c r="AC79" s="275"/>
      <c r="AD79" s="275"/>
      <c r="AE79" s="275"/>
      <c r="AF79" s="275"/>
      <c r="AG79" s="275"/>
      <c r="AH79" s="275"/>
      <c r="AI79" s="275"/>
      <c r="AJ79" s="275"/>
      <c r="AK79" s="275"/>
    </row>
    <row r="80" spans="1:37" x14ac:dyDescent="0.25">
      <c r="A80" s="319"/>
      <c r="B80" s="319"/>
      <c r="C80" s="319"/>
      <c r="D80" s="319"/>
      <c r="E80" s="319"/>
      <c r="F80" s="319"/>
      <c r="G80" s="319"/>
      <c r="H80" s="319"/>
      <c r="I80" s="275"/>
      <c r="J80" s="275"/>
      <c r="K80" s="275"/>
      <c r="L80" s="275"/>
      <c r="M80" s="275"/>
      <c r="N80" s="275"/>
      <c r="O80" s="275"/>
      <c r="P80" s="275"/>
      <c r="Q80" s="275"/>
      <c r="R80" s="275"/>
      <c r="S80" s="275"/>
      <c r="T80" s="275"/>
      <c r="U80" s="275"/>
      <c r="V80" s="275"/>
      <c r="W80" s="275"/>
      <c r="X80" s="275"/>
      <c r="Y80" s="275"/>
      <c r="Z80" s="275"/>
      <c r="AA80" s="275"/>
      <c r="AB80" s="275"/>
      <c r="AC80" s="275"/>
      <c r="AD80" s="275"/>
      <c r="AE80" s="275"/>
      <c r="AF80" s="275"/>
      <c r="AG80" s="275"/>
      <c r="AH80" s="275"/>
      <c r="AI80" s="275"/>
      <c r="AJ80" s="275"/>
      <c r="AK80" s="275"/>
    </row>
    <row r="81" spans="1:37" x14ac:dyDescent="0.25">
      <c r="A81" s="319"/>
      <c r="B81" s="319"/>
      <c r="C81" s="319"/>
      <c r="D81" s="319"/>
      <c r="E81" s="319"/>
      <c r="F81" s="319"/>
      <c r="G81" s="319"/>
      <c r="H81" s="319"/>
      <c r="I81" s="275"/>
      <c r="J81" s="275"/>
      <c r="K81" s="275"/>
      <c r="L81" s="275"/>
      <c r="M81" s="275"/>
      <c r="N81" s="275"/>
      <c r="O81" s="275"/>
      <c r="P81" s="275"/>
      <c r="Q81" s="275"/>
      <c r="R81" s="275"/>
      <c r="S81" s="275"/>
      <c r="T81" s="275"/>
      <c r="U81" s="275"/>
      <c r="V81" s="275"/>
      <c r="W81" s="275"/>
      <c r="X81" s="275"/>
      <c r="Y81" s="275"/>
      <c r="Z81" s="275"/>
      <c r="AA81" s="275"/>
      <c r="AB81" s="275"/>
      <c r="AC81" s="275"/>
      <c r="AD81" s="275"/>
      <c r="AE81" s="275"/>
      <c r="AF81" s="275"/>
      <c r="AG81" s="275"/>
      <c r="AH81" s="275"/>
      <c r="AI81" s="275"/>
      <c r="AJ81" s="275"/>
      <c r="AK81" s="275"/>
    </row>
    <row r="82" spans="1:37" x14ac:dyDescent="0.25">
      <c r="A82" s="319"/>
      <c r="B82" s="319"/>
      <c r="C82" s="319"/>
      <c r="D82" s="319"/>
      <c r="E82" s="319"/>
      <c r="F82" s="319"/>
      <c r="G82" s="319"/>
      <c r="H82" s="319"/>
      <c r="I82" s="275"/>
      <c r="J82" s="275"/>
      <c r="K82" s="275"/>
      <c r="L82" s="275"/>
      <c r="M82" s="275"/>
      <c r="N82" s="275"/>
      <c r="O82" s="275"/>
      <c r="P82" s="275"/>
      <c r="Q82" s="275"/>
      <c r="R82" s="275"/>
      <c r="S82" s="275"/>
      <c r="T82" s="275"/>
      <c r="U82" s="275"/>
      <c r="V82" s="275"/>
      <c r="W82" s="275"/>
      <c r="X82" s="275"/>
      <c r="Y82" s="275"/>
      <c r="Z82" s="275"/>
      <c r="AA82" s="275"/>
      <c r="AB82" s="275"/>
      <c r="AC82" s="275"/>
      <c r="AD82" s="275"/>
      <c r="AE82" s="275"/>
      <c r="AF82" s="275"/>
      <c r="AG82" s="275"/>
      <c r="AH82" s="275"/>
      <c r="AI82" s="275"/>
      <c r="AJ82" s="275"/>
      <c r="AK82" s="275"/>
    </row>
    <row r="83" spans="1:37" x14ac:dyDescent="0.25">
      <c r="A83" s="319"/>
      <c r="B83" s="319"/>
      <c r="C83" s="319"/>
      <c r="D83" s="319"/>
      <c r="E83" s="319"/>
      <c r="F83" s="319"/>
      <c r="G83" s="319"/>
      <c r="H83" s="319"/>
      <c r="I83" s="275"/>
      <c r="J83" s="275"/>
      <c r="K83" s="275"/>
      <c r="L83" s="275"/>
      <c r="M83" s="275"/>
      <c r="N83" s="275"/>
      <c r="O83" s="275"/>
      <c r="P83" s="275"/>
      <c r="Q83" s="275"/>
      <c r="R83" s="275"/>
      <c r="S83" s="275"/>
      <c r="T83" s="275"/>
      <c r="U83" s="275"/>
      <c r="V83" s="275"/>
      <c r="W83" s="275"/>
      <c r="X83" s="275"/>
      <c r="Y83" s="275"/>
      <c r="Z83" s="275"/>
      <c r="AA83" s="275"/>
      <c r="AB83" s="275"/>
      <c r="AC83" s="275"/>
      <c r="AD83" s="275"/>
      <c r="AE83" s="275"/>
      <c r="AF83" s="275"/>
      <c r="AG83" s="275"/>
      <c r="AH83" s="275"/>
      <c r="AI83" s="275"/>
      <c r="AJ83" s="275"/>
      <c r="AK83" s="275"/>
    </row>
    <row r="84" spans="1:37" x14ac:dyDescent="0.25">
      <c r="A84" s="319"/>
      <c r="B84" s="319"/>
      <c r="C84" s="319"/>
      <c r="D84" s="319"/>
      <c r="E84" s="319"/>
      <c r="F84" s="319"/>
      <c r="G84" s="319"/>
      <c r="H84" s="319"/>
      <c r="I84" s="275"/>
      <c r="J84" s="275"/>
      <c r="K84" s="275"/>
      <c r="L84" s="275"/>
      <c r="M84" s="275"/>
      <c r="N84" s="275"/>
      <c r="O84" s="275"/>
      <c r="P84" s="275"/>
      <c r="Q84" s="275"/>
      <c r="R84" s="275"/>
      <c r="S84" s="275"/>
      <c r="T84" s="275"/>
      <c r="U84" s="275"/>
      <c r="V84" s="275"/>
      <c r="W84" s="275"/>
      <c r="X84" s="275"/>
      <c r="Y84" s="275"/>
      <c r="Z84" s="275"/>
      <c r="AA84" s="275"/>
      <c r="AB84" s="275"/>
      <c r="AC84" s="275"/>
      <c r="AD84" s="275"/>
      <c r="AE84" s="275"/>
      <c r="AF84" s="275"/>
      <c r="AG84" s="275"/>
      <c r="AH84" s="275"/>
      <c r="AI84" s="275"/>
      <c r="AJ84" s="275"/>
      <c r="AK84" s="275"/>
    </row>
    <row r="85" spans="1:37" x14ac:dyDescent="0.25">
      <c r="A85" s="319"/>
      <c r="B85" s="319"/>
      <c r="C85" s="319"/>
      <c r="D85" s="319"/>
      <c r="E85" s="319"/>
      <c r="F85" s="319"/>
      <c r="G85" s="319"/>
      <c r="H85" s="319"/>
      <c r="I85" s="275"/>
      <c r="J85" s="275"/>
      <c r="K85" s="275"/>
      <c r="L85" s="275"/>
      <c r="M85" s="275"/>
      <c r="N85" s="275"/>
      <c r="O85" s="275"/>
      <c r="P85" s="275"/>
      <c r="Q85" s="275"/>
      <c r="R85" s="275"/>
      <c r="S85" s="275"/>
      <c r="T85" s="275"/>
      <c r="U85" s="275"/>
      <c r="V85" s="275"/>
      <c r="W85" s="275"/>
      <c r="X85" s="275"/>
      <c r="Y85" s="275"/>
      <c r="Z85" s="275"/>
      <c r="AA85" s="275"/>
      <c r="AB85" s="275"/>
      <c r="AC85" s="275"/>
      <c r="AD85" s="275"/>
      <c r="AE85" s="275"/>
      <c r="AF85" s="275"/>
      <c r="AG85" s="275"/>
      <c r="AH85" s="275"/>
      <c r="AI85" s="275"/>
      <c r="AJ85" s="275"/>
      <c r="AK85" s="275"/>
    </row>
    <row r="86" spans="1:37" x14ac:dyDescent="0.25">
      <c r="A86" s="319"/>
      <c r="B86" s="319"/>
      <c r="C86" s="319"/>
      <c r="D86" s="319"/>
      <c r="E86" s="319"/>
      <c r="F86" s="319"/>
      <c r="G86" s="319"/>
      <c r="H86" s="319"/>
      <c r="I86" s="275"/>
      <c r="J86" s="275"/>
      <c r="K86" s="275"/>
      <c r="L86" s="275"/>
      <c r="M86" s="275"/>
      <c r="N86" s="275"/>
      <c r="O86" s="275"/>
      <c r="P86" s="275"/>
      <c r="Q86" s="275"/>
      <c r="R86" s="275"/>
      <c r="S86" s="275"/>
      <c r="T86" s="275"/>
      <c r="U86" s="275"/>
      <c r="V86" s="275"/>
      <c r="W86" s="275"/>
      <c r="X86" s="275"/>
      <c r="Y86" s="275"/>
      <c r="Z86" s="275"/>
      <c r="AA86" s="275"/>
      <c r="AB86" s="275"/>
      <c r="AC86" s="275"/>
      <c r="AD86" s="275"/>
      <c r="AE86" s="275"/>
      <c r="AF86" s="275"/>
      <c r="AG86" s="275"/>
      <c r="AH86" s="275"/>
      <c r="AI86" s="275"/>
      <c r="AJ86" s="275"/>
      <c r="AK86" s="275"/>
    </row>
    <row r="87" spans="1:37" x14ac:dyDescent="0.25">
      <c r="A87" s="319"/>
      <c r="B87" s="319"/>
      <c r="C87" s="319"/>
      <c r="D87" s="319"/>
      <c r="E87" s="319"/>
      <c r="F87" s="319"/>
      <c r="G87" s="319"/>
      <c r="H87" s="319"/>
      <c r="I87" s="275"/>
      <c r="J87" s="275"/>
      <c r="K87" s="275"/>
      <c r="L87" s="275"/>
      <c r="M87" s="275"/>
      <c r="N87" s="275"/>
      <c r="O87" s="275"/>
      <c r="P87" s="275"/>
      <c r="Q87" s="275"/>
      <c r="R87" s="275"/>
      <c r="S87" s="275"/>
      <c r="T87" s="275"/>
      <c r="U87" s="275"/>
      <c r="V87" s="275"/>
      <c r="W87" s="275"/>
      <c r="X87" s="275"/>
      <c r="Y87" s="275"/>
      <c r="Z87" s="275"/>
      <c r="AA87" s="275"/>
      <c r="AB87" s="275"/>
      <c r="AC87" s="275"/>
      <c r="AD87" s="275"/>
      <c r="AE87" s="275"/>
      <c r="AF87" s="275"/>
      <c r="AG87" s="275"/>
      <c r="AH87" s="275"/>
      <c r="AI87" s="275"/>
      <c r="AJ87" s="275"/>
      <c r="AK87" s="275"/>
    </row>
    <row r="88" spans="1:37" x14ac:dyDescent="0.25">
      <c r="A88" s="319"/>
      <c r="B88" s="319"/>
      <c r="C88" s="319"/>
      <c r="D88" s="319"/>
      <c r="E88" s="319"/>
      <c r="F88" s="319"/>
      <c r="G88" s="319"/>
      <c r="H88" s="319"/>
      <c r="I88" s="275"/>
      <c r="J88" s="275"/>
      <c r="K88" s="275"/>
      <c r="L88" s="275"/>
      <c r="M88" s="275"/>
      <c r="N88" s="275"/>
      <c r="O88" s="275"/>
      <c r="P88" s="275"/>
      <c r="Q88" s="275"/>
      <c r="R88" s="275"/>
      <c r="S88" s="275"/>
      <c r="T88" s="275"/>
      <c r="U88" s="275"/>
      <c r="V88" s="275"/>
      <c r="W88" s="275"/>
      <c r="X88" s="275"/>
      <c r="Y88" s="275"/>
      <c r="Z88" s="275"/>
      <c r="AA88" s="275"/>
      <c r="AB88" s="275"/>
      <c r="AC88" s="275"/>
      <c r="AD88" s="275"/>
      <c r="AE88" s="275"/>
      <c r="AF88" s="275"/>
      <c r="AG88" s="275"/>
      <c r="AH88" s="275"/>
      <c r="AI88" s="275"/>
      <c r="AJ88" s="275"/>
      <c r="AK88" s="275"/>
    </row>
    <row r="89" spans="1:37" x14ac:dyDescent="0.25">
      <c r="A89" s="319"/>
      <c r="B89" s="319"/>
      <c r="C89" s="319"/>
      <c r="D89" s="319"/>
      <c r="E89" s="319"/>
      <c r="F89" s="319"/>
      <c r="G89" s="319"/>
      <c r="H89" s="319"/>
      <c r="I89" s="275"/>
      <c r="J89" s="275"/>
      <c r="K89" s="275"/>
      <c r="L89" s="275"/>
      <c r="M89" s="275"/>
      <c r="N89" s="275"/>
      <c r="O89" s="275"/>
      <c r="P89" s="275"/>
      <c r="Q89" s="275"/>
      <c r="R89" s="275"/>
      <c r="S89" s="275"/>
      <c r="T89" s="275"/>
      <c r="U89" s="275"/>
      <c r="V89" s="275"/>
      <c r="W89" s="275"/>
      <c r="X89" s="275"/>
      <c r="Y89" s="275"/>
      <c r="Z89" s="275"/>
      <c r="AA89" s="275"/>
      <c r="AB89" s="275"/>
      <c r="AC89" s="275"/>
      <c r="AD89" s="275"/>
      <c r="AE89" s="275"/>
      <c r="AF89" s="275"/>
      <c r="AG89" s="275"/>
      <c r="AH89" s="275"/>
      <c r="AI89" s="275"/>
      <c r="AJ89" s="275"/>
      <c r="AK89" s="275"/>
    </row>
    <row r="90" spans="1:37" x14ac:dyDescent="0.25">
      <c r="A90" s="319"/>
      <c r="B90" s="319"/>
      <c r="C90" s="319"/>
      <c r="D90" s="319"/>
      <c r="E90" s="319"/>
      <c r="F90" s="319"/>
      <c r="G90" s="319"/>
      <c r="H90" s="319"/>
      <c r="I90" s="275"/>
      <c r="J90" s="275"/>
      <c r="K90" s="275"/>
      <c r="L90" s="275"/>
      <c r="M90" s="275"/>
      <c r="N90" s="275"/>
      <c r="O90" s="275"/>
      <c r="P90" s="275"/>
      <c r="Q90" s="275"/>
      <c r="R90" s="275"/>
      <c r="S90" s="275"/>
      <c r="T90" s="275"/>
      <c r="U90" s="275"/>
      <c r="V90" s="275"/>
      <c r="W90" s="275"/>
      <c r="X90" s="275"/>
      <c r="Y90" s="275"/>
      <c r="Z90" s="275"/>
      <c r="AA90" s="275"/>
      <c r="AB90" s="275"/>
      <c r="AC90" s="275"/>
      <c r="AD90" s="275"/>
      <c r="AE90" s="275"/>
      <c r="AF90" s="275"/>
      <c r="AG90" s="275"/>
      <c r="AH90" s="275"/>
      <c r="AI90" s="275"/>
      <c r="AJ90" s="275"/>
      <c r="AK90" s="275"/>
    </row>
    <row r="91" spans="1:37" x14ac:dyDescent="0.25">
      <c r="A91" s="319"/>
      <c r="B91" s="319"/>
      <c r="C91" s="319"/>
      <c r="D91" s="319"/>
      <c r="E91" s="319"/>
      <c r="F91" s="319"/>
      <c r="G91" s="319"/>
      <c r="H91" s="319"/>
      <c r="I91" s="275"/>
      <c r="J91" s="275"/>
      <c r="K91" s="275"/>
      <c r="L91" s="275"/>
      <c r="M91" s="275"/>
      <c r="N91" s="275"/>
      <c r="O91" s="275"/>
      <c r="P91" s="275"/>
      <c r="Q91" s="275"/>
      <c r="R91" s="275"/>
      <c r="S91" s="275"/>
      <c r="T91" s="275"/>
      <c r="U91" s="275"/>
      <c r="V91" s="275"/>
      <c r="W91" s="275"/>
      <c r="X91" s="275"/>
      <c r="Y91" s="275"/>
      <c r="Z91" s="275"/>
      <c r="AA91" s="275"/>
      <c r="AB91" s="275"/>
      <c r="AC91" s="275"/>
      <c r="AD91" s="275"/>
      <c r="AE91" s="275"/>
      <c r="AF91" s="275"/>
      <c r="AG91" s="275"/>
      <c r="AH91" s="275"/>
      <c r="AI91" s="275"/>
      <c r="AJ91" s="275"/>
      <c r="AK91" s="275"/>
    </row>
    <row r="92" spans="1:37" x14ac:dyDescent="0.25">
      <c r="A92" s="319"/>
      <c r="B92" s="319"/>
      <c r="C92" s="319"/>
      <c r="D92" s="319"/>
      <c r="E92" s="319"/>
      <c r="F92" s="319"/>
      <c r="G92" s="319"/>
      <c r="H92" s="319"/>
      <c r="I92" s="275"/>
      <c r="J92" s="275"/>
      <c r="K92" s="275"/>
      <c r="L92" s="275"/>
      <c r="M92" s="275"/>
      <c r="N92" s="275"/>
      <c r="O92" s="275"/>
      <c r="P92" s="275"/>
      <c r="Q92" s="275"/>
      <c r="R92" s="275"/>
      <c r="S92" s="275"/>
      <c r="T92" s="275"/>
      <c r="U92" s="275"/>
      <c r="V92" s="275"/>
      <c r="W92" s="275"/>
      <c r="X92" s="275"/>
      <c r="Y92" s="275"/>
      <c r="Z92" s="275"/>
      <c r="AA92" s="275"/>
      <c r="AB92" s="275"/>
      <c r="AC92" s="275"/>
      <c r="AD92" s="275"/>
      <c r="AE92" s="275"/>
      <c r="AF92" s="275"/>
      <c r="AG92" s="275"/>
      <c r="AH92" s="275"/>
      <c r="AI92" s="275"/>
      <c r="AJ92" s="275"/>
      <c r="AK92" s="275"/>
    </row>
    <row r="93" spans="1:37" x14ac:dyDescent="0.25">
      <c r="A93" s="319"/>
      <c r="B93" s="319"/>
      <c r="C93" s="319"/>
      <c r="D93" s="319"/>
      <c r="E93" s="319"/>
      <c r="F93" s="319"/>
      <c r="G93" s="319"/>
      <c r="H93" s="319"/>
      <c r="I93" s="275"/>
      <c r="J93" s="275"/>
      <c r="K93" s="275"/>
      <c r="L93" s="275"/>
      <c r="M93" s="275"/>
      <c r="N93" s="275"/>
      <c r="O93" s="275"/>
      <c r="P93" s="275"/>
      <c r="Q93" s="275"/>
      <c r="R93" s="275"/>
      <c r="S93" s="275"/>
      <c r="T93" s="275"/>
      <c r="U93" s="275"/>
      <c r="V93" s="275"/>
      <c r="W93" s="275"/>
      <c r="X93" s="275"/>
      <c r="Y93" s="275"/>
      <c r="Z93" s="275"/>
      <c r="AA93" s="275"/>
      <c r="AB93" s="275"/>
      <c r="AC93" s="275"/>
      <c r="AD93" s="275"/>
      <c r="AE93" s="275"/>
      <c r="AF93" s="275"/>
      <c r="AG93" s="275"/>
      <c r="AH93" s="275"/>
      <c r="AI93" s="275"/>
      <c r="AJ93" s="275"/>
      <c r="AK93" s="275"/>
    </row>
    <row r="94" spans="1:37" x14ac:dyDescent="0.25">
      <c r="A94" s="319"/>
      <c r="B94" s="319"/>
      <c r="C94" s="319"/>
      <c r="D94" s="319"/>
      <c r="E94" s="319"/>
      <c r="F94" s="319"/>
      <c r="G94" s="319"/>
      <c r="H94" s="319"/>
      <c r="I94" s="275"/>
      <c r="J94" s="275"/>
      <c r="K94" s="275"/>
      <c r="L94" s="275"/>
      <c r="M94" s="275"/>
      <c r="N94" s="275"/>
      <c r="O94" s="275"/>
      <c r="P94" s="275"/>
      <c r="Q94" s="275"/>
      <c r="R94" s="275"/>
      <c r="S94" s="275"/>
      <c r="T94" s="275"/>
      <c r="U94" s="275"/>
      <c r="V94" s="275"/>
      <c r="W94" s="275"/>
      <c r="X94" s="275"/>
      <c r="Y94" s="275"/>
      <c r="Z94" s="275"/>
      <c r="AA94" s="275"/>
      <c r="AB94" s="275"/>
      <c r="AC94" s="275"/>
      <c r="AD94" s="275"/>
      <c r="AE94" s="275"/>
      <c r="AF94" s="275"/>
      <c r="AG94" s="275"/>
      <c r="AH94" s="275"/>
      <c r="AI94" s="275"/>
      <c r="AJ94" s="275"/>
      <c r="AK94" s="275"/>
    </row>
    <row r="95" spans="1:37" x14ac:dyDescent="0.25">
      <c r="A95" s="319"/>
      <c r="B95" s="319"/>
      <c r="C95" s="319"/>
      <c r="D95" s="319"/>
      <c r="E95" s="319"/>
      <c r="F95" s="319"/>
      <c r="G95" s="319"/>
      <c r="H95" s="319"/>
      <c r="I95" s="275"/>
      <c r="J95" s="275"/>
      <c r="K95" s="275"/>
      <c r="L95" s="275"/>
      <c r="M95" s="275"/>
      <c r="N95" s="275"/>
      <c r="O95" s="275"/>
      <c r="P95" s="275"/>
      <c r="Q95" s="275"/>
      <c r="R95" s="275"/>
      <c r="S95" s="275"/>
      <c r="T95" s="275"/>
      <c r="U95" s="275"/>
      <c r="V95" s="275"/>
      <c r="W95" s="275"/>
      <c r="X95" s="275"/>
      <c r="Y95" s="275"/>
      <c r="Z95" s="275"/>
      <c r="AA95" s="275"/>
      <c r="AB95" s="275"/>
      <c r="AC95" s="275"/>
      <c r="AD95" s="275"/>
      <c r="AE95" s="275"/>
      <c r="AF95" s="275"/>
      <c r="AG95" s="275"/>
      <c r="AH95" s="275"/>
      <c r="AI95" s="275"/>
      <c r="AJ95" s="275"/>
      <c r="AK95" s="275"/>
    </row>
    <row r="96" spans="1:37" x14ac:dyDescent="0.25">
      <c r="A96" s="319"/>
      <c r="B96" s="319"/>
      <c r="C96" s="319"/>
      <c r="D96" s="319"/>
      <c r="E96" s="319"/>
      <c r="F96" s="319"/>
      <c r="G96" s="319"/>
      <c r="H96" s="319"/>
      <c r="I96" s="275"/>
      <c r="J96" s="275"/>
      <c r="K96" s="275"/>
      <c r="L96" s="275"/>
      <c r="M96" s="275"/>
      <c r="N96" s="275"/>
      <c r="O96" s="275"/>
      <c r="P96" s="275"/>
      <c r="Q96" s="275"/>
      <c r="R96" s="275"/>
      <c r="S96" s="275"/>
      <c r="T96" s="275"/>
      <c r="U96" s="275"/>
      <c r="V96" s="275"/>
      <c r="W96" s="275"/>
      <c r="X96" s="275"/>
      <c r="Y96" s="275"/>
      <c r="Z96" s="275"/>
      <c r="AA96" s="275"/>
      <c r="AB96" s="275"/>
      <c r="AC96" s="275"/>
      <c r="AD96" s="275"/>
      <c r="AE96" s="275"/>
      <c r="AF96" s="275"/>
      <c r="AG96" s="275"/>
      <c r="AH96" s="275"/>
      <c r="AI96" s="275"/>
      <c r="AJ96" s="275"/>
      <c r="AK96" s="275"/>
    </row>
    <row r="97" spans="1:37" x14ac:dyDescent="0.25">
      <c r="A97" s="319"/>
      <c r="B97" s="319"/>
      <c r="C97" s="319"/>
      <c r="D97" s="319"/>
      <c r="E97" s="319"/>
      <c r="F97" s="319"/>
      <c r="G97" s="319"/>
      <c r="H97" s="319"/>
      <c r="I97" s="275"/>
      <c r="J97" s="275"/>
      <c r="K97" s="275"/>
      <c r="L97" s="275"/>
      <c r="M97" s="275"/>
      <c r="N97" s="275"/>
      <c r="O97" s="275"/>
      <c r="P97" s="275"/>
      <c r="Q97" s="275"/>
      <c r="R97" s="275"/>
      <c r="S97" s="275"/>
      <c r="T97" s="275"/>
      <c r="U97" s="275"/>
      <c r="V97" s="275"/>
      <c r="W97" s="275"/>
      <c r="X97" s="275"/>
      <c r="Y97" s="275"/>
      <c r="Z97" s="275"/>
      <c r="AA97" s="275"/>
      <c r="AB97" s="275"/>
      <c r="AC97" s="275"/>
      <c r="AD97" s="275"/>
      <c r="AE97" s="275"/>
      <c r="AF97" s="275"/>
      <c r="AG97" s="275"/>
      <c r="AH97" s="275"/>
      <c r="AI97" s="275"/>
      <c r="AJ97" s="275"/>
      <c r="AK97" s="275"/>
    </row>
    <row r="98" spans="1:37" x14ac:dyDescent="0.25">
      <c r="A98" s="319"/>
      <c r="B98" s="319"/>
      <c r="C98" s="319"/>
      <c r="D98" s="319"/>
      <c r="E98" s="319"/>
      <c r="F98" s="319"/>
      <c r="G98" s="319"/>
      <c r="H98" s="319"/>
      <c r="I98" s="275"/>
      <c r="J98" s="275"/>
      <c r="K98" s="275"/>
      <c r="L98" s="275"/>
      <c r="M98" s="275"/>
      <c r="N98" s="275"/>
      <c r="O98" s="275"/>
      <c r="P98" s="275"/>
      <c r="Q98" s="275"/>
      <c r="R98" s="275"/>
      <c r="S98" s="275"/>
      <c r="T98" s="275"/>
      <c r="U98" s="275"/>
      <c r="V98" s="275"/>
      <c r="W98" s="275"/>
      <c r="X98" s="275"/>
      <c r="Y98" s="275"/>
      <c r="Z98" s="275"/>
      <c r="AA98" s="275"/>
      <c r="AB98" s="275"/>
      <c r="AC98" s="275"/>
      <c r="AD98" s="275"/>
      <c r="AE98" s="275"/>
      <c r="AF98" s="275"/>
      <c r="AG98" s="275"/>
      <c r="AH98" s="275"/>
      <c r="AI98" s="275"/>
      <c r="AJ98" s="275"/>
      <c r="AK98" s="275"/>
    </row>
    <row r="99" spans="1:37" x14ac:dyDescent="0.25">
      <c r="A99" s="319"/>
      <c r="B99" s="319"/>
      <c r="C99" s="319"/>
      <c r="D99" s="319"/>
      <c r="E99" s="319"/>
      <c r="F99" s="319"/>
      <c r="G99" s="319"/>
      <c r="H99" s="319"/>
      <c r="I99" s="275"/>
      <c r="J99" s="275"/>
      <c r="K99" s="275"/>
      <c r="L99" s="275"/>
      <c r="M99" s="275"/>
      <c r="N99" s="275"/>
      <c r="O99" s="275"/>
      <c r="P99" s="275"/>
      <c r="Q99" s="275"/>
      <c r="R99" s="275"/>
      <c r="S99" s="275"/>
      <c r="T99" s="275"/>
      <c r="U99" s="275"/>
      <c r="V99" s="275"/>
      <c r="W99" s="275"/>
      <c r="X99" s="275"/>
      <c r="Y99" s="275"/>
      <c r="Z99" s="275"/>
      <c r="AA99" s="275"/>
      <c r="AB99" s="275"/>
      <c r="AC99" s="275"/>
      <c r="AD99" s="275"/>
      <c r="AE99" s="275"/>
      <c r="AF99" s="275"/>
      <c r="AG99" s="275"/>
      <c r="AH99" s="275"/>
      <c r="AI99" s="275"/>
      <c r="AJ99" s="275"/>
      <c r="AK99" s="275"/>
    </row>
    <row r="100" spans="1:37" x14ac:dyDescent="0.25">
      <c r="A100" s="319"/>
      <c r="B100" s="319"/>
      <c r="C100" s="319"/>
      <c r="D100" s="319"/>
      <c r="E100" s="319"/>
      <c r="F100" s="319"/>
      <c r="G100" s="319"/>
      <c r="H100" s="319"/>
      <c r="I100" s="275"/>
      <c r="J100" s="275"/>
      <c r="K100" s="275"/>
      <c r="L100" s="275"/>
      <c r="M100" s="275"/>
      <c r="N100" s="275"/>
      <c r="O100" s="275"/>
      <c r="P100" s="275"/>
      <c r="Q100" s="275"/>
      <c r="R100" s="275"/>
      <c r="S100" s="275"/>
      <c r="T100" s="275"/>
      <c r="U100" s="275"/>
      <c r="V100" s="275"/>
      <c r="W100" s="275"/>
      <c r="X100" s="275"/>
      <c r="Y100" s="275"/>
      <c r="Z100" s="275"/>
      <c r="AA100" s="275"/>
      <c r="AB100" s="275"/>
      <c r="AC100" s="275"/>
      <c r="AD100" s="275"/>
      <c r="AE100" s="275"/>
      <c r="AF100" s="275"/>
      <c r="AG100" s="275"/>
      <c r="AH100" s="275"/>
      <c r="AI100" s="275"/>
      <c r="AJ100" s="275"/>
      <c r="AK100" s="275"/>
    </row>
    <row r="101" spans="1:37" x14ac:dyDescent="0.25">
      <c r="A101" s="319"/>
      <c r="B101" s="319"/>
      <c r="C101" s="319"/>
      <c r="D101" s="319"/>
      <c r="E101" s="319"/>
      <c r="F101" s="319"/>
      <c r="G101" s="319"/>
      <c r="H101" s="319"/>
      <c r="I101" s="275"/>
      <c r="J101" s="275"/>
      <c r="K101" s="275"/>
      <c r="L101" s="275"/>
      <c r="M101" s="275"/>
      <c r="N101" s="275"/>
      <c r="O101" s="275"/>
      <c r="P101" s="275"/>
      <c r="Q101" s="275"/>
      <c r="R101" s="275"/>
      <c r="S101" s="275"/>
      <c r="T101" s="275"/>
      <c r="U101" s="275"/>
      <c r="V101" s="275"/>
      <c r="W101" s="275"/>
      <c r="X101" s="275"/>
      <c r="Y101" s="275"/>
      <c r="Z101" s="275"/>
      <c r="AA101" s="275"/>
      <c r="AB101" s="275"/>
      <c r="AC101" s="275"/>
      <c r="AD101" s="275"/>
      <c r="AE101" s="275"/>
      <c r="AF101" s="275"/>
      <c r="AG101" s="275"/>
      <c r="AH101" s="275"/>
      <c r="AI101" s="275"/>
      <c r="AJ101" s="275"/>
      <c r="AK101" s="275"/>
    </row>
    <row r="102" spans="1:37" x14ac:dyDescent="0.25">
      <c r="A102" s="319"/>
      <c r="B102" s="319"/>
      <c r="C102" s="319"/>
      <c r="D102" s="319"/>
      <c r="E102" s="319"/>
      <c r="F102" s="319"/>
      <c r="G102" s="319"/>
      <c r="H102" s="319"/>
      <c r="I102" s="275"/>
      <c r="J102" s="275"/>
      <c r="K102" s="275"/>
      <c r="L102" s="275"/>
      <c r="M102" s="275"/>
      <c r="N102" s="275"/>
      <c r="O102" s="275"/>
      <c r="P102" s="275"/>
      <c r="Q102" s="275"/>
      <c r="R102" s="275"/>
      <c r="S102" s="275"/>
      <c r="T102" s="275"/>
      <c r="U102" s="275"/>
      <c r="V102" s="275"/>
      <c r="W102" s="275"/>
      <c r="X102" s="275"/>
      <c r="Y102" s="275"/>
      <c r="Z102" s="275"/>
      <c r="AA102" s="275"/>
      <c r="AB102" s="275"/>
      <c r="AC102" s="275"/>
      <c r="AD102" s="275"/>
      <c r="AE102" s="275"/>
      <c r="AF102" s="275"/>
      <c r="AG102" s="275"/>
      <c r="AH102" s="275"/>
      <c r="AI102" s="275"/>
      <c r="AJ102" s="275"/>
      <c r="AK102" s="275"/>
    </row>
    <row r="103" spans="1:37" x14ac:dyDescent="0.25">
      <c r="A103" s="319"/>
      <c r="B103" s="319"/>
      <c r="C103" s="319"/>
      <c r="D103" s="319"/>
      <c r="E103" s="319"/>
      <c r="F103" s="319"/>
      <c r="G103" s="319"/>
      <c r="H103" s="319"/>
      <c r="I103" s="275"/>
      <c r="J103" s="275"/>
      <c r="K103" s="275"/>
      <c r="L103" s="275"/>
      <c r="M103" s="275"/>
      <c r="N103" s="275"/>
      <c r="O103" s="275"/>
      <c r="P103" s="275"/>
      <c r="Q103" s="275"/>
      <c r="R103" s="275"/>
      <c r="S103" s="275"/>
      <c r="T103" s="275"/>
      <c r="U103" s="275"/>
      <c r="V103" s="275"/>
      <c r="W103" s="275"/>
      <c r="X103" s="275"/>
      <c r="Y103" s="275"/>
      <c r="Z103" s="275"/>
      <c r="AA103" s="275"/>
      <c r="AB103" s="275"/>
      <c r="AC103" s="275"/>
      <c r="AD103" s="275"/>
      <c r="AE103" s="275"/>
      <c r="AF103" s="275"/>
      <c r="AG103" s="275"/>
      <c r="AH103" s="275"/>
      <c r="AI103" s="275"/>
      <c r="AJ103" s="275"/>
      <c r="AK103" s="275"/>
    </row>
    <row r="104" spans="1:37" x14ac:dyDescent="0.25">
      <c r="A104" s="319"/>
      <c r="B104" s="319"/>
      <c r="C104" s="319"/>
      <c r="D104" s="319"/>
      <c r="E104" s="319"/>
      <c r="F104" s="319"/>
      <c r="G104" s="319"/>
      <c r="H104" s="319"/>
      <c r="I104" s="275"/>
      <c r="J104" s="275"/>
      <c r="K104" s="275"/>
      <c r="L104" s="275"/>
      <c r="M104" s="275"/>
      <c r="N104" s="275"/>
      <c r="O104" s="275"/>
      <c r="P104" s="275"/>
      <c r="Q104" s="275"/>
      <c r="R104" s="275"/>
      <c r="S104" s="275"/>
      <c r="T104" s="275"/>
      <c r="U104" s="275"/>
      <c r="V104" s="275"/>
      <c r="W104" s="275"/>
      <c r="X104" s="275"/>
      <c r="Y104" s="275"/>
      <c r="Z104" s="275"/>
      <c r="AA104" s="275"/>
      <c r="AB104" s="275"/>
      <c r="AC104" s="275"/>
      <c r="AD104" s="275"/>
      <c r="AE104" s="275"/>
      <c r="AF104" s="275"/>
      <c r="AG104" s="275"/>
      <c r="AH104" s="275"/>
      <c r="AI104" s="275"/>
      <c r="AJ104" s="275"/>
      <c r="AK104" s="275"/>
    </row>
    <row r="105" spans="1:37" x14ac:dyDescent="0.25">
      <c r="A105" s="319"/>
      <c r="B105" s="319"/>
      <c r="C105" s="319"/>
      <c r="D105" s="319"/>
      <c r="E105" s="319"/>
      <c r="F105" s="319"/>
      <c r="G105" s="319"/>
      <c r="H105" s="319"/>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row>
    <row r="106" spans="1:37" x14ac:dyDescent="0.25">
      <c r="A106" s="319"/>
      <c r="B106" s="319"/>
      <c r="C106" s="319"/>
      <c r="D106" s="319"/>
      <c r="E106" s="319"/>
      <c r="F106" s="319"/>
      <c r="G106" s="319"/>
      <c r="H106" s="319"/>
      <c r="I106" s="275"/>
      <c r="J106" s="275"/>
      <c r="K106" s="275"/>
      <c r="L106" s="275"/>
      <c r="M106" s="275"/>
      <c r="N106" s="275"/>
      <c r="O106" s="275"/>
      <c r="P106" s="275"/>
      <c r="Q106" s="275"/>
      <c r="R106" s="275"/>
      <c r="S106" s="275"/>
      <c r="T106" s="275"/>
      <c r="U106" s="275"/>
      <c r="V106" s="275"/>
      <c r="W106" s="275"/>
      <c r="X106" s="275"/>
      <c r="Y106" s="275"/>
      <c r="Z106" s="275"/>
      <c r="AA106" s="275"/>
      <c r="AB106" s="275"/>
      <c r="AC106" s="275"/>
      <c r="AD106" s="275"/>
      <c r="AE106" s="275"/>
      <c r="AF106" s="275"/>
      <c r="AG106" s="275"/>
      <c r="AH106" s="275"/>
      <c r="AI106" s="275"/>
      <c r="AJ106" s="275"/>
      <c r="AK106" s="275"/>
    </row>
    <row r="107" spans="1:37" x14ac:dyDescent="0.25">
      <c r="A107" s="319"/>
      <c r="B107" s="319"/>
      <c r="C107" s="319"/>
      <c r="D107" s="319"/>
      <c r="E107" s="319"/>
      <c r="F107" s="319"/>
      <c r="G107" s="319"/>
      <c r="H107" s="319"/>
      <c r="I107" s="275"/>
      <c r="J107" s="275"/>
      <c r="K107" s="275"/>
      <c r="L107" s="275"/>
      <c r="M107" s="275"/>
      <c r="N107" s="275"/>
      <c r="O107" s="275"/>
      <c r="P107" s="275"/>
      <c r="Q107" s="275"/>
      <c r="R107" s="275"/>
      <c r="S107" s="275"/>
      <c r="T107" s="275"/>
      <c r="U107" s="275"/>
      <c r="V107" s="275"/>
      <c r="W107" s="275"/>
      <c r="X107" s="275"/>
      <c r="Y107" s="275"/>
      <c r="Z107" s="275"/>
      <c r="AA107" s="275"/>
      <c r="AB107" s="275"/>
      <c r="AC107" s="275"/>
      <c r="AD107" s="275"/>
      <c r="AE107" s="275"/>
      <c r="AF107" s="275"/>
      <c r="AG107" s="275"/>
      <c r="AH107" s="275"/>
      <c r="AI107" s="275"/>
      <c r="AJ107" s="275"/>
      <c r="AK107" s="275"/>
    </row>
    <row r="108" spans="1:37" x14ac:dyDescent="0.25">
      <c r="A108" s="319"/>
      <c r="B108" s="319"/>
      <c r="C108" s="319"/>
      <c r="D108" s="319"/>
      <c r="E108" s="319"/>
      <c r="F108" s="319"/>
      <c r="G108" s="319"/>
      <c r="H108" s="319"/>
      <c r="I108" s="275"/>
      <c r="J108" s="275"/>
      <c r="K108" s="275"/>
      <c r="L108" s="275"/>
      <c r="M108" s="275"/>
      <c r="N108" s="275"/>
      <c r="O108" s="275"/>
      <c r="P108" s="275"/>
      <c r="Q108" s="275"/>
      <c r="R108" s="275"/>
      <c r="S108" s="275"/>
      <c r="T108" s="275"/>
      <c r="U108" s="275"/>
      <c r="V108" s="275"/>
      <c r="W108" s="275"/>
      <c r="X108" s="275"/>
      <c r="Y108" s="275"/>
      <c r="Z108" s="275"/>
      <c r="AA108" s="275"/>
      <c r="AB108" s="275"/>
      <c r="AC108" s="275"/>
      <c r="AD108" s="275"/>
      <c r="AE108" s="275"/>
      <c r="AF108" s="275"/>
      <c r="AG108" s="275"/>
      <c r="AH108" s="275"/>
      <c r="AI108" s="275"/>
      <c r="AJ108" s="275"/>
      <c r="AK108" s="275"/>
    </row>
    <row r="109" spans="1:37" x14ac:dyDescent="0.25">
      <c r="A109" s="319"/>
      <c r="B109" s="319"/>
      <c r="C109" s="319"/>
      <c r="D109" s="319"/>
      <c r="E109" s="319"/>
      <c r="F109" s="319"/>
      <c r="G109" s="319"/>
      <c r="H109" s="319"/>
      <c r="I109" s="275"/>
      <c r="J109" s="275"/>
      <c r="K109" s="275"/>
      <c r="L109" s="275"/>
      <c r="M109" s="275"/>
      <c r="N109" s="275"/>
      <c r="O109" s="275"/>
      <c r="P109" s="275"/>
      <c r="Q109" s="275"/>
      <c r="R109" s="275"/>
      <c r="S109" s="275"/>
      <c r="T109" s="275"/>
      <c r="U109" s="275"/>
      <c r="V109" s="275"/>
      <c r="W109" s="275"/>
      <c r="X109" s="275"/>
      <c r="Y109" s="275"/>
      <c r="Z109" s="275"/>
      <c r="AA109" s="275"/>
      <c r="AB109" s="275"/>
      <c r="AC109" s="275"/>
      <c r="AD109" s="275"/>
      <c r="AE109" s="275"/>
      <c r="AF109" s="275"/>
      <c r="AG109" s="275"/>
      <c r="AH109" s="275"/>
      <c r="AI109" s="275"/>
      <c r="AJ109" s="275"/>
      <c r="AK109" s="275"/>
    </row>
    <row r="110" spans="1:37" x14ac:dyDescent="0.25">
      <c r="A110" s="319"/>
      <c r="B110" s="319"/>
      <c r="C110" s="319"/>
      <c r="D110" s="319"/>
      <c r="E110" s="319"/>
      <c r="F110" s="319"/>
      <c r="G110" s="319"/>
      <c r="H110" s="319"/>
      <c r="I110" s="275"/>
      <c r="J110" s="275"/>
      <c r="K110" s="275"/>
      <c r="L110" s="275"/>
      <c r="M110" s="275"/>
      <c r="N110" s="275"/>
      <c r="O110" s="275"/>
      <c r="P110" s="275"/>
      <c r="Q110" s="275"/>
      <c r="R110" s="275"/>
      <c r="S110" s="275"/>
      <c r="T110" s="275"/>
      <c r="U110" s="275"/>
      <c r="V110" s="275"/>
      <c r="W110" s="275"/>
      <c r="X110" s="275"/>
      <c r="Y110" s="275"/>
      <c r="Z110" s="275"/>
      <c r="AA110" s="275"/>
      <c r="AB110" s="275"/>
      <c r="AC110" s="275"/>
      <c r="AD110" s="275"/>
      <c r="AE110" s="275"/>
      <c r="AF110" s="275"/>
      <c r="AG110" s="275"/>
      <c r="AH110" s="275"/>
      <c r="AI110" s="275"/>
      <c r="AJ110" s="275"/>
      <c r="AK110" s="275"/>
    </row>
    <row r="111" spans="1:37" x14ac:dyDescent="0.25">
      <c r="A111" s="319"/>
      <c r="B111" s="319"/>
      <c r="C111" s="319"/>
      <c r="D111" s="319"/>
      <c r="E111" s="319"/>
      <c r="F111" s="319"/>
      <c r="G111" s="319"/>
      <c r="H111" s="319"/>
      <c r="I111" s="275"/>
      <c r="J111" s="275"/>
      <c r="K111" s="275"/>
      <c r="L111" s="275"/>
      <c r="M111" s="275"/>
      <c r="N111" s="275"/>
      <c r="O111" s="275"/>
      <c r="P111" s="275"/>
      <c r="Q111" s="275"/>
      <c r="R111" s="275"/>
      <c r="S111" s="275"/>
      <c r="T111" s="275"/>
      <c r="U111" s="275"/>
      <c r="V111" s="275"/>
      <c r="W111" s="275"/>
      <c r="X111" s="275"/>
      <c r="Y111" s="275"/>
      <c r="Z111" s="275"/>
      <c r="AA111" s="275"/>
      <c r="AB111" s="275"/>
      <c r="AC111" s="275"/>
      <c r="AD111" s="275"/>
      <c r="AE111" s="275"/>
      <c r="AF111" s="275"/>
      <c r="AG111" s="275"/>
      <c r="AH111" s="275"/>
      <c r="AI111" s="275"/>
      <c r="AJ111" s="275"/>
      <c r="AK111" s="275"/>
    </row>
    <row r="112" spans="1:37" x14ac:dyDescent="0.25">
      <c r="A112" s="319"/>
      <c r="B112" s="319"/>
      <c r="C112" s="319"/>
      <c r="D112" s="319"/>
      <c r="E112" s="319"/>
      <c r="F112" s="319"/>
      <c r="G112" s="319"/>
      <c r="H112" s="319"/>
      <c r="I112" s="275"/>
      <c r="J112" s="275"/>
      <c r="K112" s="275"/>
      <c r="L112" s="275"/>
      <c r="M112" s="275"/>
      <c r="N112" s="275"/>
      <c r="O112" s="275"/>
      <c r="P112" s="275"/>
      <c r="Q112" s="275"/>
      <c r="R112" s="275"/>
      <c r="S112" s="275"/>
      <c r="T112" s="275"/>
      <c r="U112" s="275"/>
      <c r="V112" s="275"/>
      <c r="W112" s="275"/>
      <c r="X112" s="275"/>
      <c r="Y112" s="275"/>
      <c r="Z112" s="275"/>
      <c r="AA112" s="275"/>
      <c r="AB112" s="275"/>
      <c r="AC112" s="275"/>
      <c r="AD112" s="275"/>
      <c r="AE112" s="275"/>
    </row>
  </sheetData>
  <mergeCells count="4">
    <mergeCell ref="A1:AE1"/>
    <mergeCell ref="A13:B13"/>
    <mergeCell ref="A22:B22"/>
    <mergeCell ref="A26:V2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B7113-4FFE-4D9A-B891-D350BF471CFB}">
  <dimension ref="A2:AY388"/>
  <sheetViews>
    <sheetView workbookViewId="0">
      <selection activeCell="E11" sqref="E11"/>
    </sheetView>
  </sheetViews>
  <sheetFormatPr baseColWidth="10" defaultColWidth="11.42578125" defaultRowHeight="15" x14ac:dyDescent="0.25"/>
  <cols>
    <col min="1" max="1" width="28.5703125" bestFit="1" customWidth="1"/>
    <col min="2" max="2" width="18.85546875" customWidth="1"/>
    <col min="4" max="4" width="12.140625" customWidth="1"/>
    <col min="5" max="5" width="13.42578125" customWidth="1"/>
    <col min="8" max="8" width="14.5703125" bestFit="1" customWidth="1"/>
    <col min="10" max="10" width="15.7109375" customWidth="1"/>
    <col min="13" max="14" width="9.140625" customWidth="1"/>
    <col min="16" max="16" width="18" customWidth="1"/>
    <col min="18" max="20" width="10.85546875" customWidth="1"/>
    <col min="28" max="35" width="11.28515625" bestFit="1" customWidth="1"/>
    <col min="39" max="39" width="33.5703125" customWidth="1"/>
  </cols>
  <sheetData>
    <row r="2" spans="1:51" x14ac:dyDescent="0.25">
      <c r="A2" s="281"/>
      <c r="B2" s="281"/>
      <c r="C2" s="281" t="s">
        <v>326</v>
      </c>
      <c r="D2" s="281" t="s">
        <v>327</v>
      </c>
      <c r="E2" s="281" t="s">
        <v>328</v>
      </c>
      <c r="F2" s="281" t="s">
        <v>329</v>
      </c>
      <c r="G2" t="s">
        <v>330</v>
      </c>
      <c r="H2" t="s">
        <v>331</v>
      </c>
      <c r="I2" t="s">
        <v>332</v>
      </c>
      <c r="J2" t="s">
        <v>333</v>
      </c>
      <c r="K2" t="s">
        <v>334</v>
      </c>
      <c r="L2" t="s">
        <v>335</v>
      </c>
      <c r="M2" t="s">
        <v>336</v>
      </c>
    </row>
    <row r="3" spans="1:51" x14ac:dyDescent="0.25">
      <c r="A3" s="281">
        <v>1</v>
      </c>
      <c r="B3" s="281">
        <v>2</v>
      </c>
      <c r="C3" s="281">
        <v>3</v>
      </c>
      <c r="D3" s="281">
        <v>4</v>
      </c>
      <c r="E3" s="281">
        <v>5</v>
      </c>
      <c r="F3" s="281">
        <v>6</v>
      </c>
      <c r="G3" s="281">
        <v>7</v>
      </c>
      <c r="H3" s="281">
        <v>8</v>
      </c>
      <c r="I3" s="281">
        <v>9</v>
      </c>
      <c r="J3" s="281">
        <v>10</v>
      </c>
      <c r="K3" s="281">
        <v>11</v>
      </c>
      <c r="L3" s="281">
        <v>12</v>
      </c>
      <c r="M3" s="281">
        <v>13</v>
      </c>
      <c r="Y3" t="s">
        <v>326</v>
      </c>
      <c r="Z3" t="s">
        <v>334</v>
      </c>
      <c r="AA3" s="282" t="s">
        <v>91</v>
      </c>
    </row>
    <row r="4" spans="1:51" ht="36.75" x14ac:dyDescent="0.25">
      <c r="A4" s="283" t="s">
        <v>337</v>
      </c>
      <c r="B4" s="283" t="s">
        <v>338</v>
      </c>
      <c r="C4" s="284" t="s">
        <v>326</v>
      </c>
      <c r="D4" s="284" t="s">
        <v>327</v>
      </c>
      <c r="E4" s="284" t="s">
        <v>328</v>
      </c>
      <c r="F4" s="284" t="s">
        <v>329</v>
      </c>
      <c r="G4" s="284" t="s">
        <v>330</v>
      </c>
      <c r="H4" s="284" t="s">
        <v>331</v>
      </c>
      <c r="I4" s="284" t="s">
        <v>332</v>
      </c>
      <c r="J4" s="284" t="s">
        <v>333</v>
      </c>
      <c r="K4" s="284" t="s">
        <v>339</v>
      </c>
      <c r="L4" s="284" t="s">
        <v>340</v>
      </c>
      <c r="M4" s="284" t="s">
        <v>341</v>
      </c>
      <c r="Y4" t="s">
        <v>327</v>
      </c>
      <c r="Z4" t="s">
        <v>335</v>
      </c>
      <c r="AA4" s="241" t="s">
        <v>342</v>
      </c>
      <c r="AN4" t="s">
        <v>343</v>
      </c>
    </row>
    <row r="5" spans="1:51" ht="22.5" x14ac:dyDescent="0.25">
      <c r="A5" s="282" t="s">
        <v>91</v>
      </c>
      <c r="B5" s="285">
        <v>85</v>
      </c>
      <c r="C5" s="51">
        <v>1.2</v>
      </c>
      <c r="D5" s="51">
        <v>1.3</v>
      </c>
      <c r="E5" s="51">
        <v>1.2</v>
      </c>
      <c r="F5" s="51">
        <v>1.1000000000000001</v>
      </c>
      <c r="G5" s="51">
        <v>1</v>
      </c>
      <c r="H5" s="51">
        <v>1</v>
      </c>
      <c r="I5" s="51">
        <v>0.9</v>
      </c>
      <c r="J5" s="51">
        <v>0.7</v>
      </c>
      <c r="K5" s="51">
        <v>0</v>
      </c>
      <c r="L5" s="51">
        <v>0.1</v>
      </c>
      <c r="M5" s="51">
        <v>0.2</v>
      </c>
      <c r="N5" t="s">
        <v>344</v>
      </c>
      <c r="S5" s="286"/>
      <c r="T5" s="286"/>
      <c r="Y5" t="s">
        <v>328</v>
      </c>
      <c r="Z5" t="s">
        <v>336</v>
      </c>
      <c r="AA5" s="287" t="s">
        <v>345</v>
      </c>
      <c r="AN5" s="288" t="s">
        <v>346</v>
      </c>
    </row>
    <row r="6" spans="1:51" ht="14.45" customHeight="1" x14ac:dyDescent="0.25">
      <c r="A6" s="241" t="s">
        <v>342</v>
      </c>
      <c r="B6" s="285">
        <v>85</v>
      </c>
      <c r="C6" s="51">
        <v>1.2</v>
      </c>
      <c r="D6" s="51">
        <v>1.3</v>
      </c>
      <c r="E6" s="51">
        <v>1.2</v>
      </c>
      <c r="F6" s="51">
        <v>1.1000000000000001</v>
      </c>
      <c r="G6" s="51">
        <v>1</v>
      </c>
      <c r="H6" s="51">
        <v>1</v>
      </c>
      <c r="I6" s="51">
        <v>0.9</v>
      </c>
      <c r="J6" s="51">
        <v>0.7</v>
      </c>
      <c r="K6" s="51">
        <v>0</v>
      </c>
      <c r="L6" s="51">
        <v>0.1</v>
      </c>
      <c r="M6" s="51">
        <v>0.2</v>
      </c>
      <c r="N6" t="s">
        <v>344</v>
      </c>
      <c r="S6" s="286"/>
      <c r="T6" s="286"/>
      <c r="Y6" t="s">
        <v>329</v>
      </c>
      <c r="AA6" s="287" t="s">
        <v>347</v>
      </c>
      <c r="AN6" s="434" t="s">
        <v>326</v>
      </c>
      <c r="AO6" s="424" t="s">
        <v>327</v>
      </c>
      <c r="AP6" s="424" t="s">
        <v>328</v>
      </c>
      <c r="AQ6" s="424" t="s">
        <v>329</v>
      </c>
      <c r="AR6" s="424" t="s">
        <v>330</v>
      </c>
      <c r="AS6" s="424" t="s">
        <v>331</v>
      </c>
      <c r="AT6" s="424" t="s">
        <v>332</v>
      </c>
      <c r="AU6" s="426" t="s">
        <v>333</v>
      </c>
    </row>
    <row r="7" spans="1:51" ht="22.5" x14ac:dyDescent="0.25">
      <c r="A7" s="287" t="s">
        <v>345</v>
      </c>
      <c r="B7" s="285">
        <v>95</v>
      </c>
      <c r="C7" s="51">
        <v>1.1000000000000001</v>
      </c>
      <c r="D7" s="51">
        <v>1.3</v>
      </c>
      <c r="E7" s="51">
        <v>1.2</v>
      </c>
      <c r="F7" s="51">
        <v>1.1000000000000001</v>
      </c>
      <c r="G7" s="51">
        <v>1</v>
      </c>
      <c r="H7" s="51">
        <v>1</v>
      </c>
      <c r="I7" s="51">
        <v>0.9</v>
      </c>
      <c r="J7" s="51">
        <v>0.8</v>
      </c>
      <c r="K7" s="51">
        <v>0</v>
      </c>
      <c r="L7" s="51">
        <v>0.3</v>
      </c>
      <c r="M7" s="51">
        <v>0.5</v>
      </c>
      <c r="N7" t="s">
        <v>348</v>
      </c>
      <c r="T7" s="286"/>
      <c r="Y7" t="s">
        <v>330</v>
      </c>
      <c r="AA7" s="287" t="s">
        <v>349</v>
      </c>
      <c r="AN7" s="435"/>
      <c r="AO7" s="425"/>
      <c r="AP7" s="425"/>
      <c r="AQ7" s="425"/>
      <c r="AR7" s="425"/>
      <c r="AS7" s="425"/>
      <c r="AT7" s="425"/>
      <c r="AU7" s="427"/>
      <c r="AV7" s="289" t="s">
        <v>339</v>
      </c>
      <c r="AW7" s="289" t="s">
        <v>340</v>
      </c>
      <c r="AX7" s="428" t="s">
        <v>341</v>
      </c>
      <c r="AY7" s="429"/>
    </row>
    <row r="8" spans="1:51" ht="22.5" x14ac:dyDescent="0.25">
      <c r="A8" s="287" t="s">
        <v>347</v>
      </c>
      <c r="B8" s="285">
        <v>74</v>
      </c>
      <c r="C8" s="51">
        <v>1</v>
      </c>
      <c r="D8" s="51">
        <v>1.1000000000000001</v>
      </c>
      <c r="E8" s="51">
        <v>1</v>
      </c>
      <c r="F8" s="51">
        <v>1</v>
      </c>
      <c r="G8" s="51">
        <v>1</v>
      </c>
      <c r="H8" s="51">
        <v>0.9</v>
      </c>
      <c r="I8" s="51">
        <v>0.9</v>
      </c>
      <c r="J8" s="51">
        <v>0.9</v>
      </c>
      <c r="K8" s="51">
        <v>0</v>
      </c>
      <c r="L8" s="51">
        <v>0.1</v>
      </c>
      <c r="M8" s="51">
        <v>0.2</v>
      </c>
      <c r="N8" t="s">
        <v>350</v>
      </c>
      <c r="T8" s="286"/>
      <c r="Y8" t="s">
        <v>331</v>
      </c>
      <c r="AA8" s="287" t="s">
        <v>351</v>
      </c>
      <c r="AM8" s="66"/>
      <c r="AN8" s="430">
        <v>1.1000000000000001</v>
      </c>
      <c r="AO8" s="432">
        <v>1.3</v>
      </c>
      <c r="AP8" s="432">
        <v>1.2</v>
      </c>
      <c r="AQ8" s="432">
        <v>1.1000000000000001</v>
      </c>
      <c r="AR8" s="432">
        <v>1</v>
      </c>
      <c r="AS8" s="432">
        <v>1</v>
      </c>
      <c r="AT8" s="432">
        <v>0.9</v>
      </c>
      <c r="AU8" s="436">
        <v>0.8</v>
      </c>
      <c r="AV8" s="430">
        <v>0</v>
      </c>
      <c r="AW8" s="432">
        <v>0.3</v>
      </c>
      <c r="AX8" s="436">
        <v>0.5</v>
      </c>
    </row>
    <row r="9" spans="1:51" ht="23.25" x14ac:dyDescent="0.25">
      <c r="A9" s="287" t="s">
        <v>349</v>
      </c>
      <c r="B9" s="285">
        <v>81</v>
      </c>
      <c r="C9" s="51">
        <v>1.1000000000000001</v>
      </c>
      <c r="D9" s="51">
        <v>1.3</v>
      </c>
      <c r="E9" s="51">
        <v>1.2</v>
      </c>
      <c r="F9" s="51">
        <v>1.1000000000000001</v>
      </c>
      <c r="G9" s="51">
        <v>1</v>
      </c>
      <c r="H9" s="51">
        <v>1</v>
      </c>
      <c r="I9" s="51">
        <v>0.9</v>
      </c>
      <c r="J9" s="51">
        <v>0.8</v>
      </c>
      <c r="K9" s="51">
        <v>0</v>
      </c>
      <c r="L9" s="51">
        <v>0.3</v>
      </c>
      <c r="M9" s="51">
        <v>0.5</v>
      </c>
      <c r="N9" t="s">
        <v>350</v>
      </c>
      <c r="T9" s="286"/>
      <c r="Y9" t="s">
        <v>332</v>
      </c>
      <c r="AA9" s="287" t="s">
        <v>352</v>
      </c>
      <c r="AM9" s="290" t="s">
        <v>353</v>
      </c>
      <c r="AN9" s="431"/>
      <c r="AO9" s="433"/>
      <c r="AP9" s="433"/>
      <c r="AQ9" s="433"/>
      <c r="AR9" s="433"/>
      <c r="AS9" s="433"/>
      <c r="AT9" s="433"/>
      <c r="AU9" s="437"/>
      <c r="AV9" s="431"/>
      <c r="AW9" s="433"/>
      <c r="AX9" s="437"/>
    </row>
    <row r="10" spans="1:51" ht="23.25" x14ac:dyDescent="0.25">
      <c r="A10" s="287" t="s">
        <v>351</v>
      </c>
      <c r="B10" s="285">
        <v>88</v>
      </c>
      <c r="C10" s="51">
        <v>1.2</v>
      </c>
      <c r="D10" s="51">
        <v>1.3</v>
      </c>
      <c r="E10" s="51">
        <v>1.2</v>
      </c>
      <c r="F10" s="51">
        <v>1.1000000000000001</v>
      </c>
      <c r="G10" s="51">
        <v>1</v>
      </c>
      <c r="H10" s="51">
        <v>1</v>
      </c>
      <c r="I10" s="51">
        <v>0.9</v>
      </c>
      <c r="J10" s="51">
        <v>0.7</v>
      </c>
      <c r="K10" s="51">
        <v>0</v>
      </c>
      <c r="L10" s="51">
        <v>0.1</v>
      </c>
      <c r="M10" s="51">
        <v>0.2</v>
      </c>
      <c r="N10" t="s">
        <v>350</v>
      </c>
      <c r="T10" s="286"/>
      <c r="Y10" t="s">
        <v>333</v>
      </c>
      <c r="AA10" s="287" t="s">
        <v>354</v>
      </c>
      <c r="AM10" s="290" t="s">
        <v>355</v>
      </c>
      <c r="AN10" s="430">
        <v>0.9</v>
      </c>
      <c r="AO10" s="432">
        <v>1.1000000000000001</v>
      </c>
      <c r="AP10" s="432">
        <v>1.1000000000000001</v>
      </c>
      <c r="AQ10" s="432">
        <v>0.9</v>
      </c>
      <c r="AR10" s="432">
        <v>1</v>
      </c>
      <c r="AS10" s="432">
        <v>1</v>
      </c>
      <c r="AT10" s="432">
        <v>1.2</v>
      </c>
      <c r="AU10" s="436">
        <v>1.2</v>
      </c>
      <c r="AV10" s="430">
        <v>0</v>
      </c>
      <c r="AW10" s="432">
        <v>0</v>
      </c>
      <c r="AX10" s="436">
        <v>0.1</v>
      </c>
    </row>
    <row r="11" spans="1:51" ht="22.5" x14ac:dyDescent="0.25">
      <c r="A11" s="287" t="s">
        <v>352</v>
      </c>
      <c r="B11" s="285">
        <v>97</v>
      </c>
      <c r="C11" s="51">
        <v>1.1000000000000001</v>
      </c>
      <c r="D11" s="51">
        <v>1.3</v>
      </c>
      <c r="E11" s="51">
        <v>1.2</v>
      </c>
      <c r="F11" s="51">
        <v>1.1000000000000001</v>
      </c>
      <c r="G11" s="51">
        <v>1</v>
      </c>
      <c r="H11" s="51">
        <v>1</v>
      </c>
      <c r="I11" s="51">
        <v>0.9</v>
      </c>
      <c r="J11" s="51">
        <v>0.8</v>
      </c>
      <c r="K11" s="51">
        <v>0</v>
      </c>
      <c r="L11" s="51">
        <v>0.3</v>
      </c>
      <c r="M11" s="51">
        <v>0.5</v>
      </c>
      <c r="N11" t="s">
        <v>350</v>
      </c>
      <c r="T11" s="286"/>
      <c r="AA11" s="287" t="s">
        <v>356</v>
      </c>
      <c r="AN11" s="431"/>
      <c r="AO11" s="433"/>
      <c r="AP11" s="433"/>
      <c r="AQ11" s="433"/>
      <c r="AR11" s="433"/>
      <c r="AS11" s="433"/>
      <c r="AT11" s="433"/>
      <c r="AU11" s="437"/>
      <c r="AV11" s="431"/>
      <c r="AW11" s="433"/>
      <c r="AX11" s="437"/>
    </row>
    <row r="12" spans="1:51" ht="30" x14ac:dyDescent="0.25">
      <c r="A12" s="287" t="s">
        <v>354</v>
      </c>
      <c r="B12" s="285">
        <v>100</v>
      </c>
      <c r="C12" s="51">
        <v>1.1000000000000001</v>
      </c>
      <c r="D12" s="51">
        <v>1.2</v>
      </c>
      <c r="E12" s="51">
        <v>1.1000000000000001</v>
      </c>
      <c r="F12" s="51">
        <v>1.1000000000000001</v>
      </c>
      <c r="G12" s="51">
        <v>1</v>
      </c>
      <c r="H12" s="51">
        <v>1</v>
      </c>
      <c r="I12" s="51">
        <v>1</v>
      </c>
      <c r="J12" s="51">
        <v>0.9</v>
      </c>
      <c r="K12" s="51">
        <v>0</v>
      </c>
      <c r="L12" s="51">
        <v>0.1</v>
      </c>
      <c r="M12" s="51">
        <v>0.3</v>
      </c>
      <c r="N12" t="s">
        <v>350</v>
      </c>
      <c r="T12" s="286"/>
      <c r="AA12" s="287" t="s">
        <v>357</v>
      </c>
      <c r="AM12" s="66" t="s">
        <v>358</v>
      </c>
      <c r="AN12" s="430">
        <v>1.1000000000000001</v>
      </c>
      <c r="AO12" s="432">
        <v>1.3</v>
      </c>
      <c r="AP12" s="432">
        <v>1.1000000000000001</v>
      </c>
      <c r="AQ12" s="432">
        <v>1.1000000000000001</v>
      </c>
      <c r="AR12" s="432">
        <v>1</v>
      </c>
      <c r="AS12" s="432">
        <v>1</v>
      </c>
      <c r="AT12" s="432">
        <v>0.9</v>
      </c>
      <c r="AU12" s="436">
        <v>0.8</v>
      </c>
      <c r="AV12" s="430">
        <v>0</v>
      </c>
      <c r="AW12" s="432">
        <v>0.1</v>
      </c>
      <c r="AX12" s="436">
        <v>0.2</v>
      </c>
    </row>
    <row r="13" spans="1:51" x14ac:dyDescent="0.25">
      <c r="A13" s="287" t="s">
        <v>356</v>
      </c>
      <c r="B13" s="285">
        <f t="shared" ref="B13:M13" si="0">MIN(B7:B12)</f>
        <v>74</v>
      </c>
      <c r="C13" s="51">
        <f t="shared" si="0"/>
        <v>1</v>
      </c>
      <c r="D13" s="51">
        <f t="shared" si="0"/>
        <v>1.1000000000000001</v>
      </c>
      <c r="E13" s="51">
        <f t="shared" si="0"/>
        <v>1</v>
      </c>
      <c r="F13" s="51">
        <f t="shared" si="0"/>
        <v>1</v>
      </c>
      <c r="G13" s="51">
        <f t="shared" si="0"/>
        <v>1</v>
      </c>
      <c r="H13" s="51">
        <f t="shared" si="0"/>
        <v>0.9</v>
      </c>
      <c r="I13" s="51">
        <f t="shared" si="0"/>
        <v>0.9</v>
      </c>
      <c r="J13" s="51">
        <f t="shared" si="0"/>
        <v>0.7</v>
      </c>
      <c r="K13" s="51">
        <f t="shared" si="0"/>
        <v>0</v>
      </c>
      <c r="L13" s="51">
        <f t="shared" si="0"/>
        <v>0.1</v>
      </c>
      <c r="M13" s="51">
        <f t="shared" si="0"/>
        <v>0.2</v>
      </c>
      <c r="N13" t="s">
        <v>359</v>
      </c>
      <c r="T13" s="286"/>
      <c r="AA13" s="287" t="s">
        <v>360</v>
      </c>
      <c r="AN13" s="431"/>
      <c r="AO13" s="433"/>
      <c r="AP13" s="433"/>
      <c r="AQ13" s="433"/>
      <c r="AR13" s="433"/>
      <c r="AS13" s="433"/>
      <c r="AT13" s="433"/>
      <c r="AU13" s="437"/>
      <c r="AV13" s="431"/>
      <c r="AW13" s="433"/>
      <c r="AX13" s="437"/>
    </row>
    <row r="14" spans="1:51" ht="14.45" customHeight="1" x14ac:dyDescent="0.25">
      <c r="A14" s="287" t="s">
        <v>361</v>
      </c>
      <c r="B14" s="51"/>
      <c r="C14" s="51"/>
      <c r="D14" s="51"/>
      <c r="E14" s="51"/>
      <c r="F14" s="51"/>
      <c r="G14" s="51"/>
      <c r="H14" s="51"/>
      <c r="I14" s="51"/>
      <c r="J14" s="51"/>
      <c r="K14" s="51"/>
      <c r="L14" s="51"/>
      <c r="M14" s="51"/>
      <c r="AM14" s="66" t="s">
        <v>362</v>
      </c>
      <c r="AN14" s="430">
        <v>1</v>
      </c>
      <c r="AO14" s="432">
        <v>1.2</v>
      </c>
      <c r="AP14" s="432">
        <v>1.2</v>
      </c>
      <c r="AQ14" s="432">
        <v>1</v>
      </c>
      <c r="AR14" s="432">
        <v>1</v>
      </c>
      <c r="AS14" s="432">
        <v>1</v>
      </c>
      <c r="AT14" s="432">
        <v>1.2</v>
      </c>
      <c r="AU14" s="436">
        <v>1</v>
      </c>
      <c r="AV14" s="430">
        <v>0</v>
      </c>
      <c r="AW14" s="432">
        <v>0.1</v>
      </c>
      <c r="AX14" s="436">
        <v>0.2</v>
      </c>
    </row>
    <row r="15" spans="1:51" x14ac:dyDescent="0.25">
      <c r="A15" s="287" t="s">
        <v>363</v>
      </c>
      <c r="B15" s="51"/>
      <c r="C15" s="51"/>
      <c r="D15" s="51"/>
      <c r="E15" s="51"/>
      <c r="F15" s="51"/>
      <c r="G15" s="51"/>
      <c r="H15" s="51"/>
      <c r="I15" s="51"/>
      <c r="J15" s="51"/>
      <c r="K15" s="51"/>
      <c r="L15" s="51"/>
      <c r="M15" s="51"/>
      <c r="AM15" s="66"/>
      <c r="AN15" s="431"/>
      <c r="AO15" s="433"/>
      <c r="AP15" s="433"/>
      <c r="AQ15" s="433"/>
      <c r="AR15" s="433"/>
      <c r="AS15" s="433"/>
      <c r="AT15" s="433"/>
      <c r="AU15" s="437"/>
      <c r="AV15" s="431"/>
      <c r="AW15" s="433"/>
      <c r="AX15" s="437"/>
    </row>
    <row r="16" spans="1:51" x14ac:dyDescent="0.25">
      <c r="A16" s="287" t="s">
        <v>360</v>
      </c>
      <c r="B16" s="51"/>
      <c r="C16" s="51"/>
      <c r="D16" s="51"/>
      <c r="E16" s="51"/>
      <c r="F16" s="51"/>
      <c r="G16" s="51"/>
      <c r="H16" s="51"/>
      <c r="I16" s="51"/>
      <c r="J16" s="51"/>
      <c r="K16" s="51"/>
      <c r="L16" s="51"/>
      <c r="M16" s="51"/>
      <c r="AM16" s="66" t="s">
        <v>364</v>
      </c>
      <c r="AN16" s="430">
        <v>1.2</v>
      </c>
      <c r="AO16" s="432">
        <v>1.3</v>
      </c>
      <c r="AP16" s="432">
        <v>1.2</v>
      </c>
      <c r="AQ16" s="432">
        <v>1.1000000000000001</v>
      </c>
      <c r="AR16" s="432">
        <v>1</v>
      </c>
      <c r="AS16" s="432">
        <v>1</v>
      </c>
      <c r="AT16" s="432">
        <v>0.9</v>
      </c>
      <c r="AU16" s="436">
        <v>0.7</v>
      </c>
      <c r="AV16" s="430">
        <v>0</v>
      </c>
      <c r="AW16" s="432">
        <v>0.1</v>
      </c>
      <c r="AX16" s="436">
        <v>0.2</v>
      </c>
    </row>
    <row r="17" spans="1:50" x14ac:dyDescent="0.25">
      <c r="A17" s="287"/>
      <c r="B17" s="51"/>
      <c r="C17" s="51"/>
      <c r="D17" s="51"/>
      <c r="E17" s="51"/>
      <c r="F17" s="51"/>
      <c r="G17" s="51"/>
      <c r="H17" s="51"/>
      <c r="I17" s="51"/>
      <c r="J17" s="51"/>
      <c r="K17" s="51"/>
      <c r="L17" s="51"/>
      <c r="M17" s="51"/>
      <c r="AN17" s="431"/>
      <c r="AO17" s="433"/>
      <c r="AP17" s="433"/>
      <c r="AQ17" s="433"/>
      <c r="AR17" s="433"/>
      <c r="AS17" s="433"/>
      <c r="AT17" s="433"/>
      <c r="AU17" s="437"/>
      <c r="AV17" s="431"/>
      <c r="AW17" s="433"/>
      <c r="AX17" s="437"/>
    </row>
    <row r="18" spans="1:50" ht="45" x14ac:dyDescent="0.25">
      <c r="B18" s="66" t="s">
        <v>365</v>
      </c>
      <c r="AM18" s="66" t="s">
        <v>366</v>
      </c>
      <c r="AN18" s="430">
        <v>1.2</v>
      </c>
      <c r="AO18" s="432">
        <v>1.3</v>
      </c>
      <c r="AP18" s="432">
        <v>1.2</v>
      </c>
      <c r="AQ18" s="432">
        <v>1.1000000000000001</v>
      </c>
      <c r="AR18" s="432">
        <v>1</v>
      </c>
      <c r="AS18" s="432">
        <v>1</v>
      </c>
      <c r="AT18" s="432">
        <v>1.1000000000000001</v>
      </c>
      <c r="AU18" s="436">
        <v>0.9</v>
      </c>
      <c r="AV18" s="430">
        <v>0</v>
      </c>
      <c r="AW18" s="432">
        <v>0.1</v>
      </c>
      <c r="AX18" s="436">
        <v>0.2</v>
      </c>
    </row>
    <row r="19" spans="1:50" x14ac:dyDescent="0.25">
      <c r="AM19" s="66"/>
      <c r="AN19" s="440"/>
      <c r="AO19" s="438"/>
      <c r="AP19" s="438"/>
      <c r="AQ19" s="438"/>
      <c r="AR19" s="438"/>
      <c r="AS19" s="438"/>
      <c r="AT19" s="438"/>
      <c r="AU19" s="439"/>
      <c r="AV19" s="440"/>
      <c r="AW19" s="438"/>
      <c r="AX19" s="439"/>
    </row>
    <row r="20" spans="1:50" x14ac:dyDescent="0.25">
      <c r="F20">
        <f>B7*1.7</f>
        <v>161.5</v>
      </c>
      <c r="AM20" s="66"/>
      <c r="AN20" s="440"/>
      <c r="AO20" s="438"/>
      <c r="AP20" s="438"/>
      <c r="AQ20" s="438"/>
      <c r="AR20" s="438"/>
      <c r="AS20" s="438"/>
      <c r="AT20" s="438"/>
      <c r="AU20" s="439"/>
      <c r="AV20" s="440"/>
      <c r="AW20" s="438"/>
      <c r="AX20" s="439"/>
    </row>
    <row r="21" spans="1:50" x14ac:dyDescent="0.25">
      <c r="AM21" s="66"/>
      <c r="AN21" s="440"/>
      <c r="AO21" s="438"/>
      <c r="AP21" s="438"/>
      <c r="AQ21" s="438"/>
      <c r="AR21" s="438"/>
      <c r="AS21" s="438"/>
      <c r="AT21" s="438"/>
      <c r="AU21" s="439"/>
      <c r="AV21" s="440"/>
      <c r="AW21" s="438"/>
      <c r="AX21" s="439"/>
    </row>
    <row r="22" spans="1:50" x14ac:dyDescent="0.25">
      <c r="AM22" s="66"/>
      <c r="AN22" s="440"/>
      <c r="AO22" s="438"/>
      <c r="AP22" s="438"/>
      <c r="AQ22" s="438"/>
      <c r="AR22" s="438"/>
      <c r="AS22" s="438"/>
      <c r="AT22" s="438"/>
      <c r="AU22" s="439"/>
      <c r="AV22" s="440"/>
      <c r="AW22" s="438"/>
      <c r="AX22" s="439"/>
    </row>
    <row r="23" spans="1:50" x14ac:dyDescent="0.25">
      <c r="A23" s="281"/>
      <c r="B23" s="281"/>
      <c r="C23" s="281"/>
      <c r="D23" s="291"/>
      <c r="E23" s="291"/>
      <c r="F23" s="291"/>
      <c r="G23" s="291"/>
      <c r="H23" s="291"/>
      <c r="I23" s="291"/>
      <c r="J23" s="291"/>
      <c r="K23" s="291"/>
      <c r="L23" s="291"/>
      <c r="M23" s="291"/>
      <c r="N23" s="291"/>
      <c r="O23" s="291"/>
      <c r="P23" s="291"/>
      <c r="Q23" s="291"/>
      <c r="AN23" s="431"/>
      <c r="AO23" s="433"/>
      <c r="AP23" s="433"/>
      <c r="AQ23" s="433"/>
      <c r="AR23" s="433"/>
      <c r="AS23" s="433"/>
      <c r="AT23" s="433"/>
      <c r="AU23" s="437"/>
      <c r="AV23" s="431"/>
      <c r="AW23" s="433"/>
      <c r="AX23" s="437"/>
    </row>
    <row r="24" spans="1:50" ht="45" x14ac:dyDescent="0.25">
      <c r="A24" s="281"/>
      <c r="D24" s="241" t="s">
        <v>367</v>
      </c>
      <c r="E24" s="241" t="s">
        <v>368</v>
      </c>
      <c r="F24" s="241" t="s">
        <v>369</v>
      </c>
      <c r="G24" s="281"/>
      <c r="H24" s="441"/>
      <c r="I24" s="441"/>
      <c r="J24" s="441"/>
      <c r="K24" s="441"/>
      <c r="O24" s="51" t="s">
        <v>370</v>
      </c>
      <c r="P24" s="292" t="s">
        <v>371</v>
      </c>
      <c r="Q24" t="s">
        <v>372</v>
      </c>
      <c r="AM24" s="66" t="s">
        <v>373</v>
      </c>
      <c r="AN24" s="430">
        <v>1.2</v>
      </c>
      <c r="AO24" s="432">
        <v>1.3</v>
      </c>
      <c r="AP24" s="432">
        <v>1.2</v>
      </c>
      <c r="AQ24" s="432">
        <v>1.1000000000000001</v>
      </c>
      <c r="AR24" s="432">
        <v>1</v>
      </c>
      <c r="AS24" s="432">
        <v>1</v>
      </c>
      <c r="AT24" s="432">
        <v>0.9</v>
      </c>
      <c r="AU24" s="436">
        <v>0.7</v>
      </c>
      <c r="AV24" s="430">
        <v>0</v>
      </c>
      <c r="AW24" s="432">
        <v>0.1</v>
      </c>
      <c r="AX24" s="436">
        <v>0.2</v>
      </c>
    </row>
    <row r="25" spans="1:50" x14ac:dyDescent="0.25">
      <c r="A25" s="281"/>
      <c r="D25" s="241" t="s">
        <v>374</v>
      </c>
      <c r="E25" s="293">
        <f>B5*J5</f>
        <v>59.499999999999993</v>
      </c>
      <c r="F25" s="293">
        <f>B5*(D5+M5)</f>
        <v>127.5</v>
      </c>
      <c r="G25" s="281"/>
      <c r="H25" s="294"/>
      <c r="I25" s="294"/>
      <c r="J25" s="294"/>
      <c r="K25" s="294"/>
      <c r="L25" s="295" t="s">
        <v>375</v>
      </c>
      <c r="M25" s="296"/>
      <c r="N25" s="296"/>
      <c r="O25" s="296"/>
      <c r="P25" s="297"/>
      <c r="AN25" s="431"/>
      <c r="AO25" s="433"/>
      <c r="AP25" s="433"/>
      <c r="AQ25" s="433"/>
      <c r="AR25" s="433"/>
      <c r="AS25" s="433"/>
      <c r="AT25" s="433"/>
      <c r="AU25" s="437"/>
      <c r="AV25" s="431"/>
      <c r="AW25" s="433"/>
      <c r="AX25" s="437"/>
    </row>
    <row r="26" spans="1:50" ht="33.75" x14ac:dyDescent="0.25">
      <c r="A26" s="281"/>
      <c r="D26" s="241" t="s">
        <v>376</v>
      </c>
      <c r="E26" s="293">
        <f>MIN(B12,B9,B11)*J10</f>
        <v>56.699999999999996</v>
      </c>
      <c r="F26" s="293">
        <f>MAX(B12,B9,B11)*(D9+M9)</f>
        <v>180</v>
      </c>
      <c r="G26" s="281"/>
      <c r="H26" s="281"/>
      <c r="I26" s="281"/>
      <c r="J26" s="281"/>
      <c r="K26" s="281"/>
      <c r="L26" s="51"/>
      <c r="M26" s="51" t="s">
        <v>377</v>
      </c>
      <c r="N26" s="51" t="s">
        <v>378</v>
      </c>
      <c r="O26" s="298" t="s">
        <v>379</v>
      </c>
      <c r="P26" s="299"/>
      <c r="AM26" s="66" t="s">
        <v>380</v>
      </c>
      <c r="AN26" s="430">
        <v>1.1000000000000001</v>
      </c>
      <c r="AO26" s="432">
        <v>1.2</v>
      </c>
      <c r="AP26" s="432">
        <v>1.1000000000000001</v>
      </c>
      <c r="AQ26" s="432">
        <v>1</v>
      </c>
      <c r="AR26" s="432">
        <v>1</v>
      </c>
      <c r="AS26" s="432">
        <v>1</v>
      </c>
      <c r="AT26" s="432">
        <v>1.1000000000000001</v>
      </c>
      <c r="AU26" s="436">
        <v>0.9</v>
      </c>
      <c r="AV26" s="430">
        <v>0</v>
      </c>
      <c r="AW26" s="432">
        <v>0.1</v>
      </c>
      <c r="AX26" s="436">
        <v>0.2</v>
      </c>
    </row>
    <row r="27" spans="1:50" ht="45" x14ac:dyDescent="0.25">
      <c r="A27" s="281"/>
      <c r="D27" s="241" t="s">
        <v>381</v>
      </c>
      <c r="E27" s="293">
        <f>MIN(B7,B8,B10)*J10</f>
        <v>51.8</v>
      </c>
      <c r="F27" s="293">
        <f>MAX(B7,B8,B10)*(D7+M7)</f>
        <v>171</v>
      </c>
      <c r="G27" s="281"/>
      <c r="H27" s="281"/>
      <c r="I27" s="281"/>
      <c r="J27" s="281"/>
      <c r="K27" s="281"/>
      <c r="L27" s="51" t="s">
        <v>382</v>
      </c>
      <c r="M27" s="51">
        <v>70</v>
      </c>
      <c r="N27" s="51">
        <v>70</v>
      </c>
      <c r="O27" s="285">
        <f t="shared" ref="O27:O32" si="1">0.85*N27</f>
        <v>59.5</v>
      </c>
      <c r="P27" s="285"/>
      <c r="AN27" s="431"/>
      <c r="AO27" s="433"/>
      <c r="AP27" s="433"/>
      <c r="AQ27" s="433"/>
      <c r="AR27" s="433"/>
      <c r="AS27" s="433"/>
      <c r="AT27" s="433"/>
      <c r="AU27" s="437"/>
      <c r="AV27" s="431"/>
      <c r="AW27" s="433"/>
      <c r="AX27" s="437"/>
    </row>
    <row r="28" spans="1:50" ht="20.100000000000001" customHeight="1" x14ac:dyDescent="0.25">
      <c r="A28" s="281"/>
      <c r="D28" s="281"/>
      <c r="E28" s="281"/>
      <c r="F28" s="281"/>
      <c r="G28" s="281"/>
      <c r="H28" s="281"/>
      <c r="I28" s="281"/>
      <c r="J28" s="281"/>
      <c r="K28" s="281"/>
      <c r="L28" s="51" t="s">
        <v>383</v>
      </c>
      <c r="M28" s="51">
        <v>110</v>
      </c>
      <c r="N28" s="51">
        <v>110</v>
      </c>
      <c r="O28" s="285">
        <f t="shared" si="1"/>
        <v>93.5</v>
      </c>
      <c r="P28" s="285"/>
      <c r="AM28" s="66" t="s">
        <v>384</v>
      </c>
      <c r="AN28" s="430">
        <v>1.2</v>
      </c>
      <c r="AO28" s="432">
        <v>1.4</v>
      </c>
      <c r="AP28" s="432">
        <v>1.2</v>
      </c>
      <c r="AQ28" s="432">
        <v>1.1000000000000001</v>
      </c>
      <c r="AR28" s="432">
        <v>1</v>
      </c>
      <c r="AS28" s="432">
        <v>1</v>
      </c>
      <c r="AT28" s="432">
        <v>0.9</v>
      </c>
      <c r="AU28" s="436">
        <v>0.7</v>
      </c>
      <c r="AV28" s="430">
        <v>0</v>
      </c>
      <c r="AW28" s="432">
        <v>0.1</v>
      </c>
      <c r="AX28" s="436">
        <v>0.2</v>
      </c>
    </row>
    <row r="29" spans="1:50" x14ac:dyDescent="0.25">
      <c r="A29" s="281"/>
      <c r="D29" s="281"/>
      <c r="E29" s="281"/>
      <c r="F29" s="281"/>
      <c r="G29" s="281"/>
      <c r="H29" s="281"/>
      <c r="I29" s="281"/>
      <c r="J29" s="281"/>
      <c r="K29" s="281"/>
      <c r="L29" s="51" t="s">
        <v>385</v>
      </c>
      <c r="M29" s="51">
        <v>180</v>
      </c>
      <c r="N29" s="51">
        <v>180</v>
      </c>
      <c r="O29" s="285">
        <f t="shared" si="1"/>
        <v>153</v>
      </c>
      <c r="P29" s="300">
        <v>0.56000000000000005</v>
      </c>
      <c r="Q29" s="286">
        <f>O29*P29</f>
        <v>85.68</v>
      </c>
      <c r="AN29" s="431"/>
      <c r="AO29" s="433"/>
      <c r="AP29" s="433"/>
      <c r="AQ29" s="433"/>
      <c r="AR29" s="433"/>
      <c r="AS29" s="433"/>
      <c r="AT29" s="433"/>
      <c r="AU29" s="437"/>
      <c r="AV29" s="431"/>
      <c r="AW29" s="433"/>
      <c r="AX29" s="437"/>
    </row>
    <row r="30" spans="1:50" x14ac:dyDescent="0.25">
      <c r="A30" s="281"/>
      <c r="D30" s="281"/>
      <c r="E30" s="281"/>
      <c r="F30" s="281"/>
      <c r="G30" s="281"/>
      <c r="H30" s="281"/>
      <c r="I30" s="281"/>
      <c r="J30" s="281"/>
      <c r="K30" s="281"/>
      <c r="L30" s="51" t="s">
        <v>386</v>
      </c>
      <c r="M30" s="51">
        <v>250</v>
      </c>
      <c r="N30" s="51">
        <v>250</v>
      </c>
      <c r="O30" s="285">
        <f t="shared" si="1"/>
        <v>212.5</v>
      </c>
      <c r="P30" s="285"/>
      <c r="AM30" s="66" t="s">
        <v>387</v>
      </c>
      <c r="AN30" s="430">
        <v>1.2</v>
      </c>
      <c r="AO30" s="432">
        <v>1.3</v>
      </c>
      <c r="AP30" s="432">
        <v>1.2</v>
      </c>
      <c r="AQ30" s="432">
        <v>1.1000000000000001</v>
      </c>
      <c r="AR30" s="432">
        <v>1</v>
      </c>
      <c r="AS30" s="432">
        <v>1</v>
      </c>
      <c r="AT30" s="432">
        <v>1.1000000000000001</v>
      </c>
      <c r="AU30" s="436">
        <v>0.9</v>
      </c>
      <c r="AV30" s="430">
        <v>0</v>
      </c>
      <c r="AW30" s="432">
        <v>0.1</v>
      </c>
      <c r="AX30" s="436">
        <v>0.2</v>
      </c>
    </row>
    <row r="31" spans="1:50" ht="45" x14ac:dyDescent="0.25">
      <c r="A31" s="281"/>
      <c r="D31" s="241" t="s">
        <v>367</v>
      </c>
      <c r="E31" s="241" t="s">
        <v>374</v>
      </c>
      <c r="F31" s="241" t="s">
        <v>376</v>
      </c>
      <c r="G31" s="241" t="s">
        <v>381</v>
      </c>
      <c r="H31" s="281"/>
      <c r="I31" s="281"/>
      <c r="J31" s="281"/>
      <c r="K31" s="281"/>
      <c r="L31" s="51" t="s">
        <v>388</v>
      </c>
      <c r="M31" s="51">
        <v>330</v>
      </c>
      <c r="N31" s="51">
        <v>330</v>
      </c>
      <c r="O31" s="285">
        <f t="shared" si="1"/>
        <v>280.5</v>
      </c>
      <c r="P31" s="285"/>
      <c r="AN31" s="431"/>
      <c r="AO31" s="433"/>
      <c r="AP31" s="433"/>
      <c r="AQ31" s="433"/>
      <c r="AR31" s="433"/>
      <c r="AS31" s="433"/>
      <c r="AT31" s="433"/>
      <c r="AU31" s="437"/>
      <c r="AV31" s="431"/>
      <c r="AW31" s="433"/>
      <c r="AX31" s="437"/>
    </row>
    <row r="32" spans="1:50" ht="33.75" x14ac:dyDescent="0.25">
      <c r="A32" s="281"/>
      <c r="D32" s="241" t="s">
        <v>389</v>
      </c>
      <c r="E32" s="293">
        <f>B5*J5</f>
        <v>59.499999999999993</v>
      </c>
      <c r="F32" s="293">
        <f>MIN(B12,B9,B11)*J10</f>
        <v>56.699999999999996</v>
      </c>
      <c r="G32" s="293">
        <f>MIN(B7,B8,B10)*J10</f>
        <v>51.8</v>
      </c>
      <c r="H32" s="281"/>
      <c r="I32" s="281"/>
      <c r="J32" s="281"/>
      <c r="K32" s="281"/>
      <c r="L32" s="51" t="s">
        <v>390</v>
      </c>
      <c r="M32" s="51">
        <v>420</v>
      </c>
      <c r="N32" s="51">
        <v>420</v>
      </c>
      <c r="O32" s="285">
        <f t="shared" si="1"/>
        <v>357</v>
      </c>
      <c r="P32" s="285"/>
      <c r="AM32" t="s">
        <v>391</v>
      </c>
      <c r="AN32" s="430">
        <v>1</v>
      </c>
      <c r="AO32" s="432">
        <v>1.1000000000000001</v>
      </c>
      <c r="AP32" s="432">
        <v>1</v>
      </c>
      <c r="AQ32" s="432">
        <v>1</v>
      </c>
      <c r="AR32" s="432">
        <v>1</v>
      </c>
      <c r="AS32" s="432">
        <v>0.9</v>
      </c>
      <c r="AT32" s="432">
        <v>0.9</v>
      </c>
      <c r="AU32" s="436">
        <v>0.9</v>
      </c>
      <c r="AV32" s="430">
        <v>0</v>
      </c>
      <c r="AW32" s="432">
        <v>0.1</v>
      </c>
      <c r="AX32" s="436">
        <v>0.2</v>
      </c>
    </row>
    <row r="33" spans="1:50" x14ac:dyDescent="0.25">
      <c r="A33" s="281"/>
      <c r="B33" s="281"/>
      <c r="C33" s="281"/>
      <c r="D33" s="281"/>
      <c r="E33" s="281"/>
      <c r="F33" s="281"/>
      <c r="G33" s="281"/>
      <c r="H33" s="281"/>
      <c r="I33" s="281"/>
      <c r="J33" s="281"/>
      <c r="K33" s="281"/>
      <c r="L33" s="51" t="s">
        <v>392</v>
      </c>
      <c r="M33" s="51" t="s">
        <v>393</v>
      </c>
      <c r="N33" s="51" t="s">
        <v>393</v>
      </c>
      <c r="O33" s="51" t="s">
        <v>394</v>
      </c>
      <c r="P33" s="51"/>
      <c r="AN33" s="431"/>
      <c r="AO33" s="433"/>
      <c r="AP33" s="433"/>
      <c r="AQ33" s="433"/>
      <c r="AR33" s="433"/>
      <c r="AS33" s="433"/>
      <c r="AT33" s="433"/>
      <c r="AU33" s="437"/>
      <c r="AV33" s="431"/>
      <c r="AW33" s="433"/>
      <c r="AX33" s="437"/>
    </row>
    <row r="34" spans="1:50" x14ac:dyDescent="0.25">
      <c r="A34" s="281"/>
      <c r="B34" s="281"/>
      <c r="C34" s="281"/>
      <c r="D34" s="281"/>
      <c r="E34" s="281"/>
      <c r="F34" s="281"/>
      <c r="G34" s="281"/>
      <c r="H34" s="281"/>
      <c r="I34" s="281"/>
      <c r="J34" s="281"/>
      <c r="K34" s="281"/>
      <c r="L34" s="281"/>
      <c r="M34" s="281"/>
      <c r="N34" s="281"/>
      <c r="O34" s="281"/>
      <c r="P34" s="281"/>
      <c r="AM34" t="s">
        <v>395</v>
      </c>
      <c r="AN34" s="430">
        <v>0.9</v>
      </c>
      <c r="AO34" s="432">
        <v>1</v>
      </c>
      <c r="AP34" s="432">
        <v>1</v>
      </c>
      <c r="AQ34" s="432">
        <v>1</v>
      </c>
      <c r="AR34" s="432">
        <v>1</v>
      </c>
      <c r="AS34" s="432">
        <v>1</v>
      </c>
      <c r="AT34" s="432">
        <v>1.1000000000000001</v>
      </c>
      <c r="AU34" s="436">
        <v>1.1000000000000001</v>
      </c>
      <c r="AV34" s="430">
        <v>0</v>
      </c>
      <c r="AW34" s="432">
        <v>0</v>
      </c>
      <c r="AX34" s="436">
        <v>0</v>
      </c>
    </row>
    <row r="35" spans="1:50" x14ac:dyDescent="0.25">
      <c r="A35" s="281"/>
      <c r="B35" s="281"/>
      <c r="C35" s="281"/>
      <c r="D35" s="281"/>
      <c r="E35" s="281"/>
      <c r="F35" s="281"/>
      <c r="G35" s="281"/>
      <c r="H35" s="281"/>
      <c r="I35" s="281"/>
      <c r="J35" s="281"/>
      <c r="K35" s="281"/>
      <c r="L35" s="281"/>
      <c r="M35" s="281"/>
      <c r="N35" s="281"/>
      <c r="O35" s="281"/>
      <c r="P35" s="281"/>
      <c r="AN35" s="431"/>
      <c r="AO35" s="433"/>
      <c r="AP35" s="433"/>
      <c r="AQ35" s="433"/>
      <c r="AR35" s="433"/>
      <c r="AS35" s="433"/>
      <c r="AT35" s="433"/>
      <c r="AU35" s="437"/>
      <c r="AV35" s="431"/>
      <c r="AW35" s="433"/>
      <c r="AX35" s="437"/>
    </row>
    <row r="36" spans="1:50" x14ac:dyDescent="0.25">
      <c r="A36" s="281"/>
      <c r="B36" s="281"/>
      <c r="C36" s="281"/>
      <c r="D36" s="281"/>
      <c r="E36" s="281"/>
      <c r="F36" s="281"/>
      <c r="G36" s="281"/>
      <c r="H36" s="281"/>
      <c r="I36" s="281"/>
      <c r="J36" s="281"/>
      <c r="K36" s="281"/>
      <c r="L36" s="281"/>
      <c r="M36" s="281"/>
      <c r="N36" s="281"/>
      <c r="O36" s="281"/>
      <c r="P36" s="281"/>
      <c r="AM36" t="s">
        <v>396</v>
      </c>
      <c r="AN36" s="430">
        <v>1.2</v>
      </c>
      <c r="AO36" s="432">
        <v>1.5</v>
      </c>
      <c r="AP36" s="432">
        <v>1.2</v>
      </c>
      <c r="AQ36" s="432">
        <v>1.1000000000000001</v>
      </c>
      <c r="AR36" s="432">
        <v>1</v>
      </c>
      <c r="AS36" s="432">
        <v>0.9</v>
      </c>
      <c r="AT36" s="432">
        <v>0.8</v>
      </c>
      <c r="AU36" s="436">
        <v>0.7</v>
      </c>
      <c r="AV36" s="430">
        <v>0</v>
      </c>
      <c r="AW36" s="432">
        <v>0.4</v>
      </c>
      <c r="AX36" s="436">
        <v>0.8</v>
      </c>
    </row>
    <row r="37" spans="1:50" x14ac:dyDescent="0.25">
      <c r="A37" s="281"/>
      <c r="B37" s="281"/>
      <c r="C37" s="281"/>
      <c r="D37" s="281"/>
      <c r="E37" s="281"/>
      <c r="F37" s="281"/>
      <c r="G37" s="281"/>
      <c r="H37" s="281"/>
      <c r="I37" s="281"/>
      <c r="J37" s="281"/>
      <c r="K37" s="281"/>
      <c r="L37" s="281"/>
      <c r="M37" s="281"/>
      <c r="N37" s="281"/>
      <c r="O37" s="281"/>
      <c r="P37" s="281"/>
      <c r="AN37" s="431"/>
      <c r="AO37" s="433"/>
      <c r="AP37" s="433"/>
      <c r="AQ37" s="433"/>
      <c r="AR37" s="433"/>
      <c r="AS37" s="433"/>
      <c r="AT37" s="433"/>
      <c r="AU37" s="437"/>
      <c r="AV37" s="431"/>
      <c r="AW37" s="433"/>
      <c r="AX37" s="437"/>
    </row>
    <row r="38" spans="1:50" x14ac:dyDescent="0.25">
      <c r="A38" s="281"/>
      <c r="B38" s="281"/>
      <c r="C38" s="281"/>
      <c r="D38" s="281"/>
      <c r="E38" s="281"/>
      <c r="F38" s="281"/>
      <c r="G38" s="281"/>
      <c r="H38" s="281"/>
      <c r="I38" s="281"/>
      <c r="J38" s="281"/>
      <c r="K38" s="281"/>
      <c r="L38" s="281"/>
      <c r="M38" s="281"/>
      <c r="N38" s="281"/>
      <c r="O38" s="281"/>
      <c r="P38" s="281"/>
      <c r="AM38" t="s">
        <v>397</v>
      </c>
      <c r="AN38" s="430">
        <v>1.1000000000000001</v>
      </c>
      <c r="AO38" s="432">
        <v>1.4</v>
      </c>
      <c r="AP38" s="432">
        <v>1.2</v>
      </c>
      <c r="AQ38" s="432">
        <v>1</v>
      </c>
      <c r="AR38" s="432">
        <v>1</v>
      </c>
      <c r="AS38" s="432">
        <v>1</v>
      </c>
      <c r="AT38" s="432">
        <v>1.2</v>
      </c>
      <c r="AU38" s="436">
        <v>1.1000000000000001</v>
      </c>
      <c r="AV38" s="430">
        <v>0</v>
      </c>
      <c r="AW38" s="432">
        <v>0.2</v>
      </c>
      <c r="AX38" s="436">
        <v>0.5</v>
      </c>
    </row>
    <row r="39" spans="1:50" x14ac:dyDescent="0.25">
      <c r="A39" s="281"/>
      <c r="B39" s="281"/>
      <c r="C39" s="281"/>
      <c r="D39" s="281"/>
      <c r="E39" s="281"/>
      <c r="F39" s="281"/>
      <c r="G39" s="281"/>
      <c r="H39" s="281"/>
      <c r="I39" s="281"/>
      <c r="J39" s="281"/>
      <c r="K39" s="281"/>
      <c r="L39" s="281"/>
      <c r="M39" s="281"/>
      <c r="N39" s="281"/>
      <c r="O39" s="281"/>
      <c r="P39" s="281"/>
      <c r="AN39" s="431"/>
      <c r="AO39" s="433"/>
      <c r="AP39" s="433"/>
      <c r="AQ39" s="433"/>
      <c r="AR39" s="433"/>
      <c r="AS39" s="433"/>
      <c r="AT39" s="433"/>
      <c r="AU39" s="437"/>
      <c r="AV39" s="431"/>
      <c r="AW39" s="433"/>
      <c r="AX39" s="437"/>
    </row>
    <row r="40" spans="1:50" x14ac:dyDescent="0.25">
      <c r="A40" s="281"/>
      <c r="B40" s="281"/>
      <c r="C40" s="281"/>
      <c r="D40" s="281"/>
      <c r="E40" s="281"/>
      <c r="F40" s="281"/>
      <c r="G40" s="281"/>
      <c r="H40" s="281"/>
      <c r="I40" s="281"/>
      <c r="J40" s="281"/>
      <c r="K40" s="281"/>
      <c r="L40" s="281"/>
      <c r="M40" s="281"/>
      <c r="N40" s="281"/>
      <c r="O40" s="281"/>
      <c r="P40" s="281"/>
      <c r="AM40" t="s">
        <v>398</v>
      </c>
      <c r="AN40" s="430">
        <v>1.1000000000000001</v>
      </c>
      <c r="AO40" s="432">
        <v>1.3</v>
      </c>
      <c r="AP40" s="432">
        <v>1.2</v>
      </c>
      <c r="AQ40" s="432">
        <v>1.1000000000000001</v>
      </c>
      <c r="AR40" s="432">
        <v>1</v>
      </c>
      <c r="AS40" s="432">
        <v>1</v>
      </c>
      <c r="AT40" s="432">
        <v>0.9</v>
      </c>
      <c r="AU40" s="436">
        <v>0.8</v>
      </c>
      <c r="AV40" s="430">
        <v>0</v>
      </c>
      <c r="AW40" s="432">
        <v>0.3</v>
      </c>
      <c r="AX40" s="436">
        <v>0.5</v>
      </c>
    </row>
    <row r="41" spans="1:50" x14ac:dyDescent="0.25">
      <c r="A41" s="281"/>
      <c r="B41" s="281"/>
      <c r="C41" s="281"/>
      <c r="D41" s="281"/>
      <c r="E41" s="281"/>
      <c r="F41" s="281"/>
      <c r="G41" s="281"/>
      <c r="H41" s="281"/>
      <c r="I41" s="281"/>
      <c r="J41" s="281"/>
      <c r="K41" s="281"/>
      <c r="L41" s="281"/>
      <c r="M41" s="281"/>
      <c r="N41" s="281"/>
      <c r="O41" s="281"/>
      <c r="P41" s="281"/>
      <c r="AN41" s="431"/>
      <c r="AO41" s="433"/>
      <c r="AP41" s="433"/>
      <c r="AQ41" s="433"/>
      <c r="AR41" s="433"/>
      <c r="AS41" s="433"/>
      <c r="AT41" s="433"/>
      <c r="AU41" s="437"/>
      <c r="AV41" s="431"/>
      <c r="AW41" s="433"/>
      <c r="AX41" s="437"/>
    </row>
    <row r="42" spans="1:50" x14ac:dyDescent="0.25">
      <c r="A42" s="281"/>
      <c r="B42" s="281"/>
      <c r="C42" s="281"/>
      <c r="D42" s="281"/>
      <c r="E42" s="281"/>
      <c r="F42" s="281"/>
      <c r="G42" s="281"/>
      <c r="H42" s="281"/>
      <c r="I42" s="281"/>
      <c r="J42" s="281"/>
      <c r="K42" s="281"/>
      <c r="L42" s="281"/>
      <c r="M42" s="281"/>
      <c r="N42" s="281"/>
      <c r="O42" s="281"/>
      <c r="P42" s="281"/>
      <c r="AM42" t="s">
        <v>399</v>
      </c>
      <c r="AN42" s="430">
        <v>1</v>
      </c>
      <c r="AO42" s="432">
        <v>1.2</v>
      </c>
      <c r="AP42" s="432">
        <v>1.2</v>
      </c>
      <c r="AQ42" s="432">
        <v>1</v>
      </c>
      <c r="AR42" s="432">
        <v>1</v>
      </c>
      <c r="AS42" s="432">
        <v>1</v>
      </c>
      <c r="AT42" s="432">
        <v>1.1000000000000001</v>
      </c>
      <c r="AU42" s="436">
        <v>1</v>
      </c>
      <c r="AV42" s="430">
        <v>0</v>
      </c>
      <c r="AW42" s="432">
        <v>0.1</v>
      </c>
      <c r="AX42" s="436">
        <v>0.3</v>
      </c>
    </row>
    <row r="43" spans="1:50" x14ac:dyDescent="0.25">
      <c r="A43" s="281"/>
      <c r="B43" s="281"/>
      <c r="C43" s="281"/>
      <c r="D43" s="281"/>
      <c r="E43" s="281"/>
      <c r="F43" s="281"/>
      <c r="G43" s="281"/>
      <c r="H43" s="281"/>
      <c r="I43" s="281"/>
      <c r="J43" s="281"/>
      <c r="K43" s="281"/>
      <c r="L43" s="281"/>
      <c r="M43" s="281"/>
      <c r="N43" s="281"/>
      <c r="O43" s="281"/>
      <c r="P43" s="281"/>
      <c r="AN43" s="431"/>
      <c r="AO43" s="433"/>
      <c r="AP43" s="433"/>
      <c r="AQ43" s="433"/>
      <c r="AR43" s="433"/>
      <c r="AS43" s="433"/>
      <c r="AT43" s="433"/>
      <c r="AU43" s="437"/>
      <c r="AV43" s="431"/>
      <c r="AW43" s="433"/>
      <c r="AX43" s="437"/>
    </row>
    <row r="44" spans="1:50" x14ac:dyDescent="0.25">
      <c r="A44" s="281"/>
      <c r="B44" s="281"/>
      <c r="C44" s="281"/>
      <c r="D44" s="281"/>
      <c r="E44" s="281"/>
      <c r="F44" s="281"/>
      <c r="G44" s="281"/>
      <c r="H44" s="281"/>
      <c r="I44" s="281"/>
      <c r="J44" s="281"/>
      <c r="K44" s="281"/>
      <c r="L44" s="281"/>
      <c r="M44" s="281"/>
      <c r="N44" s="281"/>
      <c r="O44" s="281"/>
      <c r="P44" s="281"/>
      <c r="AM44" t="s">
        <v>400</v>
      </c>
      <c r="AN44" s="430">
        <v>1.1000000000000001</v>
      </c>
      <c r="AO44" s="432">
        <v>1.2</v>
      </c>
      <c r="AP44" s="432">
        <v>1.1000000000000001</v>
      </c>
      <c r="AQ44" s="432">
        <v>1.1000000000000001</v>
      </c>
      <c r="AR44" s="432">
        <v>1</v>
      </c>
      <c r="AS44" s="432">
        <v>1</v>
      </c>
      <c r="AT44" s="432">
        <v>1</v>
      </c>
      <c r="AU44" s="436">
        <v>0.9</v>
      </c>
      <c r="AV44" s="430">
        <v>0</v>
      </c>
      <c r="AW44" s="432">
        <v>0.1</v>
      </c>
      <c r="AX44" s="436">
        <v>0.3</v>
      </c>
    </row>
    <row r="45" spans="1:50" x14ac:dyDescent="0.25">
      <c r="A45" s="281"/>
      <c r="B45" s="281"/>
      <c r="C45" s="281"/>
      <c r="D45" s="281"/>
      <c r="E45" s="281"/>
      <c r="F45" s="281"/>
      <c r="G45" s="281"/>
      <c r="H45" s="281"/>
      <c r="I45" s="281"/>
      <c r="J45" s="281"/>
      <c r="K45" s="281"/>
      <c r="L45" s="281"/>
      <c r="M45" s="281"/>
      <c r="N45" s="281"/>
      <c r="O45" s="281"/>
      <c r="P45" s="281"/>
      <c r="AN45" s="431"/>
      <c r="AO45" s="433"/>
      <c r="AP45" s="433"/>
      <c r="AQ45" s="433"/>
      <c r="AR45" s="433"/>
      <c r="AS45" s="433"/>
      <c r="AT45" s="433"/>
      <c r="AU45" s="437"/>
      <c r="AV45" s="431"/>
      <c r="AW45" s="433"/>
      <c r="AX45" s="437"/>
    </row>
    <row r="46" spans="1:50" x14ac:dyDescent="0.25">
      <c r="A46" s="281"/>
      <c r="B46" s="281"/>
      <c r="C46" s="281"/>
      <c r="D46" s="281"/>
      <c r="E46" s="281"/>
      <c r="F46" s="281"/>
      <c r="G46" s="281"/>
      <c r="H46" s="281"/>
      <c r="I46" s="281"/>
      <c r="J46" s="281"/>
      <c r="K46" s="281"/>
      <c r="L46" s="281"/>
      <c r="M46" s="281"/>
      <c r="N46" s="281"/>
      <c r="O46" s="281"/>
      <c r="P46" s="281"/>
      <c r="AM46" t="s">
        <v>401</v>
      </c>
      <c r="AN46" s="430">
        <v>1</v>
      </c>
      <c r="AO46" s="432">
        <v>1.1000000000000001</v>
      </c>
      <c r="AP46" s="432">
        <v>1.1000000000000001</v>
      </c>
      <c r="AQ46" s="432">
        <v>1</v>
      </c>
      <c r="AR46" s="432">
        <v>1</v>
      </c>
      <c r="AS46" s="432">
        <v>1</v>
      </c>
      <c r="AT46" s="432">
        <v>1.1000000000000001</v>
      </c>
      <c r="AU46" s="436">
        <v>1</v>
      </c>
      <c r="AV46" s="430">
        <v>0</v>
      </c>
      <c r="AW46" s="432">
        <v>0.1</v>
      </c>
      <c r="AX46" s="436">
        <v>0.2</v>
      </c>
    </row>
    <row r="47" spans="1:50" x14ac:dyDescent="0.25">
      <c r="A47" s="281"/>
      <c r="B47" s="281"/>
      <c r="C47" s="281"/>
      <c r="D47" s="281"/>
      <c r="E47" s="281"/>
      <c r="F47" s="281"/>
      <c r="G47" s="281"/>
      <c r="H47" s="281"/>
      <c r="I47" s="281"/>
      <c r="J47" s="281"/>
      <c r="K47" s="281"/>
      <c r="L47" s="281"/>
      <c r="M47" s="281"/>
      <c r="N47" s="281"/>
      <c r="O47" s="281"/>
      <c r="P47" s="281"/>
      <c r="AN47" s="431"/>
      <c r="AO47" s="433"/>
      <c r="AP47" s="433"/>
      <c r="AQ47" s="433"/>
      <c r="AR47" s="433"/>
      <c r="AS47" s="433"/>
      <c r="AT47" s="433"/>
      <c r="AU47" s="437"/>
      <c r="AV47" s="431"/>
      <c r="AW47" s="433"/>
      <c r="AX47" s="437"/>
    </row>
    <row r="48" spans="1:50" x14ac:dyDescent="0.25">
      <c r="A48" s="281"/>
      <c r="B48" s="281"/>
      <c r="C48" s="281"/>
      <c r="D48" s="281"/>
      <c r="E48" s="281"/>
      <c r="F48" s="281"/>
      <c r="G48" s="281"/>
      <c r="H48" s="281"/>
      <c r="I48" s="281"/>
      <c r="J48" s="281"/>
      <c r="K48" s="281"/>
      <c r="L48" s="281"/>
      <c r="M48" s="281"/>
      <c r="N48" s="281"/>
      <c r="O48" s="281"/>
      <c r="P48" s="281"/>
    </row>
    <row r="49" spans="1:50" x14ac:dyDescent="0.25">
      <c r="A49" s="281"/>
      <c r="B49" s="281"/>
      <c r="C49" s="281"/>
      <c r="D49" s="281"/>
      <c r="E49" s="281"/>
      <c r="F49" s="281"/>
      <c r="G49" s="281"/>
      <c r="H49" s="281"/>
      <c r="I49" s="281"/>
      <c r="J49" s="281"/>
      <c r="K49" s="281"/>
      <c r="L49" s="281"/>
      <c r="M49" s="281"/>
      <c r="N49" s="281"/>
      <c r="O49" s="281"/>
      <c r="P49" s="281"/>
    </row>
    <row r="50" spans="1:50" x14ac:dyDescent="0.25">
      <c r="A50" s="281"/>
      <c r="B50" s="281"/>
      <c r="C50" s="281"/>
      <c r="D50" s="281"/>
      <c r="E50" s="281"/>
      <c r="F50" s="281"/>
      <c r="G50" s="281"/>
      <c r="H50" s="281"/>
      <c r="I50" s="281"/>
      <c r="J50" s="281"/>
      <c r="K50" s="281"/>
      <c r="L50" s="281"/>
      <c r="M50" s="281"/>
      <c r="N50" s="281"/>
      <c r="O50" s="281"/>
      <c r="P50" s="281"/>
      <c r="AN50" s="301">
        <f t="shared" ref="AN50:AX50" si="2">AVERAGE(AN8:AN47)</f>
        <v>1.088888888888889</v>
      </c>
      <c r="AO50" s="301">
        <f t="shared" si="2"/>
        <v>1.25</v>
      </c>
      <c r="AP50" s="301">
        <f t="shared" si="2"/>
        <v>1.1499999999999999</v>
      </c>
      <c r="AQ50" s="301">
        <f t="shared" si="2"/>
        <v>1.0499999999999998</v>
      </c>
      <c r="AR50" s="301">
        <f t="shared" si="2"/>
        <v>1</v>
      </c>
      <c r="AS50" s="301">
        <f t="shared" si="2"/>
        <v>0.98888888888888893</v>
      </c>
      <c r="AT50" s="301">
        <f t="shared" si="2"/>
        <v>1.0166666666666668</v>
      </c>
      <c r="AU50" s="301">
        <f t="shared" si="2"/>
        <v>0.89444444444444449</v>
      </c>
      <c r="AV50" s="301">
        <f t="shared" si="2"/>
        <v>0</v>
      </c>
      <c r="AW50" s="301">
        <f t="shared" si="2"/>
        <v>0.13333333333333336</v>
      </c>
      <c r="AX50" s="301">
        <f t="shared" si="2"/>
        <v>0.27777777777777779</v>
      </c>
    </row>
    <row r="51" spans="1:50" x14ac:dyDescent="0.25">
      <c r="A51" s="281"/>
      <c r="B51" s="281"/>
      <c r="C51" s="281"/>
      <c r="D51" s="281"/>
      <c r="E51" s="281"/>
      <c r="F51" s="281"/>
      <c r="G51" s="281"/>
      <c r="H51" s="281"/>
      <c r="I51" s="281"/>
      <c r="J51" s="281"/>
      <c r="K51" s="281"/>
      <c r="L51" s="281"/>
      <c r="M51" s="281"/>
      <c r="N51" s="281"/>
      <c r="O51" s="281"/>
      <c r="P51" s="281"/>
    </row>
    <row r="52" spans="1:50" x14ac:dyDescent="0.25">
      <c r="A52" s="281"/>
      <c r="B52" s="281"/>
      <c r="C52" s="281"/>
      <c r="D52" s="281"/>
      <c r="E52" s="281"/>
      <c r="F52" s="281"/>
      <c r="G52" s="281"/>
      <c r="H52" s="281"/>
      <c r="I52" s="281"/>
      <c r="J52" s="281"/>
      <c r="K52" s="281"/>
      <c r="L52" s="281"/>
      <c r="M52" s="281"/>
      <c r="N52" s="281"/>
      <c r="O52" s="281"/>
      <c r="P52" s="281"/>
    </row>
    <row r="53" spans="1:50" x14ac:dyDescent="0.25">
      <c r="A53" s="281"/>
      <c r="B53" s="281"/>
      <c r="C53" s="281"/>
      <c r="D53" s="281"/>
      <c r="E53" s="281"/>
      <c r="F53" s="281"/>
      <c r="G53" s="281"/>
      <c r="H53" s="281"/>
    </row>
    <row r="54" spans="1:50" x14ac:dyDescent="0.25">
      <c r="A54" s="281"/>
      <c r="B54" s="281"/>
      <c r="C54" s="281"/>
      <c r="D54" s="281"/>
      <c r="E54" s="281"/>
      <c r="F54" s="281"/>
      <c r="G54" s="281"/>
      <c r="H54" s="281"/>
    </row>
    <row r="55" spans="1:50" x14ac:dyDescent="0.25">
      <c r="A55" s="281"/>
      <c r="B55" s="281"/>
      <c r="C55" s="281"/>
      <c r="D55" s="281"/>
      <c r="E55" s="281"/>
      <c r="F55" s="281"/>
      <c r="G55" s="281"/>
      <c r="H55" s="281"/>
    </row>
    <row r="56" spans="1:50" x14ac:dyDescent="0.25">
      <c r="A56" s="281"/>
      <c r="B56" s="281"/>
      <c r="C56" s="281"/>
      <c r="D56" s="281"/>
      <c r="E56" s="281"/>
      <c r="F56" s="281"/>
      <c r="G56" s="281"/>
      <c r="H56" s="281"/>
    </row>
    <row r="57" spans="1:50" x14ac:dyDescent="0.25">
      <c r="A57" s="281"/>
      <c r="B57" s="281"/>
      <c r="C57" s="281"/>
      <c r="D57" s="281"/>
      <c r="E57" s="281"/>
      <c r="F57" s="281"/>
      <c r="G57" s="281"/>
      <c r="H57" s="281"/>
    </row>
    <row r="58" spans="1:50" x14ac:dyDescent="0.25">
      <c r="A58" s="281"/>
      <c r="B58" s="281"/>
      <c r="C58" s="281"/>
      <c r="D58" s="281"/>
      <c r="E58" s="281"/>
      <c r="F58" s="281"/>
      <c r="G58" s="281"/>
      <c r="H58" s="281"/>
    </row>
    <row r="59" spans="1:50" x14ac:dyDescent="0.25">
      <c r="A59" s="281"/>
      <c r="B59" s="281"/>
      <c r="C59" s="281"/>
      <c r="D59" s="281"/>
      <c r="E59" s="281"/>
      <c r="F59" s="281"/>
      <c r="G59" s="281"/>
      <c r="H59" s="281"/>
    </row>
    <row r="60" spans="1:50" x14ac:dyDescent="0.25">
      <c r="A60" s="281"/>
      <c r="B60" s="281"/>
      <c r="C60" s="281"/>
      <c r="D60" s="281"/>
      <c r="E60" s="281"/>
      <c r="F60" s="281"/>
      <c r="G60" s="281"/>
      <c r="H60" s="281"/>
    </row>
    <row r="61" spans="1:50" x14ac:dyDescent="0.25">
      <c r="A61" s="281"/>
      <c r="B61" s="281"/>
      <c r="C61" s="281"/>
      <c r="D61" s="281"/>
      <c r="E61" s="281"/>
      <c r="F61" s="281"/>
      <c r="G61" s="281"/>
      <c r="H61" s="281"/>
    </row>
    <row r="62" spans="1:50" x14ac:dyDescent="0.25">
      <c r="A62" s="281"/>
      <c r="B62" s="281"/>
      <c r="C62" s="281"/>
      <c r="D62" s="281"/>
      <c r="E62" s="281"/>
      <c r="F62" s="281"/>
      <c r="G62" s="281"/>
      <c r="H62" s="281"/>
    </row>
    <row r="63" spans="1:50" x14ac:dyDescent="0.25">
      <c r="A63" s="281"/>
      <c r="B63" s="281"/>
      <c r="C63" s="281"/>
      <c r="D63" s="281"/>
      <c r="E63" s="281"/>
      <c r="F63" s="281"/>
      <c r="G63" s="281"/>
      <c r="H63" s="281"/>
    </row>
    <row r="64" spans="1:50" x14ac:dyDescent="0.25">
      <c r="A64" s="281"/>
      <c r="B64" s="281"/>
      <c r="C64" s="281"/>
      <c r="D64" s="281"/>
      <c r="E64" s="281"/>
      <c r="F64" s="281"/>
      <c r="G64" s="281"/>
      <c r="H64" s="281"/>
    </row>
    <row r="65" spans="1:23" x14ac:dyDescent="0.25">
      <c r="A65" s="281"/>
      <c r="B65" s="281"/>
      <c r="C65" s="281"/>
      <c r="D65" s="281"/>
      <c r="E65" s="281"/>
      <c r="F65" s="281"/>
      <c r="G65" s="281"/>
      <c r="H65" s="281"/>
    </row>
    <row r="66" spans="1:23" x14ac:dyDescent="0.25">
      <c r="A66" s="281"/>
      <c r="B66" s="281"/>
      <c r="C66" s="281"/>
      <c r="D66" s="281"/>
      <c r="E66" s="281"/>
      <c r="F66" s="281"/>
      <c r="G66" s="281"/>
      <c r="H66" s="281"/>
    </row>
    <row r="67" spans="1:23" x14ac:dyDescent="0.25">
      <c r="A67" s="281"/>
      <c r="B67" s="281"/>
      <c r="C67" s="281"/>
      <c r="D67" s="281"/>
      <c r="E67" s="281"/>
      <c r="F67" s="281"/>
      <c r="G67" s="281"/>
      <c r="H67" s="281"/>
    </row>
    <row r="68" spans="1:23" x14ac:dyDescent="0.25">
      <c r="A68" s="281"/>
      <c r="B68" s="281"/>
      <c r="C68" s="281"/>
      <c r="D68" s="281"/>
      <c r="E68" s="281"/>
      <c r="F68" s="281"/>
      <c r="G68" s="281"/>
      <c r="H68" s="281"/>
    </row>
    <row r="69" spans="1:23" x14ac:dyDescent="0.25">
      <c r="A69" s="281"/>
      <c r="B69" s="281"/>
      <c r="C69" s="281"/>
      <c r="D69" s="281"/>
      <c r="E69" s="281"/>
      <c r="F69" s="281"/>
      <c r="G69" s="281"/>
      <c r="H69" s="281"/>
      <c r="I69" s="281"/>
      <c r="J69" s="281"/>
      <c r="K69" s="281"/>
      <c r="L69" s="281"/>
      <c r="M69" s="281"/>
      <c r="N69" s="281"/>
      <c r="O69" s="281"/>
      <c r="P69" s="281"/>
    </row>
    <row r="70" spans="1:23" x14ac:dyDescent="0.25">
      <c r="A70" s="281"/>
      <c r="B70" s="281"/>
      <c r="C70" s="281"/>
      <c r="D70" s="281"/>
      <c r="E70" s="281"/>
      <c r="F70" s="281"/>
      <c r="G70" s="281"/>
      <c r="H70" s="281"/>
      <c r="I70" s="281"/>
      <c r="J70" s="281"/>
      <c r="K70" s="281"/>
      <c r="L70" s="281"/>
      <c r="M70" s="281"/>
      <c r="N70" s="281"/>
      <c r="O70" s="281"/>
      <c r="P70" s="281"/>
    </row>
    <row r="71" spans="1:23" x14ac:dyDescent="0.25">
      <c r="A71" s="281"/>
      <c r="B71" s="281"/>
      <c r="C71" s="281"/>
      <c r="D71" s="281"/>
      <c r="E71" s="281"/>
      <c r="F71" s="281"/>
      <c r="G71" s="281"/>
      <c r="H71" s="281"/>
      <c r="I71" s="281"/>
      <c r="J71" s="281"/>
      <c r="K71" s="281"/>
      <c r="L71" s="281"/>
      <c r="M71" s="281"/>
      <c r="N71" s="281"/>
      <c r="O71" s="281"/>
      <c r="P71" s="281"/>
    </row>
    <row r="72" spans="1:23" x14ac:dyDescent="0.25">
      <c r="A72" s="281"/>
      <c r="B72" s="281"/>
      <c r="C72" s="281"/>
      <c r="D72" s="281"/>
      <c r="E72" s="281"/>
      <c r="F72" s="281"/>
      <c r="G72" s="281"/>
      <c r="H72" s="281"/>
      <c r="I72" s="281"/>
      <c r="J72" s="281"/>
      <c r="K72" s="281"/>
      <c r="L72" s="281"/>
      <c r="M72" s="281"/>
      <c r="N72" s="281"/>
      <c r="O72" s="281"/>
      <c r="P72" s="281"/>
    </row>
    <row r="73" spans="1:23" x14ac:dyDescent="0.25">
      <c r="A73" s="281"/>
      <c r="B73" s="281"/>
      <c r="C73" s="281"/>
      <c r="D73" s="281"/>
      <c r="E73" s="281"/>
      <c r="F73" s="281"/>
      <c r="G73" s="281"/>
      <c r="H73" s="281"/>
      <c r="I73" s="281"/>
      <c r="J73" s="281"/>
      <c r="K73" s="281"/>
      <c r="L73" s="281"/>
      <c r="M73" s="281"/>
      <c r="N73" s="281"/>
      <c r="O73" s="281"/>
      <c r="P73" s="281"/>
    </row>
    <row r="74" spans="1:23" x14ac:dyDescent="0.25">
      <c r="A74" s="281"/>
      <c r="B74" s="281"/>
      <c r="C74" s="281"/>
      <c r="D74" s="281"/>
      <c r="E74" s="281"/>
      <c r="F74" s="281"/>
      <c r="G74" s="281"/>
      <c r="H74" s="281"/>
      <c r="I74" s="281"/>
      <c r="J74" s="281"/>
      <c r="K74" s="281"/>
      <c r="L74" s="281"/>
      <c r="M74" s="281"/>
      <c r="N74" s="281"/>
      <c r="O74" s="281"/>
      <c r="P74" s="281"/>
    </row>
    <row r="75" spans="1:23" x14ac:dyDescent="0.25">
      <c r="A75" s="281"/>
      <c r="B75" s="281"/>
      <c r="C75" s="281"/>
      <c r="D75" s="281"/>
      <c r="E75" s="281"/>
      <c r="F75" s="281"/>
      <c r="G75" s="281"/>
      <c r="H75" s="281"/>
      <c r="I75" s="281"/>
      <c r="J75" s="281"/>
      <c r="K75" s="281"/>
      <c r="L75" s="281"/>
      <c r="M75" s="281"/>
      <c r="N75" s="281"/>
      <c r="O75" s="281"/>
      <c r="P75" s="281"/>
    </row>
    <row r="76" spans="1:23" x14ac:dyDescent="0.25">
      <c r="A76" s="281"/>
      <c r="B76" s="281"/>
      <c r="C76" s="281"/>
    </row>
    <row r="77" spans="1:23" x14ac:dyDescent="0.25">
      <c r="A77" s="281"/>
      <c r="B77" s="281"/>
      <c r="C77" s="281"/>
    </row>
    <row r="78" spans="1:23" x14ac:dyDescent="0.25">
      <c r="A78" s="281"/>
      <c r="B78" s="281"/>
      <c r="C78" s="281"/>
    </row>
    <row r="79" spans="1:23" x14ac:dyDescent="0.25">
      <c r="A79" s="281"/>
      <c r="B79" s="281"/>
      <c r="C79" s="281"/>
    </row>
    <row r="80" spans="1:23" x14ac:dyDescent="0.25">
      <c r="A80" s="281"/>
      <c r="B80" s="281"/>
      <c r="C80" s="281"/>
      <c r="F80" s="51"/>
      <c r="G80" s="442" t="s">
        <v>345</v>
      </c>
      <c r="H80" s="442"/>
      <c r="I80" s="442"/>
      <c r="J80" s="442"/>
      <c r="K80" s="442"/>
      <c r="L80" s="442"/>
      <c r="M80" s="442"/>
      <c r="N80" s="442"/>
      <c r="O80" s="442"/>
      <c r="P80" s="291"/>
      <c r="Q80" s="291"/>
      <c r="R80" s="291"/>
      <c r="S80" s="291"/>
      <c r="T80" s="291"/>
      <c r="U80" s="291"/>
      <c r="V80" s="291"/>
      <c r="W80" s="291"/>
    </row>
    <row r="81" spans="1:15" x14ac:dyDescent="0.25">
      <c r="A81" s="281"/>
      <c r="B81" s="281"/>
      <c r="C81" s="281"/>
      <c r="F81" s="51"/>
      <c r="G81" s="298" t="s">
        <v>326</v>
      </c>
      <c r="H81" s="298" t="s">
        <v>327</v>
      </c>
      <c r="I81" s="298" t="s">
        <v>328</v>
      </c>
      <c r="J81" s="298" t="s">
        <v>329</v>
      </c>
      <c r="K81" s="298" t="s">
        <v>330</v>
      </c>
      <c r="L81" s="298" t="s">
        <v>331</v>
      </c>
      <c r="M81" s="298" t="s">
        <v>332</v>
      </c>
      <c r="N81" s="298"/>
      <c r="O81" s="51" t="s">
        <v>333</v>
      </c>
    </row>
    <row r="82" spans="1:15" x14ac:dyDescent="0.25">
      <c r="A82" s="281"/>
      <c r="B82" s="281"/>
      <c r="C82" s="281"/>
      <c r="F82" s="283" t="s">
        <v>402</v>
      </c>
      <c r="G82" s="283" t="s">
        <v>403</v>
      </c>
      <c r="H82" s="283" t="s">
        <v>403</v>
      </c>
      <c r="I82" s="283" t="s">
        <v>403</v>
      </c>
      <c r="J82" s="283" t="s">
        <v>403</v>
      </c>
      <c r="K82" s="283" t="s">
        <v>403</v>
      </c>
      <c r="L82" s="283" t="s">
        <v>403</v>
      </c>
      <c r="M82" s="283" t="s">
        <v>403</v>
      </c>
      <c r="N82" s="283"/>
      <c r="O82" s="283" t="s">
        <v>403</v>
      </c>
    </row>
    <row r="83" spans="1:15" x14ac:dyDescent="0.25">
      <c r="A83" s="281"/>
      <c r="B83" s="281"/>
      <c r="C83" s="281"/>
      <c r="F83" s="58" t="s">
        <v>334</v>
      </c>
      <c r="G83" s="241">
        <v>57</v>
      </c>
      <c r="H83" s="241">
        <v>66</v>
      </c>
      <c r="I83" s="241">
        <v>62</v>
      </c>
      <c r="J83" s="241">
        <v>57</v>
      </c>
      <c r="K83" s="241">
        <v>50</v>
      </c>
      <c r="L83" s="241">
        <v>56</v>
      </c>
      <c r="M83" s="241">
        <v>63</v>
      </c>
      <c r="N83" s="241"/>
      <c r="O83" s="241">
        <v>40</v>
      </c>
    </row>
    <row r="84" spans="1:15" x14ac:dyDescent="0.25">
      <c r="A84" s="281"/>
      <c r="B84" s="281"/>
      <c r="C84" s="281"/>
      <c r="F84" s="58" t="s">
        <v>335</v>
      </c>
      <c r="G84" s="241">
        <v>68</v>
      </c>
      <c r="H84" s="241">
        <v>77</v>
      </c>
      <c r="I84" s="241">
        <v>71</v>
      </c>
      <c r="J84" s="241" t="s">
        <v>404</v>
      </c>
      <c r="K84" s="241">
        <v>61</v>
      </c>
      <c r="L84" s="241">
        <v>64</v>
      </c>
      <c r="M84" s="241">
        <v>66</v>
      </c>
      <c r="N84" s="241"/>
      <c r="O84" s="241">
        <v>44</v>
      </c>
    </row>
    <row r="85" spans="1:15" x14ac:dyDescent="0.25">
      <c r="A85" s="281"/>
      <c r="B85" s="281"/>
      <c r="C85" s="281"/>
      <c r="F85" s="58" t="s">
        <v>405</v>
      </c>
      <c r="G85" s="241" t="s">
        <v>404</v>
      </c>
      <c r="H85" s="241">
        <v>90</v>
      </c>
      <c r="I85" s="241">
        <v>81</v>
      </c>
      <c r="J85" s="241" t="s">
        <v>404</v>
      </c>
      <c r="K85" s="241" t="s">
        <v>404</v>
      </c>
      <c r="L85" s="241">
        <v>75</v>
      </c>
      <c r="M85" s="241">
        <v>68</v>
      </c>
      <c r="N85" s="241"/>
      <c r="O85" s="241">
        <v>54</v>
      </c>
    </row>
    <row r="86" spans="1:15" x14ac:dyDescent="0.25">
      <c r="A86" s="281"/>
      <c r="B86" s="281"/>
      <c r="C86" s="281"/>
      <c r="F86" s="58" t="s">
        <v>406</v>
      </c>
      <c r="G86" s="241" t="s">
        <v>404</v>
      </c>
      <c r="H86" s="241">
        <v>125</v>
      </c>
      <c r="I86" s="241">
        <v>115</v>
      </c>
      <c r="J86" s="241" t="s">
        <v>404</v>
      </c>
      <c r="K86" s="241" t="s">
        <v>404</v>
      </c>
      <c r="L86" s="241">
        <v>109</v>
      </c>
      <c r="M86" s="241">
        <v>99</v>
      </c>
      <c r="N86" s="241"/>
      <c r="O86" s="241">
        <v>84</v>
      </c>
    </row>
    <row r="87" spans="1:15" x14ac:dyDescent="0.25">
      <c r="A87" s="281"/>
      <c r="B87" s="281"/>
      <c r="C87" s="281"/>
      <c r="F87" s="58" t="s">
        <v>407</v>
      </c>
      <c r="G87" s="241" t="s">
        <v>404</v>
      </c>
      <c r="H87" s="241" t="s">
        <v>404</v>
      </c>
      <c r="I87" s="241">
        <v>133</v>
      </c>
      <c r="J87" s="241" t="s">
        <v>404</v>
      </c>
      <c r="K87" s="241" t="s">
        <v>404</v>
      </c>
      <c r="L87" s="241">
        <v>117</v>
      </c>
      <c r="M87" s="241">
        <v>107</v>
      </c>
      <c r="N87" s="241"/>
      <c r="O87" s="241">
        <v>92</v>
      </c>
    </row>
    <row r="88" spans="1:15" x14ac:dyDescent="0.25">
      <c r="A88" s="281"/>
      <c r="B88" s="281"/>
      <c r="C88" s="281"/>
    </row>
    <row r="89" spans="1:15" x14ac:dyDescent="0.25">
      <c r="A89" s="281"/>
      <c r="B89" s="281"/>
      <c r="C89" s="281"/>
    </row>
    <row r="90" spans="1:15" x14ac:dyDescent="0.25">
      <c r="A90" s="281"/>
      <c r="B90" s="281"/>
      <c r="C90" s="281"/>
      <c r="F90" s="51"/>
      <c r="G90" s="442" t="s">
        <v>347</v>
      </c>
      <c r="H90" s="442"/>
      <c r="I90" s="442"/>
      <c r="J90" s="442"/>
      <c r="K90" s="442"/>
      <c r="L90" s="442"/>
      <c r="M90" s="442"/>
      <c r="N90" s="442"/>
      <c r="O90" s="442"/>
    </row>
    <row r="91" spans="1:15" x14ac:dyDescent="0.25">
      <c r="A91" s="281"/>
      <c r="B91" s="281"/>
      <c r="C91" s="281"/>
      <c r="F91" s="51"/>
      <c r="G91" s="298" t="s">
        <v>326</v>
      </c>
      <c r="H91" s="298" t="s">
        <v>327</v>
      </c>
      <c r="I91" s="298" t="s">
        <v>328</v>
      </c>
      <c r="J91" s="298" t="s">
        <v>329</v>
      </c>
      <c r="K91" s="298" t="s">
        <v>330</v>
      </c>
      <c r="L91" s="298" t="s">
        <v>331</v>
      </c>
      <c r="M91" s="298" t="s">
        <v>332</v>
      </c>
      <c r="N91" s="298"/>
      <c r="O91" s="51" t="s">
        <v>333</v>
      </c>
    </row>
    <row r="92" spans="1:15" x14ac:dyDescent="0.25">
      <c r="A92" s="281"/>
      <c r="B92" s="281"/>
      <c r="C92" s="281"/>
      <c r="F92" s="283" t="s">
        <v>402</v>
      </c>
      <c r="G92" s="283" t="s">
        <v>403</v>
      </c>
      <c r="H92" s="283" t="s">
        <v>403</v>
      </c>
      <c r="I92" s="283" t="s">
        <v>403</v>
      </c>
      <c r="J92" s="283" t="s">
        <v>403</v>
      </c>
      <c r="K92" s="283" t="s">
        <v>403</v>
      </c>
      <c r="L92" s="283" t="s">
        <v>403</v>
      </c>
      <c r="M92" s="283" t="s">
        <v>403</v>
      </c>
      <c r="N92" s="283"/>
      <c r="O92" s="283" t="s">
        <v>403</v>
      </c>
    </row>
    <row r="93" spans="1:15" x14ac:dyDescent="0.25">
      <c r="A93" s="281"/>
      <c r="B93" s="281"/>
      <c r="C93" s="281"/>
      <c r="F93" s="58" t="s">
        <v>334</v>
      </c>
      <c r="G93" s="241">
        <v>57</v>
      </c>
      <c r="H93" s="241">
        <v>66</v>
      </c>
      <c r="I93" s="241">
        <v>62</v>
      </c>
      <c r="J93" s="241">
        <v>57</v>
      </c>
      <c r="K93" s="241">
        <v>50</v>
      </c>
      <c r="L93" s="241">
        <v>56</v>
      </c>
      <c r="M93" s="241">
        <v>63</v>
      </c>
      <c r="N93" s="241"/>
      <c r="O93" s="241">
        <v>40</v>
      </c>
    </row>
    <row r="94" spans="1:15" x14ac:dyDescent="0.25">
      <c r="A94" s="281"/>
      <c r="B94" s="281"/>
      <c r="C94" s="281"/>
      <c r="F94" s="58" t="s">
        <v>335</v>
      </c>
      <c r="G94" s="241">
        <v>68</v>
      </c>
      <c r="H94" s="241">
        <v>77</v>
      </c>
      <c r="I94" s="241">
        <v>71</v>
      </c>
      <c r="J94" s="241" t="s">
        <v>404</v>
      </c>
      <c r="K94" s="241">
        <v>61</v>
      </c>
      <c r="L94" s="241">
        <v>64</v>
      </c>
      <c r="M94" s="241">
        <v>66</v>
      </c>
      <c r="N94" s="241"/>
      <c r="O94" s="241">
        <v>44</v>
      </c>
    </row>
    <row r="95" spans="1:15" x14ac:dyDescent="0.25">
      <c r="A95" s="281"/>
      <c r="B95" s="281"/>
      <c r="C95" s="281"/>
      <c r="F95" s="58" t="s">
        <v>405</v>
      </c>
      <c r="G95" s="241" t="s">
        <v>404</v>
      </c>
      <c r="H95" s="241">
        <v>90</v>
      </c>
      <c r="I95" s="241">
        <v>81</v>
      </c>
      <c r="J95" s="241" t="s">
        <v>404</v>
      </c>
      <c r="K95" s="241" t="s">
        <v>404</v>
      </c>
      <c r="L95" s="241">
        <v>75</v>
      </c>
      <c r="M95" s="241">
        <v>68</v>
      </c>
      <c r="N95" s="241"/>
      <c r="O95" s="241">
        <v>54</v>
      </c>
    </row>
    <row r="96" spans="1:15" x14ac:dyDescent="0.25">
      <c r="A96" s="281"/>
      <c r="B96" s="281"/>
      <c r="C96" s="281"/>
      <c r="F96" s="58" t="s">
        <v>406</v>
      </c>
      <c r="G96" s="241" t="s">
        <v>404</v>
      </c>
      <c r="H96" s="241">
        <v>125</v>
      </c>
      <c r="I96" s="241">
        <v>115</v>
      </c>
      <c r="J96" s="241" t="s">
        <v>404</v>
      </c>
      <c r="K96" s="241" t="s">
        <v>404</v>
      </c>
      <c r="L96" s="241">
        <v>109</v>
      </c>
      <c r="M96" s="241">
        <v>99</v>
      </c>
      <c r="N96" s="241"/>
      <c r="O96" s="241">
        <v>84</v>
      </c>
    </row>
    <row r="97" spans="1:15" x14ac:dyDescent="0.25">
      <c r="A97" s="281"/>
      <c r="B97" s="281"/>
      <c r="C97" s="281"/>
      <c r="F97" s="58" t="s">
        <v>407</v>
      </c>
      <c r="G97" s="241" t="s">
        <v>404</v>
      </c>
      <c r="H97" s="241" t="s">
        <v>404</v>
      </c>
      <c r="I97" s="241">
        <v>133</v>
      </c>
      <c r="J97" s="241" t="s">
        <v>404</v>
      </c>
      <c r="K97" s="241" t="s">
        <v>404</v>
      </c>
      <c r="L97" s="241">
        <v>117</v>
      </c>
      <c r="M97" s="241">
        <v>107</v>
      </c>
      <c r="N97" s="241"/>
      <c r="O97" s="241">
        <v>92</v>
      </c>
    </row>
    <row r="98" spans="1:15" x14ac:dyDescent="0.25">
      <c r="A98" s="281"/>
      <c r="B98" s="281"/>
      <c r="C98" s="281"/>
    </row>
    <row r="99" spans="1:15" x14ac:dyDescent="0.25">
      <c r="A99" s="281"/>
      <c r="B99" s="281"/>
      <c r="C99" s="281"/>
    </row>
    <row r="100" spans="1:15" x14ac:dyDescent="0.25">
      <c r="A100" s="281"/>
      <c r="B100" s="281"/>
      <c r="C100" s="281"/>
      <c r="F100" s="51"/>
      <c r="G100" s="442" t="s">
        <v>349</v>
      </c>
      <c r="H100" s="442"/>
      <c r="I100" s="442"/>
      <c r="J100" s="442"/>
      <c r="K100" s="442"/>
      <c r="L100" s="442"/>
      <c r="M100" s="442"/>
      <c r="N100" s="442"/>
      <c r="O100" s="442"/>
    </row>
    <row r="101" spans="1:15" x14ac:dyDescent="0.25">
      <c r="A101" s="281"/>
      <c r="B101" s="281"/>
      <c r="C101" s="281"/>
      <c r="F101" s="51"/>
      <c r="G101" s="298" t="s">
        <v>326</v>
      </c>
      <c r="H101" s="298" t="s">
        <v>327</v>
      </c>
      <c r="I101" s="298" t="s">
        <v>328</v>
      </c>
      <c r="J101" s="298" t="s">
        <v>329</v>
      </c>
      <c r="K101" s="298" t="s">
        <v>330</v>
      </c>
      <c r="L101" s="298" t="s">
        <v>331</v>
      </c>
      <c r="M101" s="298" t="s">
        <v>332</v>
      </c>
      <c r="N101" s="298"/>
      <c r="O101" s="51" t="s">
        <v>333</v>
      </c>
    </row>
    <row r="102" spans="1:15" x14ac:dyDescent="0.25">
      <c r="A102" s="281"/>
      <c r="B102" s="281"/>
      <c r="C102" s="281"/>
      <c r="F102" s="283" t="s">
        <v>402</v>
      </c>
      <c r="G102" s="283" t="s">
        <v>403</v>
      </c>
      <c r="H102" s="283" t="s">
        <v>403</v>
      </c>
      <c r="I102" s="283" t="s">
        <v>403</v>
      </c>
      <c r="J102" s="283" t="s">
        <v>403</v>
      </c>
      <c r="K102" s="283" t="s">
        <v>403</v>
      </c>
      <c r="L102" s="283" t="s">
        <v>403</v>
      </c>
      <c r="M102" s="283" t="s">
        <v>403</v>
      </c>
      <c r="N102" s="283"/>
      <c r="O102" s="283" t="s">
        <v>403</v>
      </c>
    </row>
    <row r="103" spans="1:15" x14ac:dyDescent="0.25">
      <c r="A103" s="281"/>
      <c r="B103" s="281"/>
      <c r="C103" s="281"/>
      <c r="F103" s="58" t="s">
        <v>334</v>
      </c>
      <c r="G103" s="241">
        <v>70</v>
      </c>
      <c r="H103" s="241">
        <v>79</v>
      </c>
      <c r="I103" s="241">
        <v>72</v>
      </c>
      <c r="J103" s="241">
        <v>69</v>
      </c>
      <c r="K103" s="241">
        <v>60</v>
      </c>
      <c r="L103" s="241">
        <v>64</v>
      </c>
      <c r="M103" s="241">
        <v>66</v>
      </c>
      <c r="N103" s="241"/>
      <c r="O103" s="241">
        <v>44</v>
      </c>
    </row>
    <row r="104" spans="1:15" x14ac:dyDescent="0.25">
      <c r="A104" s="281"/>
      <c r="B104" s="281"/>
      <c r="C104" s="281"/>
      <c r="F104" s="58" t="s">
        <v>335</v>
      </c>
      <c r="G104" s="241">
        <v>88</v>
      </c>
      <c r="H104" s="241">
        <v>96</v>
      </c>
      <c r="I104" s="241">
        <v>87</v>
      </c>
      <c r="J104" s="241" t="s">
        <v>404</v>
      </c>
      <c r="K104" s="241">
        <v>77</v>
      </c>
      <c r="L104" s="241">
        <v>79</v>
      </c>
      <c r="M104" s="241">
        <v>76</v>
      </c>
      <c r="N104" s="241"/>
      <c r="O104" s="241">
        <v>54</v>
      </c>
    </row>
    <row r="105" spans="1:15" x14ac:dyDescent="0.25">
      <c r="A105" s="281"/>
      <c r="B105" s="281"/>
      <c r="C105" s="281"/>
      <c r="F105" s="58" t="s">
        <v>405</v>
      </c>
      <c r="G105" s="241" t="s">
        <v>404</v>
      </c>
      <c r="H105" s="241">
        <v>115</v>
      </c>
      <c r="I105" s="241">
        <v>104</v>
      </c>
      <c r="J105" s="241" t="s">
        <v>404</v>
      </c>
      <c r="K105" s="241" t="s">
        <v>404</v>
      </c>
      <c r="L105" s="241">
        <v>96</v>
      </c>
      <c r="M105" s="241">
        <v>87</v>
      </c>
      <c r="N105" s="241"/>
      <c r="O105" s="241">
        <v>69</v>
      </c>
    </row>
    <row r="106" spans="1:15" x14ac:dyDescent="0.25">
      <c r="A106" s="281"/>
      <c r="B106" s="281"/>
      <c r="C106" s="281"/>
      <c r="F106" s="58" t="s">
        <v>406</v>
      </c>
      <c r="G106" s="241" t="s">
        <v>404</v>
      </c>
      <c r="H106" s="241">
        <v>161</v>
      </c>
      <c r="I106" s="241">
        <v>148</v>
      </c>
      <c r="J106" s="241" t="s">
        <v>404</v>
      </c>
      <c r="K106" s="241" t="s">
        <v>404</v>
      </c>
      <c r="L106" s="241">
        <v>140</v>
      </c>
      <c r="M106" s="241">
        <v>128</v>
      </c>
      <c r="N106" s="241"/>
      <c r="O106" s="241">
        <v>109</v>
      </c>
    </row>
    <row r="107" spans="1:15" x14ac:dyDescent="0.25">
      <c r="A107" s="281"/>
      <c r="B107" s="281"/>
      <c r="C107" s="281"/>
      <c r="F107" s="58" t="s">
        <v>407</v>
      </c>
      <c r="G107" s="241" t="s">
        <v>404</v>
      </c>
      <c r="H107" s="241" t="s">
        <v>404</v>
      </c>
      <c r="I107" s="241">
        <v>159</v>
      </c>
      <c r="J107" s="241" t="s">
        <v>404</v>
      </c>
      <c r="K107" s="241" t="s">
        <v>404</v>
      </c>
      <c r="L107" s="241">
        <v>152</v>
      </c>
      <c r="M107" s="241">
        <v>138</v>
      </c>
      <c r="N107" s="241"/>
      <c r="O107" s="241">
        <v>119</v>
      </c>
    </row>
    <row r="108" spans="1:15" x14ac:dyDescent="0.25">
      <c r="A108" s="281"/>
      <c r="B108" s="281"/>
      <c r="C108" s="281"/>
    </row>
    <row r="109" spans="1:15" x14ac:dyDescent="0.25">
      <c r="A109" s="281"/>
      <c r="B109" s="281"/>
      <c r="C109" s="281"/>
    </row>
    <row r="110" spans="1:15" x14ac:dyDescent="0.25">
      <c r="A110" s="281"/>
      <c r="B110" s="281"/>
      <c r="C110" s="281"/>
      <c r="F110" s="51"/>
      <c r="G110" s="442" t="s">
        <v>351</v>
      </c>
      <c r="H110" s="442"/>
      <c r="I110" s="442"/>
      <c r="J110" s="442"/>
      <c r="K110" s="442"/>
      <c r="L110" s="442"/>
      <c r="M110" s="442"/>
      <c r="N110" s="442"/>
      <c r="O110" s="442"/>
    </row>
    <row r="111" spans="1:15" x14ac:dyDescent="0.25">
      <c r="A111" s="281"/>
      <c r="B111" s="281"/>
      <c r="C111" s="281"/>
      <c r="F111" s="51"/>
      <c r="G111" s="298" t="s">
        <v>326</v>
      </c>
      <c r="H111" s="298" t="s">
        <v>327</v>
      </c>
      <c r="I111" s="298" t="s">
        <v>328</v>
      </c>
      <c r="J111" s="298" t="s">
        <v>329</v>
      </c>
      <c r="K111" s="298" t="s">
        <v>330</v>
      </c>
      <c r="L111" s="298" t="s">
        <v>331</v>
      </c>
      <c r="M111" s="298" t="s">
        <v>332</v>
      </c>
      <c r="N111" s="298"/>
      <c r="O111" s="51" t="s">
        <v>333</v>
      </c>
    </row>
    <row r="112" spans="1:15" x14ac:dyDescent="0.25">
      <c r="A112" s="281"/>
      <c r="B112" s="281"/>
      <c r="C112" s="281"/>
      <c r="F112" s="283" t="s">
        <v>402</v>
      </c>
      <c r="G112" s="283" t="s">
        <v>403</v>
      </c>
      <c r="H112" s="283" t="s">
        <v>403</v>
      </c>
      <c r="I112" s="283" t="s">
        <v>403</v>
      </c>
      <c r="J112" s="283" t="s">
        <v>403</v>
      </c>
      <c r="K112" s="283" t="s">
        <v>403</v>
      </c>
      <c r="L112" s="283" t="s">
        <v>403</v>
      </c>
      <c r="M112" s="283" t="s">
        <v>403</v>
      </c>
      <c r="N112" s="283"/>
      <c r="O112" s="283" t="s">
        <v>403</v>
      </c>
    </row>
    <row r="113" spans="1:15" x14ac:dyDescent="0.25">
      <c r="A113" s="281"/>
      <c r="B113" s="281"/>
      <c r="C113" s="281"/>
      <c r="F113" s="58" t="s">
        <v>334</v>
      </c>
      <c r="G113" s="241">
        <v>57</v>
      </c>
      <c r="H113" s="241">
        <v>66</v>
      </c>
      <c r="I113" s="241">
        <v>62</v>
      </c>
      <c r="J113" s="241">
        <v>57</v>
      </c>
      <c r="K113" s="241">
        <v>50</v>
      </c>
      <c r="L113" s="241">
        <v>56</v>
      </c>
      <c r="M113" s="241">
        <v>63</v>
      </c>
      <c r="N113" s="241"/>
      <c r="O113" s="241">
        <v>40</v>
      </c>
    </row>
    <row r="114" spans="1:15" x14ac:dyDescent="0.25">
      <c r="A114" s="281"/>
      <c r="B114" s="281"/>
      <c r="C114" s="281"/>
      <c r="F114" s="58" t="s">
        <v>335</v>
      </c>
      <c r="G114" s="241">
        <v>68</v>
      </c>
      <c r="H114" s="241">
        <v>77</v>
      </c>
      <c r="I114" s="241">
        <v>71</v>
      </c>
      <c r="J114" s="241" t="s">
        <v>404</v>
      </c>
      <c r="K114" s="241">
        <v>61</v>
      </c>
      <c r="L114" s="241">
        <v>64</v>
      </c>
      <c r="M114" s="241">
        <v>66</v>
      </c>
      <c r="N114" s="241"/>
      <c r="O114" s="241">
        <v>44</v>
      </c>
    </row>
    <row r="115" spans="1:15" x14ac:dyDescent="0.25">
      <c r="A115" s="281"/>
      <c r="B115" s="281"/>
      <c r="C115" s="281"/>
      <c r="F115" s="58" t="s">
        <v>405</v>
      </c>
      <c r="G115" s="241" t="s">
        <v>404</v>
      </c>
      <c r="H115" s="241">
        <v>90</v>
      </c>
      <c r="I115" s="241">
        <v>81</v>
      </c>
      <c r="J115" s="241" t="s">
        <v>404</v>
      </c>
      <c r="K115" s="241" t="s">
        <v>404</v>
      </c>
      <c r="L115" s="241">
        <v>75</v>
      </c>
      <c r="M115" s="241">
        <v>68</v>
      </c>
      <c r="N115" s="241"/>
      <c r="O115" s="241">
        <v>54</v>
      </c>
    </row>
    <row r="116" spans="1:15" x14ac:dyDescent="0.25">
      <c r="A116" s="281"/>
      <c r="B116" s="281"/>
      <c r="C116" s="281"/>
      <c r="F116" s="58" t="s">
        <v>406</v>
      </c>
      <c r="G116" s="241" t="s">
        <v>404</v>
      </c>
      <c r="H116" s="241">
        <v>125</v>
      </c>
      <c r="I116" s="241">
        <v>115</v>
      </c>
      <c r="J116" s="241" t="s">
        <v>404</v>
      </c>
      <c r="K116" s="241" t="s">
        <v>404</v>
      </c>
      <c r="L116" s="241">
        <v>109</v>
      </c>
      <c r="M116" s="241">
        <v>99</v>
      </c>
      <c r="N116" s="241"/>
      <c r="O116" s="241">
        <v>84</v>
      </c>
    </row>
    <row r="117" spans="1:15" x14ac:dyDescent="0.25">
      <c r="A117" s="281"/>
      <c r="B117" s="281"/>
      <c r="C117" s="281"/>
      <c r="F117" s="58" t="s">
        <v>407</v>
      </c>
      <c r="G117" s="241" t="s">
        <v>404</v>
      </c>
      <c r="H117" s="241" t="s">
        <v>404</v>
      </c>
      <c r="I117" s="241">
        <v>133</v>
      </c>
      <c r="J117" s="241" t="s">
        <v>404</v>
      </c>
      <c r="K117" s="241" t="s">
        <v>404</v>
      </c>
      <c r="L117" s="241">
        <v>117</v>
      </c>
      <c r="M117" s="241">
        <v>107</v>
      </c>
      <c r="N117" s="241"/>
      <c r="O117" s="241">
        <v>92</v>
      </c>
    </row>
    <row r="118" spans="1:15" x14ac:dyDescent="0.25">
      <c r="A118" s="281"/>
      <c r="B118" s="281"/>
      <c r="C118" s="281"/>
    </row>
    <row r="119" spans="1:15" x14ac:dyDescent="0.25">
      <c r="A119" s="281"/>
      <c r="B119" s="281"/>
      <c r="C119" s="281"/>
    </row>
    <row r="120" spans="1:15" x14ac:dyDescent="0.25">
      <c r="A120" s="281"/>
      <c r="B120" s="281"/>
      <c r="C120" s="281"/>
      <c r="F120" s="51"/>
      <c r="G120" s="442" t="s">
        <v>352</v>
      </c>
      <c r="H120" s="442"/>
      <c r="I120" s="442"/>
      <c r="J120" s="442"/>
      <c r="K120" s="442"/>
      <c r="L120" s="442"/>
      <c r="M120" s="442"/>
      <c r="N120" s="442"/>
      <c r="O120" s="442"/>
    </row>
    <row r="121" spans="1:15" x14ac:dyDescent="0.25">
      <c r="A121" s="281"/>
      <c r="B121" s="281"/>
      <c r="C121" s="281"/>
      <c r="F121" s="51"/>
      <c r="G121" s="298" t="s">
        <v>326</v>
      </c>
      <c r="H121" s="298" t="s">
        <v>327</v>
      </c>
      <c r="I121" s="298" t="s">
        <v>328</v>
      </c>
      <c r="J121" s="298" t="s">
        <v>329</v>
      </c>
      <c r="K121" s="298" t="s">
        <v>330</v>
      </c>
      <c r="L121" s="298" t="s">
        <v>331</v>
      </c>
      <c r="M121" s="298" t="s">
        <v>332</v>
      </c>
      <c r="N121" s="298"/>
      <c r="O121" s="51" t="s">
        <v>333</v>
      </c>
    </row>
    <row r="122" spans="1:15" x14ac:dyDescent="0.25">
      <c r="A122" s="281"/>
      <c r="B122" s="281"/>
      <c r="C122" s="281"/>
      <c r="F122" s="283" t="s">
        <v>402</v>
      </c>
      <c r="G122" s="283" t="s">
        <v>403</v>
      </c>
      <c r="H122" s="283" t="s">
        <v>403</v>
      </c>
      <c r="I122" s="283" t="s">
        <v>403</v>
      </c>
      <c r="J122" s="283" t="s">
        <v>403</v>
      </c>
      <c r="K122" s="283" t="s">
        <v>403</v>
      </c>
      <c r="L122" s="283" t="s">
        <v>403</v>
      </c>
      <c r="M122" s="283" t="s">
        <v>403</v>
      </c>
      <c r="N122" s="283"/>
      <c r="O122" s="283" t="s">
        <v>403</v>
      </c>
    </row>
    <row r="123" spans="1:15" x14ac:dyDescent="0.25">
      <c r="A123" s="281"/>
      <c r="B123" s="281"/>
      <c r="C123" s="281"/>
      <c r="F123" s="58" t="s">
        <v>334</v>
      </c>
      <c r="G123" s="241">
        <v>57</v>
      </c>
      <c r="H123" s="241">
        <v>66</v>
      </c>
      <c r="I123" s="241">
        <v>62</v>
      </c>
      <c r="J123" s="241">
        <v>57</v>
      </c>
      <c r="K123" s="241">
        <v>50</v>
      </c>
      <c r="L123" s="241">
        <v>56</v>
      </c>
      <c r="M123" s="241">
        <v>63</v>
      </c>
      <c r="N123" s="241"/>
      <c r="O123" s="241">
        <v>40</v>
      </c>
    </row>
    <row r="124" spans="1:15" x14ac:dyDescent="0.25">
      <c r="A124" s="281"/>
      <c r="B124" s="281"/>
      <c r="C124" s="281"/>
      <c r="F124" s="58" t="s">
        <v>335</v>
      </c>
      <c r="G124" s="241">
        <v>68</v>
      </c>
      <c r="H124" s="241">
        <v>77</v>
      </c>
      <c r="I124" s="241">
        <v>71</v>
      </c>
      <c r="J124" s="241" t="s">
        <v>404</v>
      </c>
      <c r="K124" s="241">
        <v>61</v>
      </c>
      <c r="L124" s="241">
        <v>64</v>
      </c>
      <c r="M124" s="241">
        <v>66</v>
      </c>
      <c r="N124" s="241"/>
      <c r="O124" s="241">
        <v>44</v>
      </c>
    </row>
    <row r="125" spans="1:15" x14ac:dyDescent="0.25">
      <c r="A125" s="281"/>
      <c r="B125" s="281"/>
      <c r="C125" s="281"/>
      <c r="F125" s="58" t="s">
        <v>405</v>
      </c>
      <c r="G125" s="241" t="s">
        <v>404</v>
      </c>
      <c r="H125" s="241">
        <v>90</v>
      </c>
      <c r="I125" s="241">
        <v>81</v>
      </c>
      <c r="J125" s="241" t="s">
        <v>404</v>
      </c>
      <c r="K125" s="241" t="s">
        <v>404</v>
      </c>
      <c r="L125" s="241">
        <v>75</v>
      </c>
      <c r="M125" s="241">
        <v>68</v>
      </c>
      <c r="N125" s="241"/>
      <c r="O125" s="241">
        <v>54</v>
      </c>
    </row>
    <row r="126" spans="1:15" x14ac:dyDescent="0.25">
      <c r="A126" s="281"/>
      <c r="B126" s="281"/>
      <c r="C126" s="281"/>
      <c r="F126" s="58" t="s">
        <v>406</v>
      </c>
      <c r="G126" s="241" t="s">
        <v>404</v>
      </c>
      <c r="H126" s="241">
        <v>125</v>
      </c>
      <c r="I126" s="241">
        <v>115</v>
      </c>
      <c r="J126" s="241" t="s">
        <v>404</v>
      </c>
      <c r="K126" s="241" t="s">
        <v>404</v>
      </c>
      <c r="L126" s="241">
        <v>109</v>
      </c>
      <c r="M126" s="241">
        <v>99</v>
      </c>
      <c r="N126" s="241"/>
      <c r="O126" s="241">
        <v>84</v>
      </c>
    </row>
    <row r="127" spans="1:15" x14ac:dyDescent="0.25">
      <c r="A127" s="281"/>
      <c r="B127" s="281"/>
      <c r="C127" s="281"/>
      <c r="F127" s="58" t="s">
        <v>407</v>
      </c>
      <c r="G127" s="241" t="s">
        <v>404</v>
      </c>
      <c r="H127" s="241" t="s">
        <v>404</v>
      </c>
      <c r="I127" s="241">
        <v>133</v>
      </c>
      <c r="J127" s="241" t="s">
        <v>404</v>
      </c>
      <c r="K127" s="241" t="s">
        <v>404</v>
      </c>
      <c r="L127" s="241">
        <v>117</v>
      </c>
      <c r="M127" s="241">
        <v>107</v>
      </c>
      <c r="N127" s="241"/>
      <c r="O127" s="241">
        <v>92</v>
      </c>
    </row>
    <row r="128" spans="1:15" x14ac:dyDescent="0.25">
      <c r="A128" s="281"/>
      <c r="B128" s="281"/>
      <c r="C128" s="281"/>
    </row>
    <row r="129" spans="1:15" x14ac:dyDescent="0.25">
      <c r="A129" s="281"/>
      <c r="B129" s="281"/>
      <c r="C129" s="281"/>
    </row>
    <row r="130" spans="1:15" x14ac:dyDescent="0.25">
      <c r="A130" s="281"/>
      <c r="B130" s="281"/>
      <c r="C130" s="281"/>
      <c r="F130" s="51"/>
      <c r="G130" s="442" t="s">
        <v>354</v>
      </c>
      <c r="H130" s="442"/>
      <c r="I130" s="442"/>
      <c r="J130" s="442"/>
      <c r="K130" s="442"/>
      <c r="L130" s="442"/>
      <c r="M130" s="442"/>
      <c r="N130" s="442"/>
      <c r="O130" s="442"/>
    </row>
    <row r="131" spans="1:15" x14ac:dyDescent="0.25">
      <c r="A131" s="281"/>
      <c r="B131" s="281"/>
      <c r="C131" s="281"/>
      <c r="F131" s="51"/>
      <c r="G131" s="298" t="s">
        <v>326</v>
      </c>
      <c r="H131" s="298" t="s">
        <v>327</v>
      </c>
      <c r="I131" s="298" t="s">
        <v>328</v>
      </c>
      <c r="J131" s="298" t="s">
        <v>329</v>
      </c>
      <c r="K131" s="298" t="s">
        <v>330</v>
      </c>
      <c r="L131" s="298" t="s">
        <v>331</v>
      </c>
      <c r="M131" s="298" t="s">
        <v>332</v>
      </c>
      <c r="N131" s="298"/>
      <c r="O131" s="51" t="s">
        <v>333</v>
      </c>
    </row>
    <row r="132" spans="1:15" x14ac:dyDescent="0.25">
      <c r="A132" s="281"/>
      <c r="B132" s="281"/>
      <c r="C132" s="281"/>
      <c r="F132" s="283" t="s">
        <v>402</v>
      </c>
      <c r="G132" s="283" t="s">
        <v>403</v>
      </c>
      <c r="H132" s="283" t="s">
        <v>403</v>
      </c>
      <c r="I132" s="283" t="s">
        <v>403</v>
      </c>
      <c r="J132" s="283" t="s">
        <v>403</v>
      </c>
      <c r="K132" s="283" t="s">
        <v>403</v>
      </c>
      <c r="L132" s="283" t="s">
        <v>403</v>
      </c>
      <c r="M132" s="283" t="s">
        <v>403</v>
      </c>
      <c r="N132" s="283"/>
      <c r="O132" s="283" t="s">
        <v>403</v>
      </c>
    </row>
    <row r="133" spans="1:15" x14ac:dyDescent="0.25">
      <c r="A133" s="281"/>
      <c r="B133" s="281"/>
      <c r="C133" s="281"/>
      <c r="F133" s="58" t="s">
        <v>334</v>
      </c>
      <c r="G133" s="241">
        <v>57</v>
      </c>
      <c r="H133" s="241">
        <v>66</v>
      </c>
      <c r="I133" s="241">
        <v>62</v>
      </c>
      <c r="J133" s="241">
        <v>57</v>
      </c>
      <c r="K133" s="241">
        <v>50</v>
      </c>
      <c r="L133" s="241">
        <v>56</v>
      </c>
      <c r="M133" s="241">
        <v>63</v>
      </c>
      <c r="N133" s="241"/>
      <c r="O133" s="241">
        <v>40</v>
      </c>
    </row>
    <row r="134" spans="1:15" x14ac:dyDescent="0.25">
      <c r="A134" s="281"/>
      <c r="B134" s="281"/>
      <c r="C134" s="281"/>
      <c r="F134" s="58" t="s">
        <v>335</v>
      </c>
      <c r="G134" s="241">
        <v>68</v>
      </c>
      <c r="H134" s="241">
        <v>77</v>
      </c>
      <c r="I134" s="241">
        <v>71</v>
      </c>
      <c r="J134" s="241" t="s">
        <v>404</v>
      </c>
      <c r="K134" s="241">
        <v>61</v>
      </c>
      <c r="L134" s="241">
        <v>64</v>
      </c>
      <c r="M134" s="241">
        <v>66</v>
      </c>
      <c r="N134" s="241"/>
      <c r="O134" s="241">
        <v>44</v>
      </c>
    </row>
    <row r="135" spans="1:15" x14ac:dyDescent="0.25">
      <c r="A135" s="281"/>
      <c r="B135" s="281"/>
      <c r="C135" s="281"/>
      <c r="F135" s="58" t="s">
        <v>405</v>
      </c>
      <c r="G135" s="241" t="s">
        <v>404</v>
      </c>
      <c r="H135" s="241">
        <v>90</v>
      </c>
      <c r="I135" s="241">
        <v>81</v>
      </c>
      <c r="J135" s="241" t="s">
        <v>404</v>
      </c>
      <c r="K135" s="241" t="s">
        <v>404</v>
      </c>
      <c r="L135" s="241">
        <v>75</v>
      </c>
      <c r="M135" s="241">
        <v>68</v>
      </c>
      <c r="N135" s="241"/>
      <c r="O135" s="241">
        <v>54</v>
      </c>
    </row>
    <row r="136" spans="1:15" x14ac:dyDescent="0.25">
      <c r="A136" s="281"/>
      <c r="B136" s="281"/>
      <c r="C136" s="281"/>
      <c r="F136" s="58" t="s">
        <v>406</v>
      </c>
      <c r="G136" s="241" t="s">
        <v>404</v>
      </c>
      <c r="H136" s="241">
        <v>125</v>
      </c>
      <c r="I136" s="241">
        <v>115</v>
      </c>
      <c r="J136" s="241" t="s">
        <v>404</v>
      </c>
      <c r="K136" s="241" t="s">
        <v>404</v>
      </c>
      <c r="L136" s="241">
        <v>109</v>
      </c>
      <c r="M136" s="241">
        <v>99</v>
      </c>
      <c r="N136" s="241"/>
      <c r="O136" s="241">
        <v>84</v>
      </c>
    </row>
    <row r="137" spans="1:15" x14ac:dyDescent="0.25">
      <c r="A137" s="281"/>
      <c r="B137" s="281"/>
      <c r="C137" s="281"/>
      <c r="F137" s="58" t="s">
        <v>407</v>
      </c>
      <c r="G137" s="241" t="s">
        <v>404</v>
      </c>
      <c r="H137" s="241" t="s">
        <v>404</v>
      </c>
      <c r="I137" s="241">
        <v>133</v>
      </c>
      <c r="J137" s="241" t="s">
        <v>404</v>
      </c>
      <c r="K137" s="241" t="s">
        <v>404</v>
      </c>
      <c r="L137" s="241">
        <v>117</v>
      </c>
      <c r="M137" s="241">
        <v>107</v>
      </c>
      <c r="N137" s="241"/>
      <c r="O137" s="241">
        <v>92</v>
      </c>
    </row>
    <row r="138" spans="1:15" x14ac:dyDescent="0.25">
      <c r="A138" s="281"/>
      <c r="B138" s="281"/>
      <c r="C138" s="281"/>
    </row>
    <row r="139" spans="1:15" x14ac:dyDescent="0.25">
      <c r="A139" s="281"/>
      <c r="B139" s="281"/>
      <c r="C139" s="281"/>
    </row>
    <row r="140" spans="1:15" x14ac:dyDescent="0.25">
      <c r="A140" s="281"/>
      <c r="B140" s="281"/>
      <c r="C140" s="281"/>
      <c r="F140" s="51"/>
      <c r="G140" s="442" t="s">
        <v>356</v>
      </c>
      <c r="H140" s="442"/>
      <c r="I140" s="442"/>
      <c r="J140" s="442"/>
      <c r="K140" s="442"/>
      <c r="L140" s="442"/>
      <c r="M140" s="442"/>
      <c r="N140" s="442"/>
      <c r="O140" s="442"/>
    </row>
    <row r="141" spans="1:15" x14ac:dyDescent="0.25">
      <c r="A141" s="281"/>
      <c r="B141" s="281"/>
      <c r="C141" s="281"/>
      <c r="F141" s="51"/>
      <c r="G141" s="298" t="s">
        <v>326</v>
      </c>
      <c r="H141" s="298" t="s">
        <v>327</v>
      </c>
      <c r="I141" s="298" t="s">
        <v>328</v>
      </c>
      <c r="J141" s="298" t="s">
        <v>329</v>
      </c>
      <c r="K141" s="298" t="s">
        <v>330</v>
      </c>
      <c r="L141" s="298" t="s">
        <v>331</v>
      </c>
      <c r="M141" s="298" t="s">
        <v>332</v>
      </c>
      <c r="N141" s="298"/>
      <c r="O141" s="51" t="s">
        <v>333</v>
      </c>
    </row>
    <row r="142" spans="1:15" x14ac:dyDescent="0.25">
      <c r="A142" s="281"/>
      <c r="B142" s="281"/>
      <c r="C142" s="281"/>
      <c r="F142" s="283" t="s">
        <v>402</v>
      </c>
      <c r="G142" s="283" t="s">
        <v>403</v>
      </c>
      <c r="H142" s="283" t="s">
        <v>403</v>
      </c>
      <c r="I142" s="283" t="s">
        <v>403</v>
      </c>
      <c r="J142" s="283" t="s">
        <v>403</v>
      </c>
      <c r="K142" s="283" t="s">
        <v>403</v>
      </c>
      <c r="L142" s="283" t="s">
        <v>403</v>
      </c>
      <c r="M142" s="283" t="s">
        <v>403</v>
      </c>
      <c r="N142" s="283"/>
      <c r="O142" s="283" t="s">
        <v>403</v>
      </c>
    </row>
    <row r="143" spans="1:15" x14ac:dyDescent="0.25">
      <c r="A143" s="281"/>
      <c r="B143" s="281"/>
      <c r="C143" s="281"/>
      <c r="F143" s="58" t="s">
        <v>334</v>
      </c>
      <c r="G143" s="241">
        <v>57</v>
      </c>
      <c r="H143" s="241">
        <v>66</v>
      </c>
      <c r="I143" s="241">
        <v>62</v>
      </c>
      <c r="J143" s="241">
        <v>57</v>
      </c>
      <c r="K143" s="241">
        <v>50</v>
      </c>
      <c r="L143" s="241">
        <v>56</v>
      </c>
      <c r="M143" s="241">
        <v>63</v>
      </c>
      <c r="N143" s="241"/>
      <c r="O143" s="241">
        <v>40</v>
      </c>
    </row>
    <row r="144" spans="1:15" x14ac:dyDescent="0.25">
      <c r="A144" s="281"/>
      <c r="B144" s="281"/>
      <c r="C144" s="281"/>
      <c r="F144" s="58" t="s">
        <v>335</v>
      </c>
      <c r="G144" s="241">
        <v>68</v>
      </c>
      <c r="H144" s="241">
        <v>77</v>
      </c>
      <c r="I144" s="241">
        <v>71</v>
      </c>
      <c r="J144" s="241" t="s">
        <v>404</v>
      </c>
      <c r="K144" s="241">
        <v>61</v>
      </c>
      <c r="L144" s="241">
        <v>64</v>
      </c>
      <c r="M144" s="241">
        <v>66</v>
      </c>
      <c r="N144" s="241"/>
      <c r="O144" s="241">
        <v>44</v>
      </c>
    </row>
    <row r="145" spans="1:15" x14ac:dyDescent="0.25">
      <c r="A145" s="281"/>
      <c r="B145" s="281"/>
      <c r="C145" s="281"/>
      <c r="F145" s="58" t="s">
        <v>405</v>
      </c>
      <c r="G145" s="241" t="s">
        <v>404</v>
      </c>
      <c r="H145" s="241">
        <v>90</v>
      </c>
      <c r="I145" s="241">
        <v>81</v>
      </c>
      <c r="J145" s="241" t="s">
        <v>404</v>
      </c>
      <c r="K145" s="241" t="s">
        <v>404</v>
      </c>
      <c r="L145" s="241">
        <v>75</v>
      </c>
      <c r="M145" s="241">
        <v>68</v>
      </c>
      <c r="N145" s="241"/>
      <c r="O145" s="241">
        <v>54</v>
      </c>
    </row>
    <row r="146" spans="1:15" x14ac:dyDescent="0.25">
      <c r="A146" s="281"/>
      <c r="B146" s="281"/>
      <c r="C146" s="281"/>
      <c r="F146" s="58" t="s">
        <v>406</v>
      </c>
      <c r="G146" s="241" t="s">
        <v>404</v>
      </c>
      <c r="H146" s="241">
        <v>125</v>
      </c>
      <c r="I146" s="241">
        <v>115</v>
      </c>
      <c r="J146" s="241" t="s">
        <v>404</v>
      </c>
      <c r="K146" s="241" t="s">
        <v>404</v>
      </c>
      <c r="L146" s="241">
        <v>109</v>
      </c>
      <c r="M146" s="241">
        <v>99</v>
      </c>
      <c r="N146" s="241"/>
      <c r="O146" s="241">
        <v>84</v>
      </c>
    </row>
    <row r="147" spans="1:15" x14ac:dyDescent="0.25">
      <c r="A147" s="281"/>
      <c r="B147" s="281"/>
      <c r="C147" s="281"/>
      <c r="F147" s="58" t="s">
        <v>407</v>
      </c>
      <c r="G147" s="241" t="s">
        <v>404</v>
      </c>
      <c r="H147" s="241" t="s">
        <v>404</v>
      </c>
      <c r="I147" s="241">
        <v>133</v>
      </c>
      <c r="J147" s="241" t="s">
        <v>404</v>
      </c>
      <c r="K147" s="241" t="s">
        <v>404</v>
      </c>
      <c r="L147" s="241">
        <v>117</v>
      </c>
      <c r="M147" s="241">
        <v>107</v>
      </c>
      <c r="N147" s="241"/>
      <c r="O147" s="241">
        <v>92</v>
      </c>
    </row>
    <row r="148" spans="1:15" x14ac:dyDescent="0.25">
      <c r="A148" s="281"/>
      <c r="B148" s="281"/>
      <c r="C148" s="281"/>
    </row>
    <row r="149" spans="1:15" x14ac:dyDescent="0.25">
      <c r="A149" s="281"/>
      <c r="B149" s="281"/>
      <c r="C149" s="281"/>
    </row>
    <row r="150" spans="1:15" x14ac:dyDescent="0.25">
      <c r="A150" s="281"/>
      <c r="B150" s="281"/>
      <c r="C150" s="281"/>
    </row>
    <row r="151" spans="1:15" x14ac:dyDescent="0.25">
      <c r="A151" s="281"/>
      <c r="B151" s="281"/>
      <c r="C151" s="281"/>
    </row>
    <row r="152" spans="1:15" x14ac:dyDescent="0.25">
      <c r="A152" s="281"/>
      <c r="B152" s="281"/>
      <c r="C152" s="281"/>
    </row>
    <row r="153" spans="1:15" x14ac:dyDescent="0.25">
      <c r="A153" s="281"/>
      <c r="B153" s="281"/>
      <c r="C153" s="281"/>
    </row>
    <row r="154" spans="1:15" x14ac:dyDescent="0.25">
      <c r="A154" s="281"/>
      <c r="B154" s="281"/>
      <c r="C154" s="281"/>
    </row>
    <row r="155" spans="1:15" x14ac:dyDescent="0.25">
      <c r="A155" s="281"/>
      <c r="B155" s="281"/>
      <c r="C155" s="281"/>
    </row>
    <row r="156" spans="1:15" x14ac:dyDescent="0.25">
      <c r="A156" s="281"/>
      <c r="B156" s="281"/>
      <c r="C156" s="281"/>
    </row>
    <row r="157" spans="1:15" x14ac:dyDescent="0.25">
      <c r="A157" s="281"/>
      <c r="B157" s="281"/>
      <c r="C157" s="281"/>
    </row>
    <row r="158" spans="1:15" x14ac:dyDescent="0.25">
      <c r="A158" s="281"/>
      <c r="B158" s="281"/>
      <c r="C158" s="281"/>
    </row>
    <row r="159" spans="1:15" x14ac:dyDescent="0.25">
      <c r="A159" s="281"/>
      <c r="B159" s="281"/>
      <c r="C159" s="281"/>
    </row>
    <row r="160" spans="1:15" x14ac:dyDescent="0.25">
      <c r="A160" s="281"/>
      <c r="B160" s="281"/>
      <c r="C160" s="281"/>
    </row>
    <row r="161" spans="1:3" x14ac:dyDescent="0.25">
      <c r="A161" s="281"/>
      <c r="B161" s="281"/>
      <c r="C161" s="281"/>
    </row>
    <row r="162" spans="1:3" x14ac:dyDescent="0.25">
      <c r="A162" s="281"/>
      <c r="B162" s="281"/>
      <c r="C162" s="281"/>
    </row>
    <row r="163" spans="1:3" x14ac:dyDescent="0.25">
      <c r="A163" s="281"/>
      <c r="B163" s="281"/>
      <c r="C163" s="281"/>
    </row>
    <row r="164" spans="1:3" x14ac:dyDescent="0.25">
      <c r="A164" s="281"/>
      <c r="B164" s="281"/>
      <c r="C164" s="281"/>
    </row>
    <row r="165" spans="1:3" x14ac:dyDescent="0.25">
      <c r="A165" s="281"/>
      <c r="B165" s="281"/>
      <c r="C165" s="281"/>
    </row>
    <row r="166" spans="1:3" x14ac:dyDescent="0.25">
      <c r="A166" s="281"/>
      <c r="B166" s="281"/>
      <c r="C166" s="281"/>
    </row>
    <row r="167" spans="1:3" x14ac:dyDescent="0.25">
      <c r="A167" s="281"/>
      <c r="B167" s="281"/>
      <c r="C167" s="281"/>
    </row>
    <row r="168" spans="1:3" x14ac:dyDescent="0.25">
      <c r="A168" s="281"/>
      <c r="B168" s="281"/>
      <c r="C168" s="281"/>
    </row>
    <row r="169" spans="1:3" x14ac:dyDescent="0.25">
      <c r="A169" s="281"/>
      <c r="B169" s="281"/>
      <c r="C169" s="281"/>
    </row>
    <row r="170" spans="1:3" x14ac:dyDescent="0.25">
      <c r="A170" s="281"/>
      <c r="B170" s="281"/>
      <c r="C170" s="281"/>
    </row>
    <row r="171" spans="1:3" x14ac:dyDescent="0.25">
      <c r="A171" s="281"/>
      <c r="B171" s="281"/>
      <c r="C171" s="281"/>
    </row>
    <row r="172" spans="1:3" x14ac:dyDescent="0.25">
      <c r="A172" s="281"/>
      <c r="B172" s="281"/>
      <c r="C172" s="281"/>
    </row>
    <row r="173" spans="1:3" x14ac:dyDescent="0.25">
      <c r="A173" s="281"/>
      <c r="B173" s="281"/>
      <c r="C173" s="281"/>
    </row>
    <row r="174" spans="1:3" x14ac:dyDescent="0.25">
      <c r="A174" s="281"/>
      <c r="B174" s="281"/>
      <c r="C174" s="281"/>
    </row>
    <row r="175" spans="1:3" x14ac:dyDescent="0.25">
      <c r="A175" s="281"/>
      <c r="B175" s="281"/>
      <c r="C175" s="281"/>
    </row>
    <row r="176" spans="1:3" x14ac:dyDescent="0.25">
      <c r="A176" s="281"/>
      <c r="B176" s="281"/>
      <c r="C176" s="281"/>
    </row>
    <row r="177" spans="1:3" x14ac:dyDescent="0.25">
      <c r="A177" s="281"/>
      <c r="B177" s="281"/>
      <c r="C177" s="281"/>
    </row>
    <row r="178" spans="1:3" x14ac:dyDescent="0.25">
      <c r="A178" s="281"/>
      <c r="B178" s="281"/>
      <c r="C178" s="281"/>
    </row>
    <row r="179" spans="1:3" x14ac:dyDescent="0.25">
      <c r="A179" s="281"/>
      <c r="B179" s="281"/>
      <c r="C179" s="281"/>
    </row>
    <row r="180" spans="1:3" x14ac:dyDescent="0.25">
      <c r="A180" s="281"/>
      <c r="B180" s="281"/>
      <c r="C180" s="281"/>
    </row>
    <row r="181" spans="1:3" x14ac:dyDescent="0.25">
      <c r="A181" s="281"/>
      <c r="B181" s="281"/>
      <c r="C181" s="281"/>
    </row>
    <row r="182" spans="1:3" x14ac:dyDescent="0.25">
      <c r="A182" s="281"/>
      <c r="B182" s="281"/>
      <c r="C182" s="281"/>
    </row>
    <row r="183" spans="1:3" x14ac:dyDescent="0.25">
      <c r="A183" s="281"/>
      <c r="B183" s="281"/>
      <c r="C183" s="281"/>
    </row>
    <row r="184" spans="1:3" x14ac:dyDescent="0.25">
      <c r="A184" s="281"/>
      <c r="B184" s="281"/>
      <c r="C184" s="281"/>
    </row>
    <row r="185" spans="1:3" x14ac:dyDescent="0.25">
      <c r="A185" s="281"/>
      <c r="B185" s="281"/>
      <c r="C185" s="281"/>
    </row>
    <row r="186" spans="1:3" x14ac:dyDescent="0.25">
      <c r="A186" s="281"/>
      <c r="B186" s="281"/>
      <c r="C186" s="281"/>
    </row>
    <row r="187" spans="1:3" x14ac:dyDescent="0.25">
      <c r="A187" s="281"/>
      <c r="B187" s="281"/>
      <c r="C187" s="281"/>
    </row>
    <row r="188" spans="1:3" x14ac:dyDescent="0.25">
      <c r="A188" s="281"/>
      <c r="B188" s="281"/>
      <c r="C188" s="281"/>
    </row>
    <row r="189" spans="1:3" x14ac:dyDescent="0.25">
      <c r="A189" s="281"/>
      <c r="B189" s="281"/>
      <c r="C189" s="281"/>
    </row>
    <row r="190" spans="1:3" x14ac:dyDescent="0.25">
      <c r="A190" s="281"/>
      <c r="B190" s="281"/>
      <c r="C190" s="281"/>
    </row>
    <row r="191" spans="1:3" x14ac:dyDescent="0.25">
      <c r="A191" s="281"/>
      <c r="B191" s="281"/>
      <c r="C191" s="281"/>
    </row>
    <row r="192" spans="1:3" x14ac:dyDescent="0.25">
      <c r="A192" s="281"/>
      <c r="B192" s="281"/>
      <c r="C192" s="281"/>
    </row>
    <row r="193" spans="1:3" x14ac:dyDescent="0.25">
      <c r="A193" s="281"/>
      <c r="B193" s="281"/>
      <c r="C193" s="281"/>
    </row>
    <row r="194" spans="1:3" x14ac:dyDescent="0.25">
      <c r="A194" s="281"/>
      <c r="B194" s="281"/>
      <c r="C194" s="281"/>
    </row>
    <row r="195" spans="1:3" x14ac:dyDescent="0.25">
      <c r="A195" s="281"/>
      <c r="B195" s="281"/>
      <c r="C195" s="281"/>
    </row>
    <row r="196" spans="1:3" x14ac:dyDescent="0.25">
      <c r="A196" s="281"/>
      <c r="B196" s="281"/>
      <c r="C196" s="281"/>
    </row>
    <row r="197" spans="1:3" x14ac:dyDescent="0.25">
      <c r="A197" s="281"/>
      <c r="B197" s="281"/>
      <c r="C197" s="281"/>
    </row>
    <row r="198" spans="1:3" x14ac:dyDescent="0.25">
      <c r="A198" s="281"/>
      <c r="B198" s="281"/>
      <c r="C198" s="281"/>
    </row>
    <row r="199" spans="1:3" x14ac:dyDescent="0.25">
      <c r="A199" s="281"/>
      <c r="B199" s="281"/>
      <c r="C199" s="281"/>
    </row>
    <row r="200" spans="1:3" x14ac:dyDescent="0.25">
      <c r="A200" s="281"/>
      <c r="B200" s="281"/>
      <c r="C200" s="281"/>
    </row>
    <row r="201" spans="1:3" x14ac:dyDescent="0.25">
      <c r="A201" s="281"/>
      <c r="B201" s="281"/>
      <c r="C201" s="281"/>
    </row>
    <row r="202" spans="1:3" x14ac:dyDescent="0.25">
      <c r="A202" s="281"/>
      <c r="B202" s="281"/>
      <c r="C202" s="281"/>
    </row>
    <row r="203" spans="1:3" x14ac:dyDescent="0.25">
      <c r="A203" s="281"/>
      <c r="B203" s="281"/>
      <c r="C203" s="281"/>
    </row>
    <row r="204" spans="1:3" x14ac:dyDescent="0.25">
      <c r="A204" s="281"/>
      <c r="B204" s="281"/>
      <c r="C204" s="281"/>
    </row>
    <row r="205" spans="1:3" x14ac:dyDescent="0.25">
      <c r="A205" s="281"/>
      <c r="B205" s="281"/>
      <c r="C205" s="281"/>
    </row>
    <row r="206" spans="1:3" x14ac:dyDescent="0.25">
      <c r="A206" s="281"/>
      <c r="B206" s="281"/>
      <c r="C206" s="281"/>
    </row>
    <row r="207" spans="1:3" x14ac:dyDescent="0.25">
      <c r="A207" s="281"/>
      <c r="B207" s="281"/>
      <c r="C207" s="281"/>
    </row>
    <row r="208" spans="1:3" x14ac:dyDescent="0.25">
      <c r="A208" s="281"/>
      <c r="B208" s="281"/>
      <c r="C208" s="281"/>
    </row>
    <row r="209" spans="1:3" x14ac:dyDescent="0.25">
      <c r="A209" s="281"/>
      <c r="B209" s="281"/>
      <c r="C209" s="281"/>
    </row>
    <row r="210" spans="1:3" x14ac:dyDescent="0.25">
      <c r="A210" s="281"/>
      <c r="B210" s="281"/>
      <c r="C210" s="281"/>
    </row>
    <row r="211" spans="1:3" x14ac:dyDescent="0.25">
      <c r="A211" s="281"/>
      <c r="B211" s="281"/>
      <c r="C211" s="281"/>
    </row>
    <row r="212" spans="1:3" x14ac:dyDescent="0.25">
      <c r="A212" s="281"/>
      <c r="B212" s="281"/>
      <c r="C212" s="281"/>
    </row>
    <row r="213" spans="1:3" x14ac:dyDescent="0.25">
      <c r="A213" s="281"/>
      <c r="B213" s="281"/>
      <c r="C213" s="281"/>
    </row>
    <row r="214" spans="1:3" x14ac:dyDescent="0.25">
      <c r="A214" s="281"/>
      <c r="B214" s="281"/>
      <c r="C214" s="281"/>
    </row>
    <row r="215" spans="1:3" x14ac:dyDescent="0.25">
      <c r="A215" s="281"/>
      <c r="B215" s="281"/>
      <c r="C215" s="281"/>
    </row>
    <row r="216" spans="1:3" x14ac:dyDescent="0.25">
      <c r="A216" s="281"/>
      <c r="B216" s="281"/>
      <c r="C216" s="281"/>
    </row>
    <row r="217" spans="1:3" x14ac:dyDescent="0.25">
      <c r="A217" s="281"/>
      <c r="B217" s="281"/>
      <c r="C217" s="281"/>
    </row>
    <row r="218" spans="1:3" x14ac:dyDescent="0.25">
      <c r="A218" s="281"/>
      <c r="B218" s="281"/>
      <c r="C218" s="281"/>
    </row>
    <row r="219" spans="1:3" x14ac:dyDescent="0.25">
      <c r="A219" s="281"/>
      <c r="B219" s="281"/>
      <c r="C219" s="281"/>
    </row>
    <row r="220" spans="1:3" x14ac:dyDescent="0.25">
      <c r="A220" s="281"/>
      <c r="B220" s="281"/>
      <c r="C220" s="281"/>
    </row>
    <row r="221" spans="1:3" x14ac:dyDescent="0.25">
      <c r="A221" s="281"/>
      <c r="B221" s="281"/>
      <c r="C221" s="281"/>
    </row>
    <row r="222" spans="1:3" x14ac:dyDescent="0.25">
      <c r="A222" s="281"/>
      <c r="B222" s="281"/>
      <c r="C222" s="281"/>
    </row>
    <row r="223" spans="1:3" x14ac:dyDescent="0.25">
      <c r="A223" s="281"/>
      <c r="B223" s="281"/>
      <c r="C223" s="281"/>
    </row>
    <row r="224" spans="1:3" x14ac:dyDescent="0.25">
      <c r="A224" s="281"/>
      <c r="B224" s="281"/>
      <c r="C224" s="281"/>
    </row>
    <row r="225" spans="1:3" x14ac:dyDescent="0.25">
      <c r="A225" s="281"/>
      <c r="B225" s="281"/>
      <c r="C225" s="281"/>
    </row>
    <row r="226" spans="1:3" x14ac:dyDescent="0.25">
      <c r="A226" s="281"/>
      <c r="B226" s="281"/>
      <c r="C226" s="281"/>
    </row>
    <row r="227" spans="1:3" x14ac:dyDescent="0.25">
      <c r="A227" s="281"/>
      <c r="B227" s="281"/>
      <c r="C227" s="281"/>
    </row>
    <row r="228" spans="1:3" x14ac:dyDescent="0.25">
      <c r="A228" s="281"/>
      <c r="B228" s="281"/>
      <c r="C228" s="281"/>
    </row>
    <row r="229" spans="1:3" x14ac:dyDescent="0.25">
      <c r="A229" s="281"/>
      <c r="B229" s="281"/>
      <c r="C229" s="281"/>
    </row>
    <row r="230" spans="1:3" x14ac:dyDescent="0.25">
      <c r="A230" s="281"/>
      <c r="B230" s="281"/>
      <c r="C230" s="281"/>
    </row>
    <row r="231" spans="1:3" x14ac:dyDescent="0.25">
      <c r="A231" s="281"/>
      <c r="B231" s="281"/>
      <c r="C231" s="281"/>
    </row>
    <row r="232" spans="1:3" x14ac:dyDescent="0.25">
      <c r="A232" s="281"/>
      <c r="B232" s="281"/>
      <c r="C232" s="281"/>
    </row>
    <row r="233" spans="1:3" x14ac:dyDescent="0.25">
      <c r="A233" s="281"/>
      <c r="B233" s="281"/>
      <c r="C233" s="281"/>
    </row>
    <row r="234" spans="1:3" x14ac:dyDescent="0.25">
      <c r="A234" s="281"/>
      <c r="B234" s="281"/>
      <c r="C234" s="281"/>
    </row>
    <row r="235" spans="1:3" x14ac:dyDescent="0.25">
      <c r="A235" s="281"/>
      <c r="B235" s="281"/>
      <c r="C235" s="281"/>
    </row>
    <row r="236" spans="1:3" x14ac:dyDescent="0.25">
      <c r="A236" s="281"/>
      <c r="B236" s="281"/>
      <c r="C236" s="281"/>
    </row>
    <row r="237" spans="1:3" x14ac:dyDescent="0.25">
      <c r="A237" s="281"/>
      <c r="B237" s="281"/>
      <c r="C237" s="281"/>
    </row>
    <row r="238" spans="1:3" x14ac:dyDescent="0.25">
      <c r="A238" s="281"/>
      <c r="B238" s="281"/>
      <c r="C238" s="281"/>
    </row>
    <row r="239" spans="1:3" x14ac:dyDescent="0.25">
      <c r="A239" s="281"/>
      <c r="B239" s="281"/>
      <c r="C239" s="281"/>
    </row>
    <row r="240" spans="1:3" x14ac:dyDescent="0.25">
      <c r="A240" s="281"/>
      <c r="B240" s="281"/>
      <c r="C240" s="281"/>
    </row>
    <row r="241" spans="1:3" x14ac:dyDescent="0.25">
      <c r="A241" s="281"/>
      <c r="B241" s="281"/>
      <c r="C241" s="281"/>
    </row>
    <row r="242" spans="1:3" x14ac:dyDescent="0.25">
      <c r="A242" s="281"/>
      <c r="B242" s="281"/>
      <c r="C242" s="281"/>
    </row>
    <row r="243" spans="1:3" x14ac:dyDescent="0.25">
      <c r="A243" s="281"/>
      <c r="B243" s="281"/>
      <c r="C243" s="281"/>
    </row>
    <row r="244" spans="1:3" x14ac:dyDescent="0.25">
      <c r="A244" s="281"/>
      <c r="B244" s="281"/>
      <c r="C244" s="281"/>
    </row>
    <row r="245" spans="1:3" x14ac:dyDescent="0.25">
      <c r="A245" s="281"/>
      <c r="B245" s="281"/>
      <c r="C245" s="281"/>
    </row>
    <row r="246" spans="1:3" x14ac:dyDescent="0.25">
      <c r="A246" s="281"/>
      <c r="B246" s="281"/>
      <c r="C246" s="281"/>
    </row>
    <row r="247" spans="1:3" x14ac:dyDescent="0.25">
      <c r="A247" s="281"/>
      <c r="B247" s="281"/>
      <c r="C247" s="281"/>
    </row>
    <row r="248" spans="1:3" x14ac:dyDescent="0.25">
      <c r="A248" s="281"/>
      <c r="B248" s="281"/>
      <c r="C248" s="281"/>
    </row>
    <row r="249" spans="1:3" x14ac:dyDescent="0.25">
      <c r="A249" s="281"/>
      <c r="B249" s="281"/>
      <c r="C249" s="281"/>
    </row>
    <row r="250" spans="1:3" x14ac:dyDescent="0.25">
      <c r="A250" s="281"/>
      <c r="B250" s="281"/>
      <c r="C250" s="281"/>
    </row>
    <row r="251" spans="1:3" x14ac:dyDescent="0.25">
      <c r="A251" s="281"/>
      <c r="B251" s="281"/>
      <c r="C251" s="281"/>
    </row>
    <row r="252" spans="1:3" x14ac:dyDescent="0.25">
      <c r="A252" s="281"/>
      <c r="B252" s="281"/>
      <c r="C252" s="281"/>
    </row>
    <row r="253" spans="1:3" x14ac:dyDescent="0.25">
      <c r="A253" s="281"/>
      <c r="B253" s="281"/>
      <c r="C253" s="281"/>
    </row>
    <row r="254" spans="1:3" x14ac:dyDescent="0.25">
      <c r="A254" s="281"/>
      <c r="B254" s="281"/>
      <c r="C254" s="281"/>
    </row>
    <row r="255" spans="1:3" x14ac:dyDescent="0.25">
      <c r="A255" s="281"/>
      <c r="B255" s="281"/>
      <c r="C255" s="281"/>
    </row>
    <row r="256" spans="1:3" x14ac:dyDescent="0.25">
      <c r="A256" s="281"/>
      <c r="B256" s="281"/>
      <c r="C256" s="281"/>
    </row>
    <row r="257" spans="1:3" x14ac:dyDescent="0.25">
      <c r="A257" s="281"/>
      <c r="B257" s="281"/>
      <c r="C257" s="281"/>
    </row>
    <row r="258" spans="1:3" x14ac:dyDescent="0.25">
      <c r="A258" s="281"/>
      <c r="B258" s="281"/>
      <c r="C258" s="281"/>
    </row>
    <row r="259" spans="1:3" x14ac:dyDescent="0.25">
      <c r="A259" s="281"/>
      <c r="B259" s="281"/>
      <c r="C259" s="281"/>
    </row>
    <row r="260" spans="1:3" x14ac:dyDescent="0.25">
      <c r="A260" s="281"/>
      <c r="B260" s="281"/>
      <c r="C260" s="281"/>
    </row>
    <row r="261" spans="1:3" x14ac:dyDescent="0.25">
      <c r="A261" s="281"/>
      <c r="B261" s="281"/>
      <c r="C261" s="281"/>
    </row>
    <row r="262" spans="1:3" x14ac:dyDescent="0.25">
      <c r="A262" s="281"/>
      <c r="B262" s="281"/>
      <c r="C262" s="281"/>
    </row>
    <row r="263" spans="1:3" x14ac:dyDescent="0.25">
      <c r="A263" s="281"/>
      <c r="B263" s="281"/>
      <c r="C263" s="281"/>
    </row>
    <row r="264" spans="1:3" x14ac:dyDescent="0.25">
      <c r="A264" s="281"/>
      <c r="B264" s="281"/>
      <c r="C264" s="281"/>
    </row>
    <row r="265" spans="1:3" x14ac:dyDescent="0.25">
      <c r="A265" s="281"/>
      <c r="B265" s="281"/>
      <c r="C265" s="281"/>
    </row>
    <row r="266" spans="1:3" x14ac:dyDescent="0.25">
      <c r="A266" s="281"/>
      <c r="B266" s="281"/>
      <c r="C266" s="281"/>
    </row>
    <row r="267" spans="1:3" x14ac:dyDescent="0.25">
      <c r="A267" s="281"/>
      <c r="B267" s="281"/>
      <c r="C267" s="281"/>
    </row>
    <row r="268" spans="1:3" x14ac:dyDescent="0.25">
      <c r="A268" s="281"/>
      <c r="B268" s="281"/>
      <c r="C268" s="281"/>
    </row>
    <row r="269" spans="1:3" x14ac:dyDescent="0.25">
      <c r="A269" s="281"/>
      <c r="B269" s="281"/>
      <c r="C269" s="281"/>
    </row>
    <row r="270" spans="1:3" x14ac:dyDescent="0.25">
      <c r="A270" s="281"/>
      <c r="B270" s="281"/>
      <c r="C270" s="281"/>
    </row>
    <row r="271" spans="1:3" x14ac:dyDescent="0.25">
      <c r="A271" s="281"/>
      <c r="B271" s="281"/>
      <c r="C271" s="281"/>
    </row>
    <row r="272" spans="1:3" x14ac:dyDescent="0.25">
      <c r="A272" s="281"/>
      <c r="B272" s="281"/>
      <c r="C272" s="281"/>
    </row>
    <row r="273" spans="1:3" x14ac:dyDescent="0.25">
      <c r="A273" s="281"/>
      <c r="B273" s="281"/>
      <c r="C273" s="281"/>
    </row>
    <row r="274" spans="1:3" x14ac:dyDescent="0.25">
      <c r="A274" s="281"/>
      <c r="B274" s="281"/>
      <c r="C274" s="281"/>
    </row>
    <row r="275" spans="1:3" x14ac:dyDescent="0.25">
      <c r="A275" s="281"/>
      <c r="B275" s="281"/>
      <c r="C275" s="281"/>
    </row>
    <row r="276" spans="1:3" x14ac:dyDescent="0.25">
      <c r="A276" s="281"/>
      <c r="B276" s="281"/>
      <c r="C276" s="281"/>
    </row>
    <row r="277" spans="1:3" x14ac:dyDescent="0.25">
      <c r="A277" s="281"/>
      <c r="B277" s="281"/>
      <c r="C277" s="281"/>
    </row>
    <row r="278" spans="1:3" x14ac:dyDescent="0.25">
      <c r="A278" s="281"/>
      <c r="B278" s="281"/>
      <c r="C278" s="281"/>
    </row>
    <row r="279" spans="1:3" x14ac:dyDescent="0.25">
      <c r="A279" s="281"/>
      <c r="B279" s="281"/>
      <c r="C279" s="281"/>
    </row>
    <row r="280" spans="1:3" x14ac:dyDescent="0.25">
      <c r="A280" s="281"/>
      <c r="B280" s="281"/>
      <c r="C280" s="281"/>
    </row>
    <row r="281" spans="1:3" x14ac:dyDescent="0.25">
      <c r="A281" s="281"/>
      <c r="B281" s="281"/>
      <c r="C281" s="281"/>
    </row>
    <row r="282" spans="1:3" x14ac:dyDescent="0.25">
      <c r="A282" s="281"/>
      <c r="B282" s="281"/>
      <c r="C282" s="281"/>
    </row>
    <row r="283" spans="1:3" x14ac:dyDescent="0.25">
      <c r="A283" s="281"/>
      <c r="B283" s="281"/>
      <c r="C283" s="281"/>
    </row>
    <row r="284" spans="1:3" x14ac:dyDescent="0.25">
      <c r="A284" s="281"/>
      <c r="B284" s="281"/>
      <c r="C284" s="281"/>
    </row>
    <row r="285" spans="1:3" x14ac:dyDescent="0.25">
      <c r="A285" s="281"/>
      <c r="B285" s="281"/>
      <c r="C285" s="281"/>
    </row>
    <row r="286" spans="1:3" x14ac:dyDescent="0.25">
      <c r="A286" s="281"/>
      <c r="B286" s="281"/>
      <c r="C286" s="281"/>
    </row>
    <row r="287" spans="1:3" x14ac:dyDescent="0.25">
      <c r="A287" s="281"/>
      <c r="B287" s="281"/>
      <c r="C287" s="281"/>
    </row>
    <row r="288" spans="1:3" x14ac:dyDescent="0.25">
      <c r="A288" s="281"/>
      <c r="B288" s="281"/>
      <c r="C288" s="281"/>
    </row>
    <row r="289" spans="1:3" x14ac:dyDescent="0.25">
      <c r="A289" s="281"/>
      <c r="B289" s="281"/>
      <c r="C289" s="281"/>
    </row>
    <row r="290" spans="1:3" x14ac:dyDescent="0.25">
      <c r="A290" s="281"/>
      <c r="B290" s="281"/>
      <c r="C290" s="281"/>
    </row>
    <row r="291" spans="1:3" x14ac:dyDescent="0.25">
      <c r="A291" s="281"/>
      <c r="B291" s="281"/>
      <c r="C291" s="281"/>
    </row>
    <row r="292" spans="1:3" x14ac:dyDescent="0.25">
      <c r="A292" s="281"/>
      <c r="B292" s="281"/>
      <c r="C292" s="281"/>
    </row>
    <row r="293" spans="1:3" x14ac:dyDescent="0.25">
      <c r="A293" s="281"/>
      <c r="B293" s="281"/>
      <c r="C293" s="281"/>
    </row>
    <row r="294" spans="1:3" x14ac:dyDescent="0.25">
      <c r="A294" s="281"/>
      <c r="B294" s="281"/>
      <c r="C294" s="281"/>
    </row>
    <row r="295" spans="1:3" x14ac:dyDescent="0.25">
      <c r="A295" s="281"/>
      <c r="B295" s="281"/>
      <c r="C295" s="281"/>
    </row>
    <row r="296" spans="1:3" x14ac:dyDescent="0.25">
      <c r="A296" s="281"/>
      <c r="B296" s="281"/>
      <c r="C296" s="281"/>
    </row>
    <row r="297" spans="1:3" x14ac:dyDescent="0.25">
      <c r="A297" s="281"/>
      <c r="B297" s="281"/>
      <c r="C297" s="281"/>
    </row>
    <row r="298" spans="1:3" x14ac:dyDescent="0.25">
      <c r="A298" s="281"/>
      <c r="B298" s="281"/>
      <c r="C298" s="281"/>
    </row>
    <row r="299" spans="1:3" x14ac:dyDescent="0.25">
      <c r="A299" s="281"/>
      <c r="B299" s="281"/>
      <c r="C299" s="281"/>
    </row>
    <row r="300" spans="1:3" x14ac:dyDescent="0.25">
      <c r="A300" s="281"/>
      <c r="B300" s="281"/>
      <c r="C300" s="281"/>
    </row>
    <row r="301" spans="1:3" x14ac:dyDescent="0.25">
      <c r="A301" s="281"/>
      <c r="B301" s="281"/>
      <c r="C301" s="281"/>
    </row>
    <row r="302" spans="1:3" x14ac:dyDescent="0.25">
      <c r="A302" s="281"/>
      <c r="B302" s="281"/>
      <c r="C302" s="281"/>
    </row>
    <row r="303" spans="1:3" x14ac:dyDescent="0.25">
      <c r="A303" s="281"/>
      <c r="B303" s="281"/>
      <c r="C303" s="281"/>
    </row>
    <row r="304" spans="1:3" x14ac:dyDescent="0.25">
      <c r="A304" s="281"/>
      <c r="B304" s="281"/>
      <c r="C304" s="281"/>
    </row>
    <row r="305" spans="1:3" x14ac:dyDescent="0.25">
      <c r="A305" s="281"/>
      <c r="B305" s="281"/>
      <c r="C305" s="281"/>
    </row>
    <row r="306" spans="1:3" x14ac:dyDescent="0.25">
      <c r="A306" s="281"/>
      <c r="B306" s="281"/>
      <c r="C306" s="281"/>
    </row>
    <row r="307" spans="1:3" x14ac:dyDescent="0.25">
      <c r="A307" s="281"/>
      <c r="B307" s="281"/>
      <c r="C307" s="281"/>
    </row>
    <row r="308" spans="1:3" x14ac:dyDescent="0.25">
      <c r="A308" s="281"/>
      <c r="B308" s="281"/>
      <c r="C308" s="281"/>
    </row>
    <row r="309" spans="1:3" x14ac:dyDescent="0.25">
      <c r="A309" s="281"/>
      <c r="B309" s="281"/>
      <c r="C309" s="281"/>
    </row>
    <row r="310" spans="1:3" x14ac:dyDescent="0.25">
      <c r="A310" s="281"/>
      <c r="B310" s="281"/>
      <c r="C310" s="281"/>
    </row>
    <row r="311" spans="1:3" x14ac:dyDescent="0.25">
      <c r="A311" s="281"/>
      <c r="B311" s="281"/>
      <c r="C311" s="281"/>
    </row>
    <row r="312" spans="1:3" x14ac:dyDescent="0.25">
      <c r="A312" s="281"/>
      <c r="B312" s="281"/>
      <c r="C312" s="281"/>
    </row>
    <row r="313" spans="1:3" x14ac:dyDescent="0.25">
      <c r="A313" s="281"/>
      <c r="B313" s="281"/>
      <c r="C313" s="281"/>
    </row>
    <row r="314" spans="1:3" x14ac:dyDescent="0.25">
      <c r="A314" s="281"/>
      <c r="B314" s="281"/>
      <c r="C314" s="281"/>
    </row>
    <row r="315" spans="1:3" x14ac:dyDescent="0.25">
      <c r="A315" s="281"/>
      <c r="B315" s="281"/>
      <c r="C315" s="281"/>
    </row>
    <row r="316" spans="1:3" x14ac:dyDescent="0.25">
      <c r="A316" s="281"/>
      <c r="B316" s="281"/>
      <c r="C316" s="281"/>
    </row>
    <row r="317" spans="1:3" x14ac:dyDescent="0.25">
      <c r="A317" s="281"/>
      <c r="B317" s="281"/>
      <c r="C317" s="281"/>
    </row>
    <row r="318" spans="1:3" x14ac:dyDescent="0.25">
      <c r="A318" s="281"/>
      <c r="B318" s="281"/>
      <c r="C318" s="281"/>
    </row>
    <row r="319" spans="1:3" x14ac:dyDescent="0.25">
      <c r="A319" s="281"/>
      <c r="B319" s="281"/>
      <c r="C319" s="281"/>
    </row>
    <row r="320" spans="1:3" x14ac:dyDescent="0.25">
      <c r="A320" s="281"/>
      <c r="B320" s="281"/>
      <c r="C320" s="281"/>
    </row>
    <row r="321" spans="1:3" x14ac:dyDescent="0.25">
      <c r="A321" s="281"/>
      <c r="B321" s="281"/>
      <c r="C321" s="281"/>
    </row>
    <row r="322" spans="1:3" x14ac:dyDescent="0.25">
      <c r="A322" s="281"/>
      <c r="B322" s="281"/>
      <c r="C322" s="281"/>
    </row>
    <row r="323" spans="1:3" x14ac:dyDescent="0.25">
      <c r="A323" s="281"/>
      <c r="B323" s="281"/>
      <c r="C323" s="281"/>
    </row>
    <row r="324" spans="1:3" x14ac:dyDescent="0.25">
      <c r="A324" s="281"/>
      <c r="B324" s="281"/>
      <c r="C324" s="281"/>
    </row>
    <row r="325" spans="1:3" x14ac:dyDescent="0.25">
      <c r="A325" s="281"/>
      <c r="B325" s="281"/>
      <c r="C325" s="281"/>
    </row>
    <row r="326" spans="1:3" x14ac:dyDescent="0.25">
      <c r="A326" s="281"/>
      <c r="B326" s="281"/>
      <c r="C326" s="281"/>
    </row>
    <row r="327" spans="1:3" x14ac:dyDescent="0.25">
      <c r="A327" s="281"/>
      <c r="B327" s="281"/>
      <c r="C327" s="281"/>
    </row>
    <row r="328" spans="1:3" x14ac:dyDescent="0.25">
      <c r="A328" s="281"/>
      <c r="B328" s="281"/>
      <c r="C328" s="281"/>
    </row>
    <row r="329" spans="1:3" x14ac:dyDescent="0.25">
      <c r="A329" s="281"/>
      <c r="B329" s="281"/>
      <c r="C329" s="281"/>
    </row>
    <row r="330" spans="1:3" x14ac:dyDescent="0.25">
      <c r="A330" s="281"/>
      <c r="B330" s="281"/>
      <c r="C330" s="281"/>
    </row>
    <row r="331" spans="1:3" x14ac:dyDescent="0.25">
      <c r="A331" s="281"/>
      <c r="B331" s="281"/>
      <c r="C331" s="281"/>
    </row>
    <row r="332" spans="1:3" x14ac:dyDescent="0.25">
      <c r="A332" s="281"/>
      <c r="B332" s="281"/>
      <c r="C332" s="281"/>
    </row>
    <row r="333" spans="1:3" x14ac:dyDescent="0.25">
      <c r="A333" s="281"/>
      <c r="B333" s="281"/>
      <c r="C333" s="281"/>
    </row>
    <row r="334" spans="1:3" x14ac:dyDescent="0.25">
      <c r="A334" s="281"/>
      <c r="B334" s="281"/>
      <c r="C334" s="281"/>
    </row>
    <row r="335" spans="1:3" x14ac:dyDescent="0.25">
      <c r="A335" s="281"/>
      <c r="B335" s="281"/>
      <c r="C335" s="281"/>
    </row>
    <row r="336" spans="1:3" x14ac:dyDescent="0.25">
      <c r="A336" s="281"/>
      <c r="B336" s="281"/>
      <c r="C336" s="281"/>
    </row>
    <row r="337" spans="1:3" x14ac:dyDescent="0.25">
      <c r="A337" s="281"/>
      <c r="B337" s="281"/>
      <c r="C337" s="281"/>
    </row>
    <row r="338" spans="1:3" x14ac:dyDescent="0.25">
      <c r="A338" s="281"/>
      <c r="B338" s="281"/>
      <c r="C338" s="281"/>
    </row>
    <row r="339" spans="1:3" x14ac:dyDescent="0.25">
      <c r="A339" s="281"/>
      <c r="B339" s="281"/>
      <c r="C339" s="281"/>
    </row>
    <row r="340" spans="1:3" x14ac:dyDescent="0.25">
      <c r="A340" s="281"/>
      <c r="B340" s="281"/>
      <c r="C340" s="281"/>
    </row>
    <row r="341" spans="1:3" x14ac:dyDescent="0.25">
      <c r="A341" s="281"/>
      <c r="B341" s="281"/>
      <c r="C341" s="281"/>
    </row>
    <row r="342" spans="1:3" x14ac:dyDescent="0.25">
      <c r="A342" s="281"/>
      <c r="B342" s="281"/>
      <c r="C342" s="281"/>
    </row>
    <row r="343" spans="1:3" x14ac:dyDescent="0.25">
      <c r="A343" s="281"/>
      <c r="B343" s="281"/>
      <c r="C343" s="281"/>
    </row>
    <row r="344" spans="1:3" x14ac:dyDescent="0.25">
      <c r="A344" s="281"/>
      <c r="B344" s="281"/>
      <c r="C344" s="281"/>
    </row>
    <row r="345" spans="1:3" x14ac:dyDescent="0.25">
      <c r="A345" s="281"/>
      <c r="B345" s="281"/>
      <c r="C345" s="281"/>
    </row>
    <row r="346" spans="1:3" x14ac:dyDescent="0.25">
      <c r="A346" s="281"/>
      <c r="B346" s="281"/>
      <c r="C346" s="281"/>
    </row>
    <row r="347" spans="1:3" x14ac:dyDescent="0.25">
      <c r="A347" s="281"/>
      <c r="B347" s="281"/>
      <c r="C347" s="281"/>
    </row>
    <row r="348" spans="1:3" x14ac:dyDescent="0.25">
      <c r="A348" s="281"/>
      <c r="B348" s="281"/>
      <c r="C348" s="281"/>
    </row>
    <row r="349" spans="1:3" x14ac:dyDescent="0.25">
      <c r="A349" s="281"/>
      <c r="B349" s="281"/>
      <c r="C349" s="281"/>
    </row>
    <row r="350" spans="1:3" x14ac:dyDescent="0.25">
      <c r="A350" s="281"/>
      <c r="B350" s="281"/>
      <c r="C350" s="281"/>
    </row>
    <row r="351" spans="1:3" x14ac:dyDescent="0.25">
      <c r="A351" s="281"/>
      <c r="B351" s="281"/>
      <c r="C351" s="281"/>
    </row>
    <row r="352" spans="1:3" x14ac:dyDescent="0.25">
      <c r="A352" s="281"/>
      <c r="B352" s="281"/>
      <c r="C352" s="281"/>
    </row>
    <row r="353" spans="1:3" x14ac:dyDescent="0.25">
      <c r="A353" s="281"/>
      <c r="B353" s="281"/>
      <c r="C353" s="281"/>
    </row>
    <row r="354" spans="1:3" x14ac:dyDescent="0.25">
      <c r="A354" s="281"/>
      <c r="B354" s="281"/>
      <c r="C354" s="281"/>
    </row>
    <row r="355" spans="1:3" x14ac:dyDescent="0.25">
      <c r="A355" s="281"/>
      <c r="B355" s="281"/>
      <c r="C355" s="281"/>
    </row>
    <row r="356" spans="1:3" x14ac:dyDescent="0.25">
      <c r="A356" s="281"/>
      <c r="B356" s="281"/>
      <c r="C356" s="281"/>
    </row>
    <row r="357" spans="1:3" x14ac:dyDescent="0.25">
      <c r="A357" s="281"/>
      <c r="B357" s="281"/>
      <c r="C357" s="281"/>
    </row>
    <row r="358" spans="1:3" x14ac:dyDescent="0.25">
      <c r="A358" s="281"/>
      <c r="B358" s="281"/>
      <c r="C358" s="281"/>
    </row>
    <row r="359" spans="1:3" x14ac:dyDescent="0.25">
      <c r="A359" s="281"/>
      <c r="B359" s="281"/>
      <c r="C359" s="281"/>
    </row>
    <row r="360" spans="1:3" x14ac:dyDescent="0.25">
      <c r="A360" s="281"/>
      <c r="B360" s="281"/>
      <c r="C360" s="281"/>
    </row>
    <row r="361" spans="1:3" x14ac:dyDescent="0.25">
      <c r="A361" s="281"/>
      <c r="B361" s="281"/>
      <c r="C361" s="281"/>
    </row>
    <row r="362" spans="1:3" x14ac:dyDescent="0.25">
      <c r="A362" s="281"/>
      <c r="B362" s="281"/>
      <c r="C362" s="281"/>
    </row>
    <row r="363" spans="1:3" x14ac:dyDescent="0.25">
      <c r="A363" s="281"/>
      <c r="B363" s="281"/>
      <c r="C363" s="281"/>
    </row>
    <row r="364" spans="1:3" x14ac:dyDescent="0.25">
      <c r="A364" s="281"/>
      <c r="B364" s="281"/>
      <c r="C364" s="281"/>
    </row>
    <row r="365" spans="1:3" x14ac:dyDescent="0.25">
      <c r="A365" s="281"/>
      <c r="B365" s="281"/>
      <c r="C365" s="281"/>
    </row>
    <row r="366" spans="1:3" x14ac:dyDescent="0.25">
      <c r="A366" s="281"/>
      <c r="B366" s="281"/>
      <c r="C366" s="281"/>
    </row>
    <row r="367" spans="1:3" x14ac:dyDescent="0.25">
      <c r="A367" s="281"/>
      <c r="B367" s="281"/>
      <c r="C367" s="281"/>
    </row>
    <row r="368" spans="1:3" x14ac:dyDescent="0.25">
      <c r="A368" s="281"/>
      <c r="B368" s="281"/>
      <c r="C368" s="281"/>
    </row>
    <row r="369" spans="1:3" x14ac:dyDescent="0.25">
      <c r="A369" s="281"/>
      <c r="B369" s="281"/>
      <c r="C369" s="281"/>
    </row>
    <row r="370" spans="1:3" x14ac:dyDescent="0.25">
      <c r="A370" s="281"/>
      <c r="B370" s="281"/>
      <c r="C370" s="281"/>
    </row>
    <row r="371" spans="1:3" x14ac:dyDescent="0.25">
      <c r="A371" s="281"/>
      <c r="B371" s="281"/>
      <c r="C371" s="281"/>
    </row>
    <row r="372" spans="1:3" x14ac:dyDescent="0.25">
      <c r="A372" s="281"/>
      <c r="B372" s="281"/>
      <c r="C372" s="281"/>
    </row>
    <row r="373" spans="1:3" x14ac:dyDescent="0.25">
      <c r="A373" s="281"/>
      <c r="B373" s="281"/>
      <c r="C373" s="281"/>
    </row>
    <row r="374" spans="1:3" x14ac:dyDescent="0.25">
      <c r="A374" s="281"/>
      <c r="B374" s="281"/>
      <c r="C374" s="281"/>
    </row>
    <row r="375" spans="1:3" x14ac:dyDescent="0.25">
      <c r="A375" s="281"/>
      <c r="B375" s="281"/>
      <c r="C375" s="281"/>
    </row>
    <row r="376" spans="1:3" x14ac:dyDescent="0.25">
      <c r="A376" s="281"/>
      <c r="B376" s="281"/>
      <c r="C376" s="281"/>
    </row>
    <row r="377" spans="1:3" x14ac:dyDescent="0.25">
      <c r="A377" s="281"/>
      <c r="B377" s="281"/>
      <c r="C377" s="281"/>
    </row>
    <row r="378" spans="1:3" x14ac:dyDescent="0.25">
      <c r="A378" s="281"/>
      <c r="B378" s="281"/>
      <c r="C378" s="281"/>
    </row>
    <row r="379" spans="1:3" x14ac:dyDescent="0.25">
      <c r="A379" s="281"/>
      <c r="B379" s="281"/>
      <c r="C379" s="281"/>
    </row>
    <row r="380" spans="1:3" x14ac:dyDescent="0.25">
      <c r="A380" s="281"/>
      <c r="B380" s="281"/>
      <c r="C380" s="281"/>
    </row>
    <row r="381" spans="1:3" x14ac:dyDescent="0.25">
      <c r="A381" s="281"/>
      <c r="B381" s="281"/>
      <c r="C381" s="281"/>
    </row>
    <row r="382" spans="1:3" x14ac:dyDescent="0.25">
      <c r="A382" s="281"/>
      <c r="B382" s="281"/>
      <c r="C382" s="281"/>
    </row>
    <row r="383" spans="1:3" x14ac:dyDescent="0.25">
      <c r="A383" s="281"/>
      <c r="B383" s="281"/>
      <c r="C383" s="281"/>
    </row>
    <row r="384" spans="1:3" x14ac:dyDescent="0.25">
      <c r="A384" s="281"/>
      <c r="B384" s="281"/>
      <c r="C384" s="281"/>
    </row>
    <row r="385" spans="1:3" x14ac:dyDescent="0.25">
      <c r="A385" s="281"/>
      <c r="B385" s="281"/>
      <c r="C385" s="281"/>
    </row>
    <row r="386" spans="1:3" x14ac:dyDescent="0.25">
      <c r="A386" s="281"/>
      <c r="B386" s="281"/>
      <c r="C386" s="281"/>
    </row>
    <row r="387" spans="1:3" x14ac:dyDescent="0.25">
      <c r="A387" s="281"/>
      <c r="B387" s="281"/>
      <c r="C387" s="281"/>
    </row>
    <row r="388" spans="1:3" x14ac:dyDescent="0.25">
      <c r="A388" s="281"/>
      <c r="B388" s="281"/>
      <c r="C388" s="281"/>
    </row>
  </sheetData>
  <mergeCells count="216">
    <mergeCell ref="G90:O90"/>
    <mergeCell ref="G100:O100"/>
    <mergeCell ref="G110:O110"/>
    <mergeCell ref="G120:O120"/>
    <mergeCell ref="G130:O130"/>
    <mergeCell ref="G140:O140"/>
    <mergeCell ref="AT46:AT47"/>
    <mergeCell ref="AU46:AU47"/>
    <mergeCell ref="AV46:AV47"/>
    <mergeCell ref="AW46:AW47"/>
    <mergeCell ref="AX46:AX47"/>
    <mergeCell ref="G80:O80"/>
    <mergeCell ref="AN46:AN47"/>
    <mergeCell ref="AO46:AO47"/>
    <mergeCell ref="AP46:AP47"/>
    <mergeCell ref="AQ46:AQ47"/>
    <mergeCell ref="AR46:AR47"/>
    <mergeCell ref="AS46:AS47"/>
    <mergeCell ref="AS44:AS45"/>
    <mergeCell ref="AT44:AT45"/>
    <mergeCell ref="AU44:AU45"/>
    <mergeCell ref="AV44:AV45"/>
    <mergeCell ref="AW44:AW45"/>
    <mergeCell ref="AX44:AX45"/>
    <mergeCell ref="AT42:AT43"/>
    <mergeCell ref="AU42:AU43"/>
    <mergeCell ref="AV42:AV43"/>
    <mergeCell ref="AW42:AW43"/>
    <mergeCell ref="AX42:AX43"/>
    <mergeCell ref="AS42:AS43"/>
    <mergeCell ref="AN44:AN45"/>
    <mergeCell ref="AO44:AO45"/>
    <mergeCell ref="AP44:AP45"/>
    <mergeCell ref="AQ44:AQ45"/>
    <mergeCell ref="AR44:AR45"/>
    <mergeCell ref="AN42:AN43"/>
    <mergeCell ref="AO42:AO43"/>
    <mergeCell ref="AP42:AP43"/>
    <mergeCell ref="AQ42:AQ43"/>
    <mergeCell ref="AR42:AR43"/>
    <mergeCell ref="AS40:AS41"/>
    <mergeCell ref="AT40:AT41"/>
    <mergeCell ref="AU40:AU41"/>
    <mergeCell ref="AV40:AV41"/>
    <mergeCell ref="AW40:AW41"/>
    <mergeCell ref="AX40:AX41"/>
    <mergeCell ref="AT38:AT39"/>
    <mergeCell ref="AU38:AU39"/>
    <mergeCell ref="AV38:AV39"/>
    <mergeCell ref="AW38:AW39"/>
    <mergeCell ref="AX38:AX39"/>
    <mergeCell ref="AS38:AS39"/>
    <mergeCell ref="AN40:AN41"/>
    <mergeCell ref="AO40:AO41"/>
    <mergeCell ref="AP40:AP41"/>
    <mergeCell ref="AQ40:AQ41"/>
    <mergeCell ref="AR40:AR41"/>
    <mergeCell ref="AN38:AN39"/>
    <mergeCell ref="AO38:AO39"/>
    <mergeCell ref="AP38:AP39"/>
    <mergeCell ref="AQ38:AQ39"/>
    <mergeCell ref="AR38:AR39"/>
    <mergeCell ref="AW30:AW31"/>
    <mergeCell ref="AX30:AX31"/>
    <mergeCell ref="AN36:AN37"/>
    <mergeCell ref="AO36:AO37"/>
    <mergeCell ref="AP36:AP37"/>
    <mergeCell ref="AQ36:AQ37"/>
    <mergeCell ref="AR36:AR37"/>
    <mergeCell ref="AN34:AN35"/>
    <mergeCell ref="AO34:AO35"/>
    <mergeCell ref="AP34:AP35"/>
    <mergeCell ref="AQ34:AQ35"/>
    <mergeCell ref="AR34:AR35"/>
    <mergeCell ref="AS36:AS37"/>
    <mergeCell ref="AT36:AT37"/>
    <mergeCell ref="AU36:AU37"/>
    <mergeCell ref="AV36:AV37"/>
    <mergeCell ref="AW36:AW37"/>
    <mergeCell ref="AX36:AX37"/>
    <mergeCell ref="AT34:AT35"/>
    <mergeCell ref="AU34:AU35"/>
    <mergeCell ref="AV34:AV35"/>
    <mergeCell ref="AW34:AW35"/>
    <mergeCell ref="AX34:AX35"/>
    <mergeCell ref="AS34:AS35"/>
    <mergeCell ref="AN32:AN33"/>
    <mergeCell ref="AO32:AO33"/>
    <mergeCell ref="AP32:AP33"/>
    <mergeCell ref="AQ32:AQ33"/>
    <mergeCell ref="AR32:AR33"/>
    <mergeCell ref="AU28:AU29"/>
    <mergeCell ref="AV28:AV29"/>
    <mergeCell ref="AW28:AW29"/>
    <mergeCell ref="AX28:AX29"/>
    <mergeCell ref="AN30:AN31"/>
    <mergeCell ref="AO30:AO31"/>
    <mergeCell ref="AP30:AP31"/>
    <mergeCell ref="AQ30:AQ31"/>
    <mergeCell ref="AR30:AR31"/>
    <mergeCell ref="AS30:AS31"/>
    <mergeCell ref="AS32:AS33"/>
    <mergeCell ref="AT32:AT33"/>
    <mergeCell ref="AU32:AU33"/>
    <mergeCell ref="AV32:AV33"/>
    <mergeCell ref="AW32:AW33"/>
    <mergeCell ref="AX32:AX33"/>
    <mergeCell ref="AT30:AT31"/>
    <mergeCell ref="AU30:AU31"/>
    <mergeCell ref="AV30:AV31"/>
    <mergeCell ref="AV26:AV27"/>
    <mergeCell ref="AW26:AW27"/>
    <mergeCell ref="AX26:AX27"/>
    <mergeCell ref="AN28:AN29"/>
    <mergeCell ref="AO28:AO29"/>
    <mergeCell ref="AP28:AP29"/>
    <mergeCell ref="AQ28:AQ29"/>
    <mergeCell ref="AR28:AR29"/>
    <mergeCell ref="AS28:AS29"/>
    <mergeCell ref="AT28:AT29"/>
    <mergeCell ref="AN26:AN27"/>
    <mergeCell ref="AO26:AO27"/>
    <mergeCell ref="AP26:AP27"/>
    <mergeCell ref="AQ26:AQ27"/>
    <mergeCell ref="AR26:AR27"/>
    <mergeCell ref="AS26:AS27"/>
    <mergeCell ref="AT26:AT27"/>
    <mergeCell ref="AU26:AU27"/>
    <mergeCell ref="AQ24:AQ25"/>
    <mergeCell ref="AR24:AR25"/>
    <mergeCell ref="AS24:AS25"/>
    <mergeCell ref="AT24:AT25"/>
    <mergeCell ref="AU24:AU25"/>
    <mergeCell ref="AT18:AT23"/>
    <mergeCell ref="AU18:AU23"/>
    <mergeCell ref="AV18:AV23"/>
    <mergeCell ref="AW18:AW23"/>
    <mergeCell ref="AX18:AX23"/>
    <mergeCell ref="H24:I24"/>
    <mergeCell ref="J24:K24"/>
    <mergeCell ref="AN24:AN25"/>
    <mergeCell ref="AO24:AO25"/>
    <mergeCell ref="AP24:AP25"/>
    <mergeCell ref="AN18:AN23"/>
    <mergeCell ref="AO18:AO23"/>
    <mergeCell ref="AP18:AP23"/>
    <mergeCell ref="AQ18:AQ23"/>
    <mergeCell ref="AR18:AR23"/>
    <mergeCell ref="AS18:AS23"/>
    <mergeCell ref="AW24:AW25"/>
    <mergeCell ref="AX24:AX25"/>
    <mergeCell ref="AV24:AV25"/>
    <mergeCell ref="AW10:AW11"/>
    <mergeCell ref="AX10:AX11"/>
    <mergeCell ref="AN16:AN17"/>
    <mergeCell ref="AO16:AO17"/>
    <mergeCell ref="AP16:AP17"/>
    <mergeCell ref="AQ16:AQ17"/>
    <mergeCell ref="AR16:AR17"/>
    <mergeCell ref="AN14:AN15"/>
    <mergeCell ref="AO14:AO15"/>
    <mergeCell ref="AP14:AP15"/>
    <mergeCell ref="AQ14:AQ15"/>
    <mergeCell ref="AR14:AR15"/>
    <mergeCell ref="AS16:AS17"/>
    <mergeCell ref="AT16:AT17"/>
    <mergeCell ref="AU16:AU17"/>
    <mergeCell ref="AV16:AV17"/>
    <mergeCell ref="AW16:AW17"/>
    <mergeCell ref="AX16:AX17"/>
    <mergeCell ref="AT14:AT15"/>
    <mergeCell ref="AU14:AU15"/>
    <mergeCell ref="AV14:AV15"/>
    <mergeCell ref="AW14:AW15"/>
    <mergeCell ref="AX14:AX15"/>
    <mergeCell ref="AS14:AS15"/>
    <mergeCell ref="AN12:AN13"/>
    <mergeCell ref="AO12:AO13"/>
    <mergeCell ref="AP12:AP13"/>
    <mergeCell ref="AQ12:AQ13"/>
    <mergeCell ref="AR12:AR13"/>
    <mergeCell ref="AU8:AU9"/>
    <mergeCell ref="AV8:AV9"/>
    <mergeCell ref="AW8:AW9"/>
    <mergeCell ref="AX8:AX9"/>
    <mergeCell ref="AN10:AN11"/>
    <mergeCell ref="AO10:AO11"/>
    <mergeCell ref="AP10:AP11"/>
    <mergeCell ref="AQ10:AQ11"/>
    <mergeCell ref="AR10:AR11"/>
    <mergeCell ref="AS10:AS11"/>
    <mergeCell ref="AS12:AS13"/>
    <mergeCell ref="AT12:AT13"/>
    <mergeCell ref="AU12:AU13"/>
    <mergeCell ref="AV12:AV13"/>
    <mergeCell ref="AW12:AW13"/>
    <mergeCell ref="AX12:AX13"/>
    <mergeCell ref="AT10:AT11"/>
    <mergeCell ref="AU10:AU11"/>
    <mergeCell ref="AV10:AV11"/>
    <mergeCell ref="AT6:AT7"/>
    <mergeCell ref="AU6:AU7"/>
    <mergeCell ref="AX7:AY7"/>
    <mergeCell ref="AN8:AN9"/>
    <mergeCell ref="AO8:AO9"/>
    <mergeCell ref="AP8:AP9"/>
    <mergeCell ref="AQ8:AQ9"/>
    <mergeCell ref="AR8:AR9"/>
    <mergeCell ref="AS8:AS9"/>
    <mergeCell ref="AT8:AT9"/>
    <mergeCell ref="AN6:AN7"/>
    <mergeCell ref="AO6:AO7"/>
    <mergeCell ref="AP6:AP7"/>
    <mergeCell ref="AQ6:AQ7"/>
    <mergeCell ref="AR6:AR7"/>
    <mergeCell ref="AS6:AS7"/>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Accueil</vt:lpstr>
      <vt:lpstr>Tableau 1 Production ST RC</vt:lpstr>
      <vt:lpstr>Tableau 2 Besoins RC</vt:lpstr>
      <vt:lpstr>Tableau 3 Installation solaire </vt:lpstr>
      <vt:lpstr>Tableau 4 Décomposition métrés</vt:lpstr>
      <vt:lpstr>Tableau 5 CAPEX OPEX</vt:lpstr>
      <vt:lpstr>Tableau 6 Impact subvention</vt:lpstr>
      <vt:lpstr>7. Déficit de financemen</vt:lpstr>
      <vt:lpstr>Données efficacité energétique</vt:lpstr>
      <vt:lpstr>Paramètres</vt:lpstr>
      <vt:lpstr>Feuil1</vt:lpstr>
    </vt:vector>
  </TitlesOfParts>
  <Manager/>
  <Company>ADEME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THOUIN Simon</dc:creator>
  <cp:keywords/>
  <dc:description/>
  <cp:lastModifiedBy>BARAIS Claire</cp:lastModifiedBy>
  <cp:revision/>
  <dcterms:created xsi:type="dcterms:W3CDTF">2016-10-17T15:51:36Z</dcterms:created>
  <dcterms:modified xsi:type="dcterms:W3CDTF">2024-11-29T14:21:22Z</dcterms:modified>
  <cp:category/>
  <cp:contentStatus/>
</cp:coreProperties>
</file>