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ROJETS\AAP_Grandes_Install_ST\1. Texte AAP et doc téléchargeables\2022\Volets techniques\"/>
    </mc:Choice>
  </mc:AlternateContent>
  <xr:revisionPtr revIDLastSave="0" documentId="13_ncr:1_{4BD7618F-2D6F-4BAE-9A4D-DE574A9E91C6}" xr6:coauthVersionLast="47" xr6:coauthVersionMax="47" xr10:uidLastSave="{00000000-0000-0000-0000-000000000000}"/>
  <bookViews>
    <workbookView xWindow="810" yWindow="-120" windowWidth="28110" windowHeight="16440" tabRatio="722" xr2:uid="{00000000-000D-0000-FFFF-FFFF00000000}"/>
  </bookViews>
  <sheets>
    <sheet name="Accueil" sheetId="14" r:id="rId1"/>
    <sheet name="Tableau 1 Besoins" sheetId="8" r:id="rId2"/>
    <sheet name="Tableau 2 Installation" sheetId="17" r:id="rId3"/>
    <sheet name="Tableau 3 Production" sheetId="10" r:id="rId4"/>
    <sheet name="Tableau 4 CAPEX OPEX" sheetId="3" r:id="rId5"/>
    <sheet name="Tableau 5 Impact subvention" sheetId="9" r:id="rId6"/>
    <sheet name="Tableau 6 Données financières" sheetId="7" r:id="rId7"/>
    <sheet name="Paramètres" sheetId="20" state="hidden" r:id="rId8"/>
  </sheets>
  <externalReferences>
    <externalReference r:id="rId9"/>
  </externalReferences>
  <definedNames>
    <definedName name="_xlnm._FilterDatabase" localSheetId="3" hidden="1">'Tableau 3 Production'!$A$3:$F$22</definedName>
    <definedName name="Besoins_utiles_projet">'[1]caractéristiques projet'!$D$12</definedName>
    <definedName name="Liste_Besoins">Paramètres!$A$5:$A$10</definedName>
    <definedName name="Liste_Substitution">Paramètres!$C$5:$C$8</definedName>
    <definedName name="nb_nvle_ss">'[1]caractéristiques projet'!$D$34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oint">'[1]caractéristiques projet'!$D$26</definedName>
    <definedName name="Puissance_biomasse">'[1]caractéristiques projet'!$D$17</definedName>
    <definedName name="Statut_investisseur">'[1]caractéristiques projet'!$D$10</definedName>
    <definedName name="Type_projet">'[1]caractéristiques projet'!$D$9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8" l="1"/>
  <c r="E4" i="10" l="1"/>
  <c r="D18" i="10"/>
  <c r="D17" i="10"/>
  <c r="C20" i="17" l="1"/>
  <c r="C17" i="17"/>
  <c r="B21" i="8"/>
  <c r="D15" i="3"/>
  <c r="D18" i="3" s="1"/>
  <c r="D20" i="3" s="1"/>
  <c r="E14" i="10"/>
  <c r="E17" i="10" s="1"/>
  <c r="E22" i="10" s="1"/>
  <c r="D14" i="10"/>
  <c r="D6" i="8"/>
  <c r="B6" i="8"/>
  <c r="C14" i="17"/>
  <c r="E7" i="10" l="1"/>
  <c r="E18" i="10" s="1"/>
  <c r="E21" i="10" s="1"/>
  <c r="E20" i="10" l="1"/>
  <c r="E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B20" authorId="0" shapeId="0" xr:uid="{00000000-0006-0000-0100-000001000000}">
      <text>
        <r>
          <rPr>
            <sz val="9"/>
            <color indexed="81"/>
            <rFont val="Tahoma"/>
            <family val="2"/>
          </rPr>
          <t>Rappel : si pertes = besoins, gestes de MDE conformes à l'audit énergétiques obligatoires</t>
        </r>
      </text>
    </comment>
    <comment ref="B21" authorId="0" shapeId="0" xr:uid="{00000000-0006-0000-0100-000002000000}">
      <text>
        <r>
          <rPr>
            <sz val="9"/>
            <color indexed="81"/>
            <rFont val="Tahoma"/>
            <family val="2"/>
          </rPr>
          <t>rappel : si production solaire utile &gt; 30% des besoins de l'utilité visée audit énergétique obligatoire à minima sur l'utilité visée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D16" authorId="0" shapeId="0" xr:uid="{00000000-0006-0000-0200-000001000000}">
      <text>
        <r>
          <rPr>
            <sz val="9"/>
            <color indexed="81"/>
            <rFont val="Tahoma"/>
            <family val="2"/>
          </rPr>
          <t>logiciel utilisé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E6" authorId="0" shapeId="0" xr:uid="{00000000-0006-0000-0300-000001000000}">
      <text>
        <r>
          <rPr>
            <sz val="9"/>
            <color indexed="81"/>
            <rFont val="Tahoma"/>
            <family val="2"/>
          </rPr>
          <t>Objectif &gt; 30%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300-000002000000}">
      <text>
        <r>
          <rPr>
            <sz val="9"/>
            <color indexed="81"/>
            <rFont val="Tahoma"/>
            <family val="2"/>
          </rPr>
          <t>Reprendre le chiffre annoncé Tableau 1 besoin B6 ou B17</t>
        </r>
      </text>
    </comment>
    <comment ref="C10" authorId="0" shapeId="0" xr:uid="{00000000-0006-0000-0300-000003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  <comment ref="C15" authorId="0" shapeId="0" xr:uid="{00000000-0006-0000-0300-000004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D3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  <comment ref="F3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</commentList>
</comments>
</file>

<file path=xl/sharedStrings.xml><?xml version="1.0" encoding="utf-8"?>
<sst xmlns="http://schemas.openxmlformats.org/spreadsheetml/2006/main" count="215" uniqueCount="195">
  <si>
    <t>Taux d'aide</t>
  </si>
  <si>
    <t>Postes d’investissement</t>
  </si>
  <si>
    <t>Total</t>
  </si>
  <si>
    <t>Type de fluide caloporteur</t>
  </si>
  <si>
    <t>Années</t>
  </si>
  <si>
    <t>(…)</t>
  </si>
  <si>
    <t>Situation actuelle</t>
  </si>
  <si>
    <t>Puissance GN  MW</t>
  </si>
  <si>
    <t>Commentaires</t>
  </si>
  <si>
    <t>Tableau 6 : Coûts d'exploitation</t>
  </si>
  <si>
    <t>P'1 € HTR</t>
  </si>
  <si>
    <t>P3 € HTR</t>
  </si>
  <si>
    <t>P’1 : coût de l’électricité utilisée mécaniquement pour assurer le fonctionnement des installations primaires</t>
  </si>
  <si>
    <t>Charges d’exploitation annuelle (€ HTR)</t>
  </si>
  <si>
    <t>Excédent Brut d'Exploitation (EBE) en k€</t>
  </si>
  <si>
    <r>
      <t>Chiffre d'affaire en milliers en k€</t>
    </r>
    <r>
      <rPr>
        <sz val="11"/>
        <color indexed="8"/>
        <rFont val="Calibri"/>
        <family val="2"/>
      </rPr>
      <t xml:space="preserve"> (à détailler) </t>
    </r>
  </si>
  <si>
    <r>
      <t>Charges d’exploitation en k€</t>
    </r>
    <r>
      <rPr>
        <sz val="11"/>
        <color indexed="8"/>
        <rFont val="Calibri"/>
        <family val="2"/>
      </rPr>
      <t xml:space="preserve"> 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</si>
  <si>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combustibles détaillées (Electricité= coût de P’1 combustible ENR ou fossiles=coûts de P1…)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</si>
  <si>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petits entretien= coûts de P2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</si>
  <si>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gros entretien et renouvellement= Coûts de P3</t>
    </r>
  </si>
  <si>
    <r>
      <t>Charges Diverses</t>
    </r>
    <r>
      <rPr>
        <sz val="11"/>
        <color indexed="8"/>
        <rFont val="Calibri"/>
        <family val="2"/>
      </rPr>
      <t> 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</si>
  <si>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Impôts (hors IS) /Taxes foncières ou redevance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</si>
  <si>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Taxes locales en k€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</si>
  <si>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Assurances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</si>
  <si>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Autres charges (…)</t>
    </r>
  </si>
  <si>
    <t>Puissance totale MW</t>
  </si>
  <si>
    <t>* les données de production et consommations MWh sont annuelles</t>
  </si>
  <si>
    <t>CESC1</t>
  </si>
  <si>
    <t>CESC2</t>
  </si>
  <si>
    <t xml:space="preserve">CESC3 </t>
  </si>
  <si>
    <t>CESC4</t>
  </si>
  <si>
    <t>ET1</t>
  </si>
  <si>
    <t>Caractéristiques du champ de capteur et du schéma d'intégration</t>
  </si>
  <si>
    <t>Simple vitrage</t>
  </si>
  <si>
    <t>Double vitrage</t>
  </si>
  <si>
    <t>Sous vide</t>
  </si>
  <si>
    <t>Orientation</t>
  </si>
  <si>
    <t>Faire un tableur par installation</t>
  </si>
  <si>
    <t>Commentaire</t>
  </si>
  <si>
    <t>Mesuré</t>
  </si>
  <si>
    <t>Déduit facture</t>
  </si>
  <si>
    <t>Théorique</t>
  </si>
  <si>
    <t>Fréquence d'utilisation du process</t>
  </si>
  <si>
    <t>Autovidangeable</t>
  </si>
  <si>
    <t>Vecteur énergétique</t>
  </si>
  <si>
    <t>Situation future
 (projet EnR)</t>
  </si>
  <si>
    <t>Productivité (kWh/m2)</t>
  </si>
  <si>
    <t>Polysun</t>
  </si>
  <si>
    <t>Transol</t>
  </si>
  <si>
    <t>Tsol</t>
  </si>
  <si>
    <t>SOLO 2000</t>
  </si>
  <si>
    <t>SCHEFF</t>
  </si>
  <si>
    <t>Autre</t>
  </si>
  <si>
    <t>Type de combustible chaudière d'appoint</t>
  </si>
  <si>
    <t>Fuel</t>
  </si>
  <si>
    <t>Electricité</t>
  </si>
  <si>
    <t>Gaz Naturel</t>
  </si>
  <si>
    <t>Commentaires/Précisions</t>
  </si>
  <si>
    <t>Fermeture estivale du site</t>
  </si>
  <si>
    <t xml:space="preserve">Type de capteurs </t>
  </si>
  <si>
    <t>Maîtrise d'Œuvre, AMO</t>
  </si>
  <si>
    <t>Hydraulique secondaire</t>
  </si>
  <si>
    <t>ET2</t>
  </si>
  <si>
    <t>Ouvert</t>
  </si>
  <si>
    <t>Biomasse</t>
  </si>
  <si>
    <t>Volume du/des ballons solaires cumulés (m3)</t>
  </si>
  <si>
    <t>Type de schéma hydraulique ou de raccordement</t>
  </si>
  <si>
    <t>Montant de l'aide (€)</t>
  </si>
  <si>
    <t>Consommation des auxiliaires circuit primaire (MWh/an)</t>
  </si>
  <si>
    <t>Simsol</t>
  </si>
  <si>
    <t>TRNSYS</t>
  </si>
  <si>
    <t>Scenocalc</t>
  </si>
  <si>
    <t>Production</t>
  </si>
  <si>
    <t>Taux EnR&amp;R auxiliaires pris en compte</t>
  </si>
  <si>
    <t>Stockage</t>
  </si>
  <si>
    <t>Hydraulique primaire</t>
  </si>
  <si>
    <t>Autres (à détailler)</t>
  </si>
  <si>
    <t xml:space="preserve">P2 : coût des prestations de conduite, de l’entretien, montant des redevances et frais divers </t>
  </si>
  <si>
    <t>Détails</t>
  </si>
  <si>
    <t>Précisions : quelles pièces provisionnées, nb de remplacements sur 20 ans</t>
  </si>
  <si>
    <t>Tableau 3 : Description Production</t>
  </si>
  <si>
    <t>Tableau 4a : Coûts d'investissement</t>
  </si>
  <si>
    <t>Tableau 4b : Coûts d'exploitation</t>
  </si>
  <si>
    <t>P3 : coût gros entretien, renouvellement - indiquer si une part est inclus dans le prix de vente de la centrale ou non</t>
  </si>
  <si>
    <t>P2 préventif (charges salariales comprises) € HTR</t>
  </si>
  <si>
    <t>Précisions : nb d'HJ/mois</t>
  </si>
  <si>
    <t>Précisions : fréquence de passage et eq nb HJ/mois, quelles pièces provisionnées, nb de remplacements sur 20 ans</t>
  </si>
  <si>
    <t>P2 monitoring € HTR</t>
  </si>
  <si>
    <t>Monitoring, GTC</t>
  </si>
  <si>
    <t>Rendement moyen chaudière PCI à l'année / Bâtiment : rendement production ECS / SHIP : rendement dédié à l'utilité</t>
  </si>
  <si>
    <t>Consommation des auxiliaires circuit secondaire (MWh/an)</t>
  </si>
  <si>
    <t>trackeur</t>
  </si>
  <si>
    <t>ombrière</t>
  </si>
  <si>
    <t>Type de strucure porteuse</t>
  </si>
  <si>
    <t>Frais de gestion, d'assurance</t>
  </si>
  <si>
    <t>Pertes de l'utilité visée (process, distribution (MWh/an))</t>
  </si>
  <si>
    <t>Cas échéant : location de terrain</t>
  </si>
  <si>
    <t>Cas échéant :
RECUPERATION CHALEUR FATALE</t>
  </si>
  <si>
    <t>Taux EnR&amp;R sur production totale du site</t>
  </si>
  <si>
    <t>Besoins utiles de l'utilité visée (MWh/an) (2)</t>
  </si>
  <si>
    <t>Besoins ECS (MWh/an) à 55°C</t>
  </si>
  <si>
    <t>Mesuré sur l'été</t>
  </si>
  <si>
    <t>Pertes (bouclage, distribution (MWh/an))</t>
  </si>
  <si>
    <t>Classe d'isolation de la distribution</t>
  </si>
  <si>
    <t xml:space="preserve">Les besoins sont constants à l'année </t>
  </si>
  <si>
    <t>D'après audit énergétique</t>
  </si>
  <si>
    <t>Besoins en chaleur Totaux du site (MWh/an)</t>
  </si>
  <si>
    <t>Besoins utiles de chaleur Totaux (MWh/an) (1)</t>
  </si>
  <si>
    <t>Valeurs exploitant</t>
  </si>
  <si>
    <t>Après mesures de MDE</t>
  </si>
  <si>
    <t>Consommation énergie d'appoint du site en MWh</t>
  </si>
  <si>
    <t>Total Production MWh</t>
  </si>
  <si>
    <t>Besoins de l'utilité visée (MWh/an)</t>
  </si>
  <si>
    <t>Température cible du process en °C</t>
  </si>
  <si>
    <t>Volume du/des ballons d'appoint cumulés (m3)                                                                                                                            (si ballon bi-énergie, volume consacré à l'appoint)</t>
  </si>
  <si>
    <t>(1) : la production solaire est calculée en valeur d'énergie utile à la sortie du ballon solaire ou au point de piquage. Attention au logiciel utilisé pour le calcul de cette valeur. 
Rappel de la façon de remonter à l'ESU avec les logiciels : SOLO : ESU = Qstu ; POLYSUN : ESU ~ 0.8 SSol; TSol : ESU=E-CISOL - PCh sol - Ba(S)</t>
  </si>
  <si>
    <t>Total Consommation MWh fossiles/fissiles</t>
  </si>
  <si>
    <t>Boucl1</t>
  </si>
  <si>
    <t>Cas échéant : récupération de chaleur fatale</t>
  </si>
  <si>
    <t>Taux d'économie (Fsav)</t>
  </si>
  <si>
    <t>D'après étude BE</t>
  </si>
  <si>
    <t>Production d'appoint 1</t>
  </si>
  <si>
    <t>Production appoint 2</t>
  </si>
  <si>
    <t>Consommation MWh entrée chaudière</t>
  </si>
  <si>
    <t>Production d'appoint 2</t>
  </si>
  <si>
    <t>classique sol</t>
  </si>
  <si>
    <t>classique toiture</t>
  </si>
  <si>
    <t>Avec un prix de vente de la chaleur correspondant au niveau de  subventions attendues lors de la demande d’aide</t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</si>
  <si>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Location terrain</t>
    </r>
  </si>
  <si>
    <t>SOLO 2018</t>
  </si>
  <si>
    <t>Production appoint 1</t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</si>
  <si>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1</t>
    </r>
    <r>
      <rPr>
        <sz val="8"/>
        <color indexed="8"/>
        <rFont val="Calibri"/>
        <family val="2"/>
      </rPr>
      <t xml:space="preserve"> € HT / MWh
</t>
    </r>
    <r>
      <rPr>
        <i/>
        <sz val="8"/>
        <color indexed="8"/>
        <rFont val="Calibri"/>
        <family val="2"/>
      </rPr>
      <t>(MWh PCI ou MWh élec avec abonnement)</t>
    </r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</si>
  <si>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2</t>
    </r>
    <r>
      <rPr>
        <sz val="8"/>
        <color indexed="8"/>
        <rFont val="Calibri"/>
        <family val="2"/>
      </rPr>
      <t xml:space="preserve"> € HT / MWh
(MWh PCI ou MWh élec avec abonnement)</t>
    </r>
  </si>
  <si>
    <t>Type de circuit hydraulique (3)</t>
  </si>
  <si>
    <t>(1) : besoins considérés sur les lignes de process (comptage au plus près de l'utilisation, après les pertes de distribution), cas échéant issu de l'audit énergétique</t>
  </si>
  <si>
    <t>(2) : besoins utiles considérés sur les ligne de process visées par le système EnR&amp;R, après les pertes de distribution</t>
  </si>
  <si>
    <t>(3) : considéré ouvert si le solaire préchauffe une eau de renouvellement ou de lavage par exemple</t>
  </si>
  <si>
    <t>Tableau 2 : Description de l'installation solaire</t>
  </si>
  <si>
    <t>Tarif actuel de l'électricité - abonnement inclus - sur le site (€ HT /MWh)</t>
  </si>
  <si>
    <t>Pour les projets en tiers investissement</t>
  </si>
  <si>
    <t>Tableau 5 : Impact subvention</t>
  </si>
  <si>
    <t>Coût moyen de revient de la chaleur renouvelable calculé sur 20 ans HT / MWh (1)</t>
  </si>
  <si>
    <t>SKID, Station hydraulique de transfert et équipements</t>
  </si>
  <si>
    <t>Coût moyen de revient de la chaleur renouvelable calculé sur 15 ans HT / MWh</t>
  </si>
  <si>
    <t xml:space="preserve">Cas échéant Tiers investisseur (bénéficiaire subvention &lt;&gt; bénéficiaire de chaleur) : </t>
  </si>
  <si>
    <t>hypothèses de croissance retenues sur chacun des indicateurs :</t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</si>
  <si>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 </t>
    </r>
    <r>
      <rPr>
        <i/>
        <sz val="8"/>
        <color indexed="8"/>
        <rFont val="Calibri"/>
        <family val="2"/>
      </rPr>
      <t>(selon la formule d'indexation choisie)</t>
    </r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</si>
  <si>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 (selon la formule d'indexation choisie)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</si>
  <si>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€ HT / MWh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</si>
  <si>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€ HT / MWh</t>
    </r>
  </si>
  <si>
    <t>Coûts totaux (HT)</t>
  </si>
  <si>
    <t>TERRAINS</t>
  </si>
  <si>
    <t>Cas échéant : Acquisition de terrain</t>
  </si>
  <si>
    <t>AMENAGEMENT ET CONSTRUCTIONS</t>
  </si>
  <si>
    <t xml:space="preserve">Cas échéant : bâtiment chaufferie </t>
  </si>
  <si>
    <t>Aménagement - Voiries Réseaux Divers (VRD°</t>
  </si>
  <si>
    <t>EQUIPEMENTS PRODUCTION SOLAIRE THERMIQUE</t>
  </si>
  <si>
    <t>Cas échéant : installation d'appoint si renouvellement</t>
  </si>
  <si>
    <t>Sous-total Equipement production solaire thermique</t>
  </si>
  <si>
    <t>INGENIERIE</t>
  </si>
  <si>
    <t>AUTRES</t>
  </si>
  <si>
    <t>Sous-total production solaire thermique</t>
  </si>
  <si>
    <t>Sous-total CAPEX chaleur fatale</t>
  </si>
  <si>
    <t xml:space="preserve">Investissement total projet éligible </t>
  </si>
  <si>
    <t>Supports / fixation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</si>
  <si>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</si>
  <si>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 xml:space="preserve">Maitre d'ouvrage : </t>
  </si>
  <si>
    <t>Paramètres</t>
  </si>
  <si>
    <t>Listes</t>
  </si>
  <si>
    <t>Après démarches d'économies d'énergie ou de récupération
(inscrire même chiffres si aucune démarche engagée)</t>
  </si>
  <si>
    <t>exemple : Limitateurs d'eau</t>
  </si>
  <si>
    <t>exemple : Calorifugeage renforcé</t>
  </si>
  <si>
    <t>exemple : bain chauffé</t>
  </si>
  <si>
    <t>Après démarches d'économies d'énergie
(inscrire mêmes chiffres si aucune démarche engagée)</t>
  </si>
  <si>
    <t>Tableau 1 : Besoins</t>
  </si>
  <si>
    <t>Tableau 2 : Installation</t>
  </si>
  <si>
    <t>Tableau 3 : Production</t>
  </si>
  <si>
    <t>Tableau 4 : CAPEX/OPEX</t>
  </si>
  <si>
    <t>Tableau 6 : Données financières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</si>
  <si>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m2)</t>
    </r>
  </si>
  <si>
    <r>
      <t xml:space="preserve">CO2 évité (tonnes) :
</t>
    </r>
    <r>
      <rPr>
        <i/>
        <sz val="8"/>
        <rFont val="Calibri"/>
        <family val="2"/>
      </rPr>
      <t>réf. GN (base carbone ADEME) : 0,187 tCO2/MWh PCI</t>
    </r>
  </si>
  <si>
    <t>-</t>
  </si>
  <si>
    <t>Surface cloturée ou d'emprise de la centrale (en m2)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</si>
  <si>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(1)</t>
    </r>
  </si>
  <si>
    <t xml:space="preserve">Production Solaire Thermique utile MWh/an </t>
  </si>
  <si>
    <t>Besoins totaux (MWh/an)</t>
  </si>
  <si>
    <t>Tableau 5 : Impact de la subvention sur le prix de revient de la chaleur</t>
  </si>
  <si>
    <t>Tableau 1a : Solaire thermique sur bâtiment</t>
  </si>
  <si>
    <t>Tableau 1b : Solaire thermique en industrie</t>
  </si>
  <si>
    <t>Inclinaison (en degrés)</t>
  </si>
  <si>
    <t xml:space="preserve">Capteurs </t>
  </si>
  <si>
    <t>Installation Solaire thermique</t>
  </si>
  <si>
    <t>Cas échéant : surconsommation induite sur site (en MWh/an)</t>
  </si>
  <si>
    <t>TABLEAUX INSTRUCTION DOSSIER FONDS CHALEUR
Solaire thermique pour opérations dédiées</t>
  </si>
  <si>
    <t>qecs (kWh/m3)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</si>
</sst>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entury Gothic"/>
      <family val="2"/>
    </font>
    <font>
      <i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u/>
      <sz val="12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i/>
      <sz val="11"/>
      <color indexed="8"/>
      <name val="Calibri"/>
      <family val="2"/>
    </font>
    <font>
      <sz val="11"/>
      <color indexed="8"/>
      <name val="Times New Roman"/>
      <family val="1"/>
    </font>
    <font>
      <sz val="7"/>
      <color indexed="8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i/>
      <sz val="10"/>
      <name val="Calibri"/>
      <family val="2"/>
    </font>
    <font>
      <u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b/>
      <u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u/>
      <sz val="9"/>
      <name val="Calibri"/>
      <family val="2"/>
    </font>
    <font>
      <i/>
      <u/>
      <sz val="9"/>
      <name val="Calibri"/>
      <family val="2"/>
    </font>
    <font>
      <b/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11" fillId="0" borderId="0"/>
    <xf numFmtId="0" fontId="24" fillId="0" borderId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4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/>
    <xf numFmtId="0" fontId="11" fillId="0" borderId="0" xfId="3" applyFont="1" applyBorder="1"/>
    <xf numFmtId="0" fontId="24" fillId="0" borderId="0" xfId="3"/>
    <xf numFmtId="0" fontId="13" fillId="0" borderId="0" xfId="3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7"/>
    </xf>
    <xf numFmtId="0" fontId="1" fillId="0" borderId="5" xfId="0" applyFont="1" applyBorder="1" applyAlignment="1">
      <alignment horizontal="left" vertical="center" indent="7"/>
    </xf>
    <xf numFmtId="0" fontId="14" fillId="0" borderId="5" xfId="0" applyFont="1" applyBorder="1" applyAlignment="1">
      <alignment horizontal="left" vertical="center" wrapText="1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0" fillId="0" borderId="0" xfId="0"/>
    <xf numFmtId="0" fontId="0" fillId="0" borderId="0" xfId="0"/>
    <xf numFmtId="0" fontId="4" fillId="6" borderId="9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8" fillId="6" borderId="27" xfId="0" applyFont="1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27" fillId="8" borderId="0" xfId="0" applyFont="1" applyFill="1"/>
    <xf numFmtId="0" fontId="20" fillId="0" borderId="0" xfId="0" applyFont="1" applyFill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left" vertical="center" indent="7"/>
    </xf>
    <xf numFmtId="0" fontId="6" fillId="0" borderId="0" xfId="0" applyFont="1" applyFill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Border="1"/>
    <xf numFmtId="0" fontId="12" fillId="11" borderId="0" xfId="3" applyFont="1" applyFill="1" applyBorder="1" applyAlignment="1">
      <alignment horizontal="center" vertical="center" wrapText="1"/>
    </xf>
    <xf numFmtId="0" fontId="23" fillId="0" borderId="11" xfId="1" applyBorder="1" applyAlignment="1">
      <alignment horizontal="left" vertical="center"/>
    </xf>
    <xf numFmtId="0" fontId="30" fillId="0" borderId="0" xfId="3" quotePrefix="1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31" fillId="0" borderId="0" xfId="3" applyFont="1" applyBorder="1" applyAlignment="1">
      <alignment vertical="center"/>
    </xf>
    <xf numFmtId="0" fontId="33" fillId="4" borderId="25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23" fillId="0" borderId="11" xfId="1" applyFill="1" applyBorder="1" applyAlignment="1">
      <alignment horizontal="left" vertical="center"/>
    </xf>
    <xf numFmtId="0" fontId="0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7"/>
    </xf>
    <xf numFmtId="0" fontId="19" fillId="8" borderId="0" xfId="0" applyFont="1" applyFill="1"/>
    <xf numFmtId="0" fontId="34" fillId="0" borderId="0" xfId="0" applyFont="1" applyAlignment="1"/>
    <xf numFmtId="0" fontId="17" fillId="0" borderId="0" xfId="0" applyFont="1"/>
    <xf numFmtId="0" fontId="17" fillId="0" borderId="35" xfId="0" applyFont="1" applyBorder="1"/>
    <xf numFmtId="0" fontId="17" fillId="0" borderId="3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7" fillId="0" borderId="36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3" fillId="0" borderId="36" xfId="0" applyFont="1" applyBorder="1"/>
    <xf numFmtId="0" fontId="17" fillId="3" borderId="11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2" xfId="0" applyFont="1" applyBorder="1"/>
    <xf numFmtId="0" fontId="17" fillId="0" borderId="4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/>
    <xf numFmtId="0" fontId="17" fillId="0" borderId="26" xfId="0" applyFont="1" applyBorder="1" applyAlignment="1">
      <alignment horizontal="center"/>
    </xf>
    <xf numFmtId="0" fontId="17" fillId="0" borderId="27" xfId="0" applyFont="1" applyBorder="1"/>
    <xf numFmtId="0" fontId="17" fillId="0" borderId="0" xfId="0" applyFont="1" applyBorder="1"/>
    <xf numFmtId="0" fontId="34" fillId="0" borderId="0" xfId="0" applyFont="1"/>
    <xf numFmtId="0" fontId="32" fillId="8" borderId="0" xfId="0" applyFont="1" applyFill="1" applyBorder="1" applyAlignment="1">
      <alignment horizontal="center" vertical="center" wrapText="1"/>
    </xf>
    <xf numFmtId="0" fontId="33" fillId="0" borderId="35" xfId="0" applyFont="1" applyBorder="1"/>
    <xf numFmtId="0" fontId="17" fillId="8" borderId="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35" fillId="8" borderId="4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6" xfId="0" applyNumberFormat="1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33" fillId="0" borderId="42" xfId="0" applyFont="1" applyBorder="1"/>
    <xf numFmtId="0" fontId="17" fillId="8" borderId="8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7" xfId="0" applyFont="1" applyBorder="1"/>
    <xf numFmtId="0" fontId="27" fillId="0" borderId="16" xfId="0" applyFont="1" applyBorder="1"/>
    <xf numFmtId="0" fontId="17" fillId="0" borderId="16" xfId="0" applyFont="1" applyBorder="1"/>
    <xf numFmtId="0" fontId="27" fillId="0" borderId="19" xfId="0" applyFont="1" applyBorder="1"/>
    <xf numFmtId="0" fontId="27" fillId="0" borderId="0" xfId="0" applyFont="1" applyAlignment="1"/>
    <xf numFmtId="0" fontId="34" fillId="8" borderId="0" xfId="0" applyFont="1" applyFill="1"/>
    <xf numFmtId="0" fontId="33" fillId="10" borderId="22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/>
    </xf>
    <xf numFmtId="0" fontId="33" fillId="8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33" fillId="2" borderId="22" xfId="0" applyFont="1" applyFill="1" applyBorder="1" applyAlignment="1">
      <alignment horizontal="left"/>
    </xf>
    <xf numFmtId="0" fontId="33" fillId="2" borderId="23" xfId="0" applyFont="1" applyFill="1" applyBorder="1" applyAlignment="1">
      <alignment horizontal="left" vertical="center" wrapText="1"/>
    </xf>
    <xf numFmtId="1" fontId="33" fillId="2" borderId="16" xfId="0" applyNumberFormat="1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left" wrapText="1"/>
    </xf>
    <xf numFmtId="164" fontId="33" fillId="5" borderId="16" xfId="4" applyNumberFormat="1" applyFont="1" applyFill="1" applyBorder="1" applyAlignment="1">
      <alignment horizontal="center" vertical="center"/>
    </xf>
    <xf numFmtId="164" fontId="33" fillId="5" borderId="20" xfId="4" applyNumberFormat="1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left" vertical="center" wrapText="1"/>
    </xf>
    <xf numFmtId="1" fontId="33" fillId="5" borderId="19" xfId="0" applyNumberFormat="1" applyFont="1" applyFill="1" applyBorder="1" applyAlignment="1">
      <alignment horizontal="center" vertical="center"/>
    </xf>
    <xf numFmtId="0" fontId="27" fillId="8" borderId="17" xfId="0" applyFont="1" applyFill="1" applyBorder="1"/>
    <xf numFmtId="0" fontId="27" fillId="8" borderId="16" xfId="0" applyFont="1" applyFill="1" applyBorder="1"/>
    <xf numFmtId="0" fontId="27" fillId="8" borderId="16" xfId="0" quotePrefix="1" applyFont="1" applyFill="1" applyBorder="1"/>
    <xf numFmtId="0" fontId="27" fillId="8" borderId="19" xfId="0" applyFont="1" applyFill="1" applyBorder="1"/>
    <xf numFmtId="9" fontId="27" fillId="8" borderId="17" xfId="4" applyFont="1" applyFill="1" applyBorder="1"/>
    <xf numFmtId="0" fontId="27" fillId="8" borderId="20" xfId="0" applyFont="1" applyFill="1" applyBorder="1"/>
    <xf numFmtId="0" fontId="27" fillId="8" borderId="39" xfId="0" applyFont="1" applyFill="1" applyBorder="1"/>
    <xf numFmtId="0" fontId="17" fillId="2" borderId="35" xfId="0" applyFont="1" applyFill="1" applyBorder="1" applyAlignment="1">
      <alignment horizontal="left" vertical="center"/>
    </xf>
    <xf numFmtId="1" fontId="33" fillId="2" borderId="34" xfId="0" applyNumberFormat="1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/>
    </xf>
    <xf numFmtId="1" fontId="17" fillId="2" borderId="11" xfId="0" applyNumberFormat="1" applyFont="1" applyFill="1" applyBorder="1" applyAlignment="1">
      <alignment horizontal="center" vertical="center"/>
    </xf>
    <xf numFmtId="165" fontId="17" fillId="2" borderId="11" xfId="0" applyNumberFormat="1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 wrapText="1"/>
    </xf>
    <xf numFmtId="0" fontId="33" fillId="2" borderId="42" xfId="0" applyFont="1" applyFill="1" applyBorder="1" applyAlignment="1">
      <alignment horizontal="left" vertical="center" wrapText="1"/>
    </xf>
    <xf numFmtId="1" fontId="17" fillId="2" borderId="43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5" fillId="2" borderId="18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27" fillId="0" borderId="0" xfId="0" applyFont="1" applyFill="1" applyBorder="1"/>
    <xf numFmtId="0" fontId="43" fillId="3" borderId="9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16" xfId="0" applyFont="1" applyBorder="1" applyAlignment="1">
      <alignment horizontal="justify" vertical="center" wrapText="1"/>
    </xf>
    <xf numFmtId="0" fontId="42" fillId="0" borderId="16" xfId="0" applyFont="1" applyBorder="1" applyAlignment="1">
      <alignment wrapText="1"/>
    </xf>
    <xf numFmtId="0" fontId="43" fillId="8" borderId="7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wrapText="1"/>
    </xf>
    <xf numFmtId="0" fontId="43" fillId="8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6" fillId="0" borderId="0" xfId="0" applyFont="1" applyAlignment="1">
      <alignment horizontal="left" vertical="center"/>
    </xf>
    <xf numFmtId="0" fontId="37" fillId="8" borderId="35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justify" vertical="center" wrapText="1"/>
    </xf>
    <xf numFmtId="0" fontId="45" fillId="0" borderId="6" xfId="0" applyFont="1" applyBorder="1" applyAlignment="1">
      <alignment horizontal="justify" vertical="center" wrapText="1"/>
    </xf>
    <xf numFmtId="0" fontId="45" fillId="0" borderId="42" xfId="0" applyFont="1" applyBorder="1" applyAlignment="1">
      <alignment horizontal="justify" vertical="center" wrapText="1"/>
    </xf>
    <xf numFmtId="0" fontId="45" fillId="0" borderId="8" xfId="0" applyFont="1" applyBorder="1" applyAlignment="1">
      <alignment horizontal="justify" vertical="center" wrapText="1"/>
    </xf>
    <xf numFmtId="0" fontId="37" fillId="0" borderId="16" xfId="0" applyFont="1" applyBorder="1"/>
    <xf numFmtId="0" fontId="37" fillId="0" borderId="19" xfId="0" applyFont="1" applyBorder="1"/>
    <xf numFmtId="0" fontId="43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7" fillId="6" borderId="2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47" fillId="0" borderId="1" xfId="0" applyFont="1" applyBorder="1" applyAlignment="1">
      <alignment vertical="center" wrapText="1"/>
    </xf>
    <xf numFmtId="0" fontId="17" fillId="12" borderId="11" xfId="0" applyFont="1" applyFill="1" applyBorder="1" applyAlignment="1">
      <alignment horizontal="center" vertical="center"/>
    </xf>
    <xf numFmtId="0" fontId="17" fillId="12" borderId="42" xfId="0" applyFont="1" applyFill="1" applyBorder="1" applyAlignment="1">
      <alignment horizontal="center" vertical="center"/>
    </xf>
    <xf numFmtId="0" fontId="17" fillId="12" borderId="43" xfId="0" applyFont="1" applyFill="1" applyBorder="1" applyAlignment="1">
      <alignment horizontal="center" vertical="center"/>
    </xf>
    <xf numFmtId="165" fontId="17" fillId="12" borderId="11" xfId="0" applyNumberFormat="1" applyFont="1" applyFill="1" applyBorder="1" applyAlignment="1">
      <alignment horizontal="center" vertical="center"/>
    </xf>
    <xf numFmtId="1" fontId="17" fillId="12" borderId="34" xfId="0" applyNumberFormat="1" applyFont="1" applyFill="1" applyBorder="1" applyAlignment="1">
      <alignment horizontal="center" vertical="center"/>
    </xf>
    <xf numFmtId="1" fontId="17" fillId="12" borderId="43" xfId="0" applyNumberFormat="1" applyFont="1" applyFill="1" applyBorder="1" applyAlignment="1">
      <alignment horizontal="center" vertical="center"/>
    </xf>
    <xf numFmtId="1" fontId="33" fillId="12" borderId="16" xfId="0" applyNumberFormat="1" applyFont="1" applyFill="1" applyBorder="1" applyAlignment="1">
      <alignment horizontal="center" vertical="center"/>
    </xf>
    <xf numFmtId="164" fontId="33" fillId="7" borderId="16" xfId="4" applyNumberFormat="1" applyFont="1" applyFill="1" applyBorder="1" applyAlignment="1">
      <alignment horizontal="center" vertical="center"/>
    </xf>
    <xf numFmtId="164" fontId="33" fillId="7" borderId="20" xfId="4" applyNumberFormat="1" applyFont="1" applyFill="1" applyBorder="1" applyAlignment="1">
      <alignment horizontal="center" vertical="center"/>
    </xf>
    <xf numFmtId="1" fontId="33" fillId="7" borderId="19" xfId="0" applyNumberFormat="1" applyFont="1" applyFill="1" applyBorder="1" applyAlignment="1">
      <alignment horizontal="center" vertical="center"/>
    </xf>
    <xf numFmtId="1" fontId="33" fillId="10" borderId="17" xfId="0" applyNumberFormat="1" applyFont="1" applyFill="1" applyBorder="1" applyAlignment="1">
      <alignment horizontal="center" vertical="center"/>
    </xf>
    <xf numFmtId="1" fontId="33" fillId="12" borderId="32" xfId="0" applyNumberFormat="1" applyFont="1" applyFill="1" applyBorder="1" applyAlignment="1">
      <alignment horizontal="center" vertical="center"/>
    </xf>
    <xf numFmtId="1" fontId="33" fillId="9" borderId="17" xfId="0" applyNumberFormat="1" applyFont="1" applyFill="1" applyBorder="1" applyAlignment="1">
      <alignment horizontal="center" vertical="center"/>
    </xf>
    <xf numFmtId="1" fontId="33" fillId="9" borderId="32" xfId="0" applyNumberFormat="1" applyFont="1" applyFill="1" applyBorder="1" applyAlignment="1">
      <alignment horizontal="center" vertical="center"/>
    </xf>
    <xf numFmtId="1" fontId="33" fillId="8" borderId="17" xfId="0" applyNumberFormat="1" applyFont="1" applyFill="1" applyBorder="1" applyAlignment="1">
      <alignment horizontal="center" vertical="center"/>
    </xf>
    <xf numFmtId="9" fontId="33" fillId="12" borderId="32" xfId="4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165" fontId="17" fillId="12" borderId="17" xfId="0" applyNumberFormat="1" applyFont="1" applyFill="1" applyBorder="1" applyAlignment="1">
      <alignment horizontal="center" vertical="center"/>
    </xf>
    <xf numFmtId="9" fontId="17" fillId="0" borderId="16" xfId="4" applyFont="1" applyFill="1" applyBorder="1" applyAlignment="1">
      <alignment horizontal="center" vertical="center"/>
    </xf>
    <xf numFmtId="9" fontId="17" fillId="2" borderId="16" xfId="4" applyFont="1" applyFill="1" applyBorder="1" applyAlignment="1">
      <alignment horizontal="center" vertical="center"/>
    </xf>
    <xf numFmtId="1" fontId="17" fillId="0" borderId="16" xfId="0" applyNumberFormat="1" applyFont="1" applyFill="1" applyBorder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/>
    </xf>
    <xf numFmtId="9" fontId="17" fillId="0" borderId="20" xfId="4" applyFont="1" applyFill="1" applyBorder="1" applyAlignment="1">
      <alignment horizontal="center" vertical="center"/>
    </xf>
    <xf numFmtId="9" fontId="17" fillId="2" borderId="20" xfId="4" applyFont="1" applyFill="1" applyBorder="1" applyAlignment="1">
      <alignment horizontal="center" vertical="center"/>
    </xf>
    <xf numFmtId="165" fontId="17" fillId="0" borderId="19" xfId="0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0" borderId="17" xfId="0" applyNumberFormat="1" applyFont="1" applyFill="1" applyBorder="1" applyAlignment="1">
      <alignment horizontal="center" vertical="center"/>
    </xf>
    <xf numFmtId="1" fontId="17" fillId="12" borderId="16" xfId="0" applyNumberFormat="1" applyFont="1" applyFill="1" applyBorder="1" applyAlignment="1">
      <alignment horizontal="center" vertical="center"/>
    </xf>
    <xf numFmtId="165" fontId="17" fillId="0" borderId="20" xfId="0" applyNumberFormat="1" applyFont="1" applyFill="1" applyBorder="1" applyAlignment="1">
      <alignment horizontal="center" vertical="center"/>
    </xf>
    <xf numFmtId="165" fontId="17" fillId="2" borderId="20" xfId="0" applyNumberFormat="1" applyFont="1" applyFill="1" applyBorder="1" applyAlignment="1">
      <alignment horizontal="center" vertical="center"/>
    </xf>
    <xf numFmtId="1" fontId="33" fillId="12" borderId="17" xfId="0" applyNumberFormat="1" applyFont="1" applyFill="1" applyBorder="1" applyAlignment="1">
      <alignment horizontal="center" vertical="center"/>
    </xf>
    <xf numFmtId="0" fontId="43" fillId="12" borderId="20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35" fillId="0" borderId="0" xfId="0" applyFont="1" applyAlignment="1"/>
    <xf numFmtId="0" fontId="36" fillId="2" borderId="30" xfId="0" applyFont="1" applyFill="1" applyBorder="1" applyAlignment="1">
      <alignment horizontal="center" vertical="center" textRotation="90" wrapText="1"/>
    </xf>
    <xf numFmtId="0" fontId="36" fillId="2" borderId="33" xfId="0" applyFont="1" applyFill="1" applyBorder="1" applyAlignment="1">
      <alignment horizontal="center" vertical="center" textRotation="90" wrapText="1"/>
    </xf>
    <xf numFmtId="0" fontId="39" fillId="0" borderId="28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2" borderId="15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38" fillId="0" borderId="15" xfId="0" applyFont="1" applyFill="1" applyBorder="1" applyAlignment="1">
      <alignment horizontal="center" vertical="center" textRotation="90"/>
    </xf>
    <xf numFmtId="0" fontId="38" fillId="0" borderId="7" xfId="0" applyFont="1" applyFill="1" applyBorder="1" applyAlignment="1">
      <alignment horizontal="center" vertical="center" textRotation="90"/>
    </xf>
    <xf numFmtId="0" fontId="38" fillId="0" borderId="5" xfId="0" applyFont="1" applyFill="1" applyBorder="1" applyAlignment="1">
      <alignment horizontal="center" vertical="center" textRotation="90"/>
    </xf>
    <xf numFmtId="0" fontId="17" fillId="2" borderId="40" xfId="0" applyFont="1" applyFill="1" applyBorder="1" applyAlignment="1">
      <alignment horizontal="center" vertical="center" textRotation="90"/>
    </xf>
    <xf numFmtId="0" fontId="17" fillId="2" borderId="37" xfId="0" applyFont="1" applyFill="1" applyBorder="1" applyAlignment="1">
      <alignment horizontal="center" vertical="center" textRotation="90"/>
    </xf>
    <xf numFmtId="0" fontId="17" fillId="2" borderId="38" xfId="0" applyFont="1" applyFill="1" applyBorder="1" applyAlignment="1">
      <alignment horizontal="center" vertical="center" textRotation="90"/>
    </xf>
    <xf numFmtId="0" fontId="31" fillId="3" borderId="30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43" fillId="3" borderId="29" xfId="0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0" fontId="43" fillId="8" borderId="15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7" xfId="0" applyFont="1" applyFill="1" applyBorder="1" applyAlignment="1">
      <alignment horizontal="center" vertical="center" wrapText="1"/>
    </xf>
    <xf numFmtId="0" fontId="43" fillId="8" borderId="29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8" fillId="6" borderId="1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</cellXfs>
  <cellStyles count="7">
    <cellStyle name="Lien hypertexte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Pourcentage" xfId="4" builtinId="5"/>
    <cellStyle name="Pourcentage 2" xfId="5" xr:uid="{00000000-0005-0000-0000-000005000000}"/>
    <cellStyle name="Pourcentage 3" xfId="6" xr:uid="{00000000-0005-0000-0000-000006000000}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4</xdr:row>
      <xdr:rowOff>123825</xdr:rowOff>
    </xdr:from>
    <xdr:ext cx="0" cy="285750"/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3</xdr:col>
      <xdr:colOff>371475</xdr:colOff>
      <xdr:row>4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707"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0">
          <cell r="D10">
            <v>1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6">
          <cell r="D26">
            <v>15000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tabColor rgb="FF0000FF"/>
  </sheetPr>
  <dimension ref="A1:D51"/>
  <sheetViews>
    <sheetView showGridLines="0" tabSelected="1" topLeftCell="B1" workbookViewId="0">
      <selection activeCell="C7" sqref="C7"/>
    </sheetView>
  </sheetViews>
  <sheetFormatPr baseColWidth="10" defaultColWidth="0" defaultRowHeight="12.75" customHeight="1" zeroHeight="1" x14ac:dyDescent="0.2"/>
  <cols>
    <col min="1" max="1" width="9.28515625" style="9" hidden="1" customWidth="1"/>
    <col min="2" max="2" width="11.5703125" style="9" customWidth="1"/>
    <col min="3" max="3" width="86.42578125" style="9" customWidth="1"/>
    <col min="4" max="4" width="37" style="9" bestFit="1" customWidth="1"/>
    <col min="5" max="16384" width="11.42578125" style="9" hidden="1"/>
  </cols>
  <sheetData>
    <row r="1" spans="2:4" ht="21" customHeight="1" x14ac:dyDescent="0.2"/>
    <row r="2" spans="2:4" ht="21" customHeight="1" x14ac:dyDescent="0.2"/>
    <row r="3" spans="2:4" ht="21" customHeight="1" x14ac:dyDescent="0.2"/>
    <row r="4" spans="2:4" ht="21" customHeight="1" x14ac:dyDescent="0.2">
      <c r="B4" s="10"/>
    </row>
    <row r="5" spans="2:4" ht="21" customHeight="1" x14ac:dyDescent="0.2"/>
    <row r="6" spans="2:4" ht="25.5" customHeight="1" x14ac:dyDescent="0.2">
      <c r="C6" s="11">
        <v>2022</v>
      </c>
    </row>
    <row r="7" spans="2:4" ht="39" x14ac:dyDescent="0.2">
      <c r="C7" s="38" t="s">
        <v>193</v>
      </c>
    </row>
    <row r="8" spans="2:4" x14ac:dyDescent="0.2"/>
    <row r="9" spans="2:4" ht="19.5" customHeight="1" x14ac:dyDescent="0.2"/>
    <row r="10" spans="2:4" ht="19.5" customHeight="1" x14ac:dyDescent="0.2">
      <c r="C10" s="45" t="s">
        <v>174</v>
      </c>
    </row>
    <row r="11" spans="2:4" ht="19.5" customHeight="1" x14ac:dyDescent="0.2">
      <c r="C11" s="39" t="s">
        <v>175</v>
      </c>
    </row>
    <row r="12" spans="2:4" ht="19.5" customHeight="1" x14ac:dyDescent="0.2">
      <c r="C12" s="39" t="s">
        <v>176</v>
      </c>
    </row>
    <row r="13" spans="2:4" ht="19.5" customHeight="1" x14ac:dyDescent="0.2">
      <c r="C13" s="39" t="s">
        <v>177</v>
      </c>
      <c r="D13" s="40"/>
    </row>
    <row r="14" spans="2:4" ht="19.5" customHeight="1" x14ac:dyDescent="0.2">
      <c r="C14" s="39" t="s">
        <v>140</v>
      </c>
      <c r="D14" s="40"/>
    </row>
    <row r="15" spans="2:4" ht="19.5" customHeight="1" x14ac:dyDescent="0.2">
      <c r="C15" s="39" t="s">
        <v>178</v>
      </c>
      <c r="D15" s="40"/>
    </row>
    <row r="16" spans="2:4" ht="19.5" customHeight="1" x14ac:dyDescent="0.2"/>
    <row r="17" spans="3:3" ht="19.5" customHeight="1" x14ac:dyDescent="0.2">
      <c r="C17" s="41" t="s">
        <v>165</v>
      </c>
    </row>
    <row r="18" spans="3:3" ht="19.5" customHeight="1" x14ac:dyDescent="0.2"/>
    <row r="19" spans="3:3" ht="19.5" customHeight="1" x14ac:dyDescent="0.2">
      <c r="C19" s="42" t="s">
        <v>166</v>
      </c>
    </row>
    <row r="20" spans="3:3" ht="19.5" customHeight="1" x14ac:dyDescent="0.2"/>
    <row r="21" spans="3:3" ht="19.5" customHeight="1" x14ac:dyDescent="0.2"/>
    <row r="22" spans="3:3" ht="19.5" customHeight="1" x14ac:dyDescent="0.2"/>
    <row r="23" spans="3:3" ht="19.5" customHeight="1" x14ac:dyDescent="0.2"/>
    <row r="24" spans="3:3" ht="19.5" customHeight="1" x14ac:dyDescent="0.2"/>
    <row r="25" spans="3:3" ht="19.5" customHeight="1" x14ac:dyDescent="0.2"/>
    <row r="26" spans="3:3" ht="12.75" customHeight="1" x14ac:dyDescent="0.2"/>
    <row r="27" spans="3:3" ht="12.75" customHeight="1" x14ac:dyDescent="0.2"/>
    <row r="28" spans="3:3" ht="12.75" customHeight="1" x14ac:dyDescent="0.2"/>
    <row r="29" spans="3:3" ht="12.75" customHeight="1" x14ac:dyDescent="0.2"/>
    <row r="30" spans="3:3" ht="12.75" customHeight="1" x14ac:dyDescent="0.2"/>
    <row r="31" spans="3:3" ht="12.75" customHeight="1" x14ac:dyDescent="0.2"/>
    <row r="32" spans="3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honeticPr fontId="17" type="noConversion"/>
  <hyperlinks>
    <hyperlink ref="C10" location="'Tableau 1 Besoins'!A1" display="Tableau 1 : Besoins" xr:uid="{00000000-0004-0000-0000-000000000000}"/>
    <hyperlink ref="C11" location="'Tableau 2 Installation'!A1" display="Tableau 2 : Installation" xr:uid="{00000000-0004-0000-0000-000001000000}"/>
    <hyperlink ref="C12" location="'Tableau 3 Production'!A1" display="Tableau 3 : Production" xr:uid="{00000000-0004-0000-0000-000002000000}"/>
    <hyperlink ref="C13" location="'Tableau 4 CAPEX OPEX'!A1" display="Tableau 4 : CAPEX/OPEX" xr:uid="{00000000-0004-0000-0000-000003000000}"/>
    <hyperlink ref="C14" location="'Tableau 5 Impact subvention'!A1" display="Tableau 5 : Impact Subvention" xr:uid="{00000000-0004-0000-0000-000004000000}"/>
    <hyperlink ref="C15" location="'Tableau 6 Données financières'!A1" display="Tableau 6 : Données financières" xr:uid="{00000000-0004-0000-0000-000005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theme="5" tint="-0.249977111117893"/>
  </sheetPr>
  <dimension ref="A1:F29"/>
  <sheetViews>
    <sheetView zoomScaleNormal="100" workbookViewId="0"/>
  </sheetViews>
  <sheetFormatPr baseColWidth="10" defaultRowHeight="15" x14ac:dyDescent="0.25"/>
  <cols>
    <col min="1" max="1" width="40.7109375" style="18" customWidth="1"/>
    <col min="2" max="5" width="25.85546875" style="18" customWidth="1"/>
    <col min="6" max="7" width="16.42578125" style="18" customWidth="1"/>
    <col min="8" max="8" width="8.5703125" style="18" customWidth="1"/>
    <col min="9" max="9" width="7.5703125" style="18" customWidth="1"/>
    <col min="10" max="10" width="8" style="18" customWidth="1"/>
    <col min="11" max="11" width="10" style="18" customWidth="1"/>
    <col min="12" max="12" width="18.42578125" style="18" customWidth="1"/>
    <col min="13" max="13" width="8.42578125" style="18" customWidth="1"/>
    <col min="14" max="14" width="7.42578125" style="18" customWidth="1"/>
    <col min="15" max="15" width="6.42578125" style="18" customWidth="1"/>
    <col min="16" max="16" width="8.42578125" style="18" customWidth="1"/>
    <col min="17" max="17" width="8.5703125" style="18" customWidth="1"/>
    <col min="18" max="16384" width="11.42578125" style="18"/>
  </cols>
  <sheetData>
    <row r="1" spans="1:6" ht="15.75" x14ac:dyDescent="0.25">
      <c r="A1" s="51" t="s">
        <v>187</v>
      </c>
      <c r="B1" s="52"/>
      <c r="C1" s="52"/>
      <c r="D1" s="52"/>
      <c r="E1" s="52"/>
      <c r="F1" s="52"/>
    </row>
    <row r="2" spans="1:6" ht="15.75" thickBot="1" x14ac:dyDescent="0.3">
      <c r="A2" s="52" t="s">
        <v>37</v>
      </c>
      <c r="C2" s="52"/>
      <c r="D2" s="52"/>
      <c r="E2" s="52"/>
      <c r="F2" s="52"/>
    </row>
    <row r="3" spans="1:6" ht="57.75" customHeight="1" thickBot="1" x14ac:dyDescent="0.3">
      <c r="B3" s="43" t="s">
        <v>6</v>
      </c>
      <c r="C3" s="44" t="s">
        <v>38</v>
      </c>
      <c r="D3" s="43" t="s">
        <v>173</v>
      </c>
      <c r="E3" s="44" t="s">
        <v>38</v>
      </c>
    </row>
    <row r="4" spans="1:6" x14ac:dyDescent="0.25">
      <c r="A4" s="53" t="s">
        <v>100</v>
      </c>
      <c r="B4" s="54"/>
      <c r="C4" s="54"/>
      <c r="D4" s="54"/>
      <c r="E4" s="55" t="s">
        <v>170</v>
      </c>
    </row>
    <row r="5" spans="1:6" x14ac:dyDescent="0.25">
      <c r="A5" s="56" t="s">
        <v>102</v>
      </c>
      <c r="B5" s="57"/>
      <c r="C5" s="58"/>
      <c r="D5" s="57"/>
      <c r="E5" s="59" t="s">
        <v>171</v>
      </c>
    </row>
    <row r="6" spans="1:6" x14ac:dyDescent="0.25">
      <c r="A6" s="60" t="s">
        <v>185</v>
      </c>
      <c r="B6" s="174">
        <f>(B4+B5)</f>
        <v>0</v>
      </c>
      <c r="C6" s="61"/>
      <c r="D6" s="174">
        <f>SUM(D4:D5)</f>
        <v>0</v>
      </c>
      <c r="E6" s="62"/>
    </row>
    <row r="7" spans="1:6" x14ac:dyDescent="0.25">
      <c r="A7" s="56" t="s">
        <v>103</v>
      </c>
      <c r="B7" s="57"/>
      <c r="C7" s="57"/>
      <c r="D7" s="57"/>
      <c r="E7" s="63"/>
    </row>
    <row r="8" spans="1:6" ht="15.75" thickBot="1" x14ac:dyDescent="0.3">
      <c r="A8" s="64" t="s">
        <v>194</v>
      </c>
      <c r="B8" s="65"/>
      <c r="C8" s="65"/>
      <c r="D8" s="65"/>
      <c r="E8" s="66"/>
    </row>
    <row r="9" spans="1:6" ht="15.75" thickBot="1" x14ac:dyDescent="0.3">
      <c r="A9" s="67" t="s">
        <v>104</v>
      </c>
      <c r="B9" s="68"/>
      <c r="C9" s="69"/>
      <c r="D9" s="70"/>
      <c r="E9" s="70"/>
    </row>
    <row r="13" spans="1:6" ht="15.75" x14ac:dyDescent="0.25">
      <c r="A13" s="71" t="s">
        <v>188</v>
      </c>
    </row>
    <row r="14" spans="1:6" ht="13.5" customHeight="1" x14ac:dyDescent="0.25">
      <c r="A14" s="52" t="s">
        <v>37</v>
      </c>
    </row>
    <row r="15" spans="1:6" ht="15" customHeight="1" thickBot="1" x14ac:dyDescent="0.3">
      <c r="C15" s="72"/>
      <c r="D15" s="72"/>
      <c r="E15" s="72"/>
      <c r="F15" s="72"/>
    </row>
    <row r="16" spans="1:6" ht="64.349999999999994" customHeight="1" thickBot="1" x14ac:dyDescent="0.3">
      <c r="B16" s="43" t="s">
        <v>6</v>
      </c>
      <c r="C16" s="44" t="s">
        <v>38</v>
      </c>
      <c r="D16" s="43" t="s">
        <v>169</v>
      </c>
      <c r="E16" s="44" t="s">
        <v>38</v>
      </c>
    </row>
    <row r="17" spans="1:5" x14ac:dyDescent="0.25">
      <c r="A17" s="73" t="s">
        <v>106</v>
      </c>
      <c r="B17" s="54"/>
      <c r="C17" s="74"/>
      <c r="D17" s="75"/>
      <c r="E17" s="76" t="s">
        <v>108</v>
      </c>
    </row>
    <row r="18" spans="1:5" x14ac:dyDescent="0.25">
      <c r="A18" s="60" t="s">
        <v>107</v>
      </c>
      <c r="B18" s="77"/>
      <c r="C18" s="78"/>
      <c r="D18" s="79"/>
      <c r="E18" s="59" t="s">
        <v>105</v>
      </c>
    </row>
    <row r="19" spans="1:5" x14ac:dyDescent="0.25">
      <c r="A19" s="56" t="s">
        <v>99</v>
      </c>
      <c r="B19" s="57"/>
      <c r="C19" s="78"/>
      <c r="D19" s="80"/>
      <c r="E19" s="59" t="s">
        <v>109</v>
      </c>
    </row>
    <row r="20" spans="1:5" x14ac:dyDescent="0.25">
      <c r="A20" s="56" t="s">
        <v>95</v>
      </c>
      <c r="B20" s="57"/>
      <c r="C20" s="78"/>
      <c r="D20" s="80"/>
      <c r="E20" s="59" t="s">
        <v>109</v>
      </c>
    </row>
    <row r="21" spans="1:5" ht="15.75" thickBot="1" x14ac:dyDescent="0.3">
      <c r="A21" s="81" t="s">
        <v>112</v>
      </c>
      <c r="B21" s="176">
        <f>B19+B20</f>
        <v>0</v>
      </c>
      <c r="C21" s="82"/>
      <c r="D21" s="175">
        <f>D19+D20</f>
        <v>0</v>
      </c>
      <c r="E21" s="82"/>
    </row>
    <row r="22" spans="1:5" x14ac:dyDescent="0.25">
      <c r="A22" s="53" t="s">
        <v>42</v>
      </c>
      <c r="B22" s="54"/>
      <c r="C22" s="83"/>
      <c r="D22" s="84"/>
      <c r="E22" s="84"/>
    </row>
    <row r="23" spans="1:5" x14ac:dyDescent="0.25">
      <c r="A23" s="56" t="s">
        <v>58</v>
      </c>
      <c r="B23" s="57"/>
      <c r="C23" s="63"/>
      <c r="D23" s="84"/>
      <c r="E23" s="84"/>
    </row>
    <row r="24" spans="1:5" x14ac:dyDescent="0.25">
      <c r="A24" s="56" t="s">
        <v>133</v>
      </c>
      <c r="B24" s="57" t="s">
        <v>63</v>
      </c>
      <c r="C24" s="63"/>
      <c r="D24" s="84"/>
      <c r="E24" s="84"/>
    </row>
    <row r="25" spans="1:5" x14ac:dyDescent="0.25">
      <c r="A25" s="56" t="s">
        <v>44</v>
      </c>
      <c r="B25" s="85" t="s">
        <v>172</v>
      </c>
      <c r="C25" s="63"/>
      <c r="D25" s="84"/>
      <c r="E25" s="84"/>
    </row>
    <row r="26" spans="1:5" ht="15.75" thickBot="1" x14ac:dyDescent="0.3">
      <c r="A26" s="64" t="s">
        <v>113</v>
      </c>
      <c r="B26" s="65"/>
      <c r="C26" s="66"/>
      <c r="D26" s="86"/>
      <c r="E26" s="86"/>
    </row>
    <row r="27" spans="1:5" x14ac:dyDescent="0.25">
      <c r="A27" s="208" t="s">
        <v>134</v>
      </c>
      <c r="B27" s="208"/>
      <c r="C27" s="208"/>
      <c r="D27" s="208"/>
      <c r="E27" s="208"/>
    </row>
    <row r="28" spans="1:5" x14ac:dyDescent="0.25">
      <c r="A28" s="208" t="s">
        <v>135</v>
      </c>
      <c r="B28" s="208"/>
      <c r="C28" s="208"/>
      <c r="D28" s="208"/>
      <c r="E28" s="208"/>
    </row>
    <row r="29" spans="1:5" x14ac:dyDescent="0.25">
      <c r="A29" s="208" t="s">
        <v>136</v>
      </c>
      <c r="B29" s="208"/>
      <c r="C29" s="208"/>
      <c r="D29" s="208"/>
      <c r="E29" s="208"/>
    </row>
  </sheetData>
  <mergeCells count="3">
    <mergeCell ref="A27:E27"/>
    <mergeCell ref="A28:E28"/>
    <mergeCell ref="A29:E29"/>
  </mergeCells>
  <phoneticPr fontId="17" type="noConversion"/>
  <dataValidations disablePrompts="1" count="4">
    <dataValidation type="list" allowBlank="1" showInputMessage="1" showErrorMessage="1" sqref="B24" xr:uid="{00000000-0002-0000-0100-000000000000}">
      <formula1>"Ouvert,Fermé"</formula1>
    </dataValidation>
    <dataValidation type="list" allowBlank="1" showInputMessage="1" showErrorMessage="1" sqref="C8 E8" xr:uid="{00000000-0002-0000-0100-000001000000}">
      <formula1>#REF!</formula1>
    </dataValidation>
    <dataValidation type="list" allowBlank="1" showInputMessage="1" showErrorMessage="1" sqref="C4:C5 C17 C18:C20" xr:uid="{00000000-0002-0000-0100-000002000000}">
      <formula1>Liste_Besoins</formula1>
    </dataValidation>
    <dataValidation type="list" allowBlank="1" showInputMessage="1" showErrorMessage="1" sqref="B9 B23" xr:uid="{00000000-0002-0000-0100-000003000000}">
      <formula1>"OUI,NON"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5" tint="-0.249977111117893"/>
  </sheetPr>
  <dimension ref="A1:I24"/>
  <sheetViews>
    <sheetView zoomScale="110" zoomScaleNormal="110" workbookViewId="0">
      <selection activeCell="D28" sqref="D28"/>
    </sheetView>
  </sheetViews>
  <sheetFormatPr baseColWidth="10" defaultRowHeight="15" x14ac:dyDescent="0.25"/>
  <cols>
    <col min="1" max="1" width="11.42578125" style="86"/>
    <col min="2" max="2" width="62.5703125" style="86" customWidth="1"/>
    <col min="3" max="3" width="18.42578125" style="86" customWidth="1"/>
    <col min="4" max="4" width="25.5703125" style="86" customWidth="1"/>
    <col min="5" max="11" width="11.5703125" style="86" customWidth="1"/>
    <col min="12" max="14" width="10.85546875" style="86" customWidth="1"/>
    <col min="15" max="16384" width="11.42578125" style="86"/>
  </cols>
  <sheetData>
    <row r="1" spans="1:8" ht="15.75" x14ac:dyDescent="0.25">
      <c r="A1" s="138" t="s">
        <v>137</v>
      </c>
    </row>
    <row r="2" spans="1:8" x14ac:dyDescent="0.25">
      <c r="A2" s="139" t="s">
        <v>37</v>
      </c>
    </row>
    <row r="3" spans="1:8" ht="15.75" thickBot="1" x14ac:dyDescent="0.3"/>
    <row r="4" spans="1:8" ht="15.75" thickBot="1" x14ac:dyDescent="0.3">
      <c r="A4" s="126"/>
      <c r="B4" s="135" t="s">
        <v>32</v>
      </c>
      <c r="C4" s="133" t="s">
        <v>6</v>
      </c>
      <c r="D4" s="134" t="s">
        <v>57</v>
      </c>
      <c r="E4" s="33"/>
    </row>
    <row r="5" spans="1:8" ht="16.350000000000001" customHeight="1" x14ac:dyDescent="0.25">
      <c r="A5" s="209" t="s">
        <v>191</v>
      </c>
      <c r="B5" s="117" t="s">
        <v>66</v>
      </c>
      <c r="C5" s="118"/>
      <c r="D5" s="127"/>
      <c r="E5" s="84"/>
    </row>
    <row r="6" spans="1:8" x14ac:dyDescent="0.25">
      <c r="A6" s="210"/>
      <c r="B6" s="119" t="s">
        <v>179</v>
      </c>
      <c r="C6" s="120"/>
      <c r="D6" s="128"/>
      <c r="E6" s="84"/>
    </row>
    <row r="7" spans="1:8" x14ac:dyDescent="0.25">
      <c r="A7" s="210"/>
      <c r="B7" s="119" t="s">
        <v>182</v>
      </c>
      <c r="C7" s="120"/>
      <c r="D7" s="128"/>
      <c r="E7" s="84"/>
    </row>
    <row r="8" spans="1:8" x14ac:dyDescent="0.25">
      <c r="A8" s="210"/>
      <c r="B8" s="119" t="s">
        <v>59</v>
      </c>
      <c r="C8" s="120"/>
      <c r="D8" s="128"/>
      <c r="E8" s="84"/>
    </row>
    <row r="9" spans="1:8" x14ac:dyDescent="0.25">
      <c r="A9" s="210"/>
      <c r="B9" s="119" t="s">
        <v>93</v>
      </c>
      <c r="C9" s="120"/>
      <c r="D9" s="128"/>
      <c r="E9" s="84"/>
    </row>
    <row r="10" spans="1:8" x14ac:dyDescent="0.25">
      <c r="A10" s="210"/>
      <c r="B10" s="119" t="s">
        <v>3</v>
      </c>
      <c r="C10" s="129"/>
      <c r="D10" s="128"/>
      <c r="E10" s="84"/>
    </row>
    <row r="11" spans="1:8" x14ac:dyDescent="0.25">
      <c r="A11" s="210"/>
      <c r="B11" s="119" t="s">
        <v>36</v>
      </c>
      <c r="C11" s="120"/>
      <c r="D11" s="128"/>
      <c r="E11" s="84"/>
    </row>
    <row r="12" spans="1:8" x14ac:dyDescent="0.25">
      <c r="A12" s="210"/>
      <c r="B12" s="119" t="s">
        <v>189</v>
      </c>
      <c r="C12" s="120"/>
      <c r="D12" s="128"/>
      <c r="E12" s="84"/>
    </row>
    <row r="13" spans="1:8" x14ac:dyDescent="0.25">
      <c r="A13" s="210"/>
      <c r="B13" s="119" t="s">
        <v>43</v>
      </c>
      <c r="C13" s="120"/>
      <c r="D13" s="128"/>
      <c r="E13" s="84"/>
    </row>
    <row r="14" spans="1:8" ht="19.5" customHeight="1" x14ac:dyDescent="0.25">
      <c r="A14" s="210"/>
      <c r="B14" s="119" t="s">
        <v>65</v>
      </c>
      <c r="C14" s="177">
        <f>C6*60/1000</f>
        <v>0</v>
      </c>
      <c r="D14" s="128"/>
      <c r="E14" s="84"/>
    </row>
    <row r="15" spans="1:8" ht="27.75" customHeight="1" x14ac:dyDescent="0.25">
      <c r="A15" s="210"/>
      <c r="B15" s="122" t="s">
        <v>114</v>
      </c>
      <c r="C15" s="121"/>
      <c r="D15" s="128"/>
      <c r="E15" s="84"/>
      <c r="G15" s="130"/>
      <c r="H15" s="130"/>
    </row>
    <row r="16" spans="1:8" ht="15.75" customHeight="1" thickBot="1" x14ac:dyDescent="0.3">
      <c r="A16" s="210"/>
      <c r="B16" s="123" t="s">
        <v>183</v>
      </c>
      <c r="C16" s="124"/>
      <c r="D16" s="66"/>
      <c r="E16" s="84"/>
      <c r="G16" s="130"/>
      <c r="H16" s="130"/>
    </row>
    <row r="17" spans="1:9" ht="15.75" customHeight="1" x14ac:dyDescent="0.25">
      <c r="A17" s="210"/>
      <c r="B17" s="125" t="s">
        <v>68</v>
      </c>
      <c r="C17" s="178">
        <f>C16*0.006</f>
        <v>0</v>
      </c>
      <c r="D17" s="83"/>
      <c r="E17" s="84"/>
      <c r="G17" s="130"/>
      <c r="H17" s="130"/>
    </row>
    <row r="18" spans="1:9" ht="15.75" customHeight="1" x14ac:dyDescent="0.25">
      <c r="A18" s="210"/>
      <c r="B18" s="122" t="s">
        <v>90</v>
      </c>
      <c r="C18" s="120"/>
      <c r="D18" s="63"/>
      <c r="E18" s="84"/>
      <c r="G18" s="130"/>
      <c r="H18" s="130"/>
      <c r="I18" s="130"/>
    </row>
    <row r="19" spans="1:9" ht="15.75" customHeight="1" x14ac:dyDescent="0.25">
      <c r="A19" s="210"/>
      <c r="B19" s="122" t="s">
        <v>192</v>
      </c>
      <c r="C19" s="120"/>
      <c r="D19" s="63"/>
      <c r="E19" s="84"/>
      <c r="G19" s="130"/>
      <c r="H19" s="130"/>
      <c r="I19" s="130"/>
    </row>
    <row r="20" spans="1:9" ht="15.75" thickBot="1" x14ac:dyDescent="0.3">
      <c r="A20" s="211"/>
      <c r="B20" s="123" t="s">
        <v>46</v>
      </c>
      <c r="C20" s="179" t="str">
        <f>IFERROR(C16/C6*1000,"")</f>
        <v/>
      </c>
      <c r="D20" s="131"/>
      <c r="F20" s="130"/>
      <c r="G20" s="130"/>
      <c r="H20" s="130"/>
      <c r="I20" s="130"/>
    </row>
    <row r="21" spans="1:9" ht="11.1" customHeight="1" x14ac:dyDescent="0.25">
      <c r="B21" s="132"/>
    </row>
    <row r="22" spans="1:9" x14ac:dyDescent="0.25">
      <c r="B22" s="137" t="s">
        <v>115</v>
      </c>
    </row>
    <row r="23" spans="1:9" ht="17.100000000000001" customHeight="1" x14ac:dyDescent="0.25">
      <c r="B23" s="132"/>
    </row>
    <row r="24" spans="1:9" x14ac:dyDescent="0.25">
      <c r="B24" s="132"/>
    </row>
  </sheetData>
  <mergeCells count="1">
    <mergeCell ref="A5:A20"/>
  </mergeCells>
  <phoneticPr fontId="17" type="noConversion"/>
  <dataValidations disablePrompts="1" count="2">
    <dataValidation type="list" allowBlank="1" showInputMessage="1" showErrorMessage="1" sqref="D17:D19" xr:uid="{00000000-0002-0000-0200-000000000000}">
      <formula1>$I$5:$I$17</formula1>
    </dataValidation>
    <dataValidation type="list" allowBlank="1" showInputMessage="1" showErrorMessage="1" sqref="C13" xr:uid="{00000000-0002-0000-0200-000001000000}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200-000002000000}">
          <x14:formula1>
            <xm:f>Paramètres!$E$5:$E$8</xm:f>
          </x14:formula1>
          <xm:sqref>C9</xm:sqref>
        </x14:dataValidation>
        <x14:dataValidation type="list" allowBlank="1" showInputMessage="1" showErrorMessage="1" xr:uid="{00000000-0002-0000-0200-000003000000}">
          <x14:formula1>
            <xm:f>Paramètres!$F$5:$F$11</xm:f>
          </x14:formula1>
          <xm:sqref>C5</xm:sqref>
        </x14:dataValidation>
        <x14:dataValidation type="list" allowBlank="1" showInputMessage="1" showErrorMessage="1" xr:uid="{00000000-0002-0000-0200-000004000000}">
          <x14:formula1>
            <xm:f>Paramètres!$G$5:$G$14</xm:f>
          </x14:formula1>
          <xm:sqref>D16</xm:sqref>
        </x14:dataValidation>
        <x14:dataValidation type="list" allowBlank="1" showInputMessage="1" showErrorMessage="1" xr:uid="{00000000-0002-0000-0200-000005000000}">
          <x14:formula1>
            <xm:f>Paramètres!$H$5:$H$7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5" tint="-0.249977111117893"/>
  </sheetPr>
  <dimension ref="A1:IV22"/>
  <sheetViews>
    <sheetView zoomScale="110" zoomScaleNormal="110" workbookViewId="0">
      <selection activeCell="D15" sqref="D15"/>
    </sheetView>
  </sheetViews>
  <sheetFormatPr baseColWidth="10" defaultRowHeight="15" x14ac:dyDescent="0.25"/>
  <cols>
    <col min="1" max="1" width="6.42578125" style="18" customWidth="1"/>
    <col min="2" max="2" width="7.5703125" style="18" customWidth="1"/>
    <col min="3" max="3" width="58.85546875" style="18" customWidth="1"/>
    <col min="4" max="4" width="14.5703125" style="18" customWidth="1"/>
    <col min="5" max="5" width="15.5703125" style="18" customWidth="1"/>
    <col min="6" max="6" width="17.5703125" style="18" customWidth="1"/>
    <col min="7" max="7" width="11.42578125" style="18"/>
    <col min="8" max="8" width="18.140625" style="18" customWidth="1"/>
    <col min="9" max="16384" width="11.42578125" style="18"/>
  </cols>
  <sheetData>
    <row r="1" spans="1:256" s="32" customFormat="1" ht="15.75" x14ac:dyDescent="0.25">
      <c r="A1" s="92" t="s">
        <v>80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32" customFormat="1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ht="23.25" thickBot="1" x14ac:dyDescent="0.3">
      <c r="A3" s="218" t="s">
        <v>72</v>
      </c>
      <c r="B3" s="221"/>
      <c r="C3" s="136" t="s">
        <v>26</v>
      </c>
      <c r="D3" s="133" t="s">
        <v>6</v>
      </c>
      <c r="E3" s="134" t="s">
        <v>45</v>
      </c>
      <c r="F3" s="133" t="s">
        <v>8</v>
      </c>
    </row>
    <row r="4" spans="1:256" ht="15.75" thickBot="1" x14ac:dyDescent="0.3">
      <c r="A4" s="219"/>
      <c r="B4" s="222"/>
      <c r="C4" s="93" t="s">
        <v>184</v>
      </c>
      <c r="D4" s="184" t="s">
        <v>181</v>
      </c>
      <c r="E4" s="185">
        <f>'Tableau 2 Installation'!C16</f>
        <v>0</v>
      </c>
      <c r="F4" s="110"/>
    </row>
    <row r="5" spans="1:256" ht="15.75" thickBot="1" x14ac:dyDescent="0.3">
      <c r="A5" s="219"/>
      <c r="B5" s="222"/>
      <c r="C5" s="94" t="s">
        <v>118</v>
      </c>
      <c r="D5" s="186"/>
      <c r="E5" s="187"/>
      <c r="F5" s="111"/>
    </row>
    <row r="6" spans="1:256" ht="15.75" thickBot="1" x14ac:dyDescent="0.3">
      <c r="A6" s="219"/>
      <c r="B6" s="223"/>
      <c r="C6" s="95" t="s">
        <v>119</v>
      </c>
      <c r="D6" s="188" t="s">
        <v>181</v>
      </c>
      <c r="E6" s="189" t="str">
        <f>IFERROR((D17-(E17+'Tableau 2 Installation'!C17+'Tableau 2 Installation'!C18+'Tableau 2 Installation'!C19))/D17,"")</f>
        <v/>
      </c>
      <c r="F6" s="113"/>
    </row>
    <row r="7" spans="1:256" x14ac:dyDescent="0.25">
      <c r="A7" s="219"/>
      <c r="B7" s="212" t="s">
        <v>121</v>
      </c>
      <c r="C7" s="96" t="s">
        <v>130</v>
      </c>
      <c r="D7" s="190">
        <v>30</v>
      </c>
      <c r="E7" s="191">
        <f>D7-(E4+E5)</f>
        <v>30</v>
      </c>
      <c r="F7" s="116"/>
    </row>
    <row r="8" spans="1:256" x14ac:dyDescent="0.25">
      <c r="A8" s="219"/>
      <c r="B8" s="213"/>
      <c r="C8" s="97" t="s">
        <v>53</v>
      </c>
      <c r="D8" s="192" t="s">
        <v>56</v>
      </c>
      <c r="E8" s="193" t="s">
        <v>56</v>
      </c>
      <c r="F8" s="111"/>
    </row>
    <row r="9" spans="1:256" x14ac:dyDescent="0.25">
      <c r="A9" s="219"/>
      <c r="B9" s="213"/>
      <c r="C9" s="97" t="s">
        <v>110</v>
      </c>
      <c r="D9" s="194"/>
      <c r="E9" s="195"/>
      <c r="F9" s="111"/>
    </row>
    <row r="10" spans="1:256" ht="23.25" x14ac:dyDescent="0.25">
      <c r="A10" s="219"/>
      <c r="B10" s="213"/>
      <c r="C10" s="98" t="s">
        <v>89</v>
      </c>
      <c r="D10" s="196">
        <v>0.85</v>
      </c>
      <c r="E10" s="197">
        <v>0.85</v>
      </c>
      <c r="F10" s="89" t="s">
        <v>39</v>
      </c>
    </row>
    <row r="11" spans="1:256" ht="15.75" thickBot="1" x14ac:dyDescent="0.3">
      <c r="A11" s="219"/>
      <c r="B11" s="214"/>
      <c r="C11" s="99" t="s">
        <v>7</v>
      </c>
      <c r="D11" s="198"/>
      <c r="E11" s="199"/>
      <c r="F11" s="115"/>
    </row>
    <row r="12" spans="1:256" x14ac:dyDescent="0.25">
      <c r="A12" s="219"/>
      <c r="B12" s="212" t="s">
        <v>124</v>
      </c>
      <c r="C12" s="100" t="s">
        <v>122</v>
      </c>
      <c r="D12" s="200">
        <v>0</v>
      </c>
      <c r="E12" s="190">
        <v>0</v>
      </c>
      <c r="F12" s="87"/>
    </row>
    <row r="13" spans="1:256" x14ac:dyDescent="0.25">
      <c r="A13" s="219"/>
      <c r="B13" s="213"/>
      <c r="C13" s="101" t="s">
        <v>53</v>
      </c>
      <c r="D13" s="192" t="s">
        <v>56</v>
      </c>
      <c r="E13" s="193" t="s">
        <v>56</v>
      </c>
      <c r="F13" s="88"/>
    </row>
    <row r="14" spans="1:256" x14ac:dyDescent="0.25">
      <c r="A14" s="219"/>
      <c r="B14" s="213"/>
      <c r="C14" s="101" t="s">
        <v>123</v>
      </c>
      <c r="D14" s="201">
        <f>D12/D15</f>
        <v>0</v>
      </c>
      <c r="E14" s="201">
        <f>E12/E15</f>
        <v>0</v>
      </c>
      <c r="F14" s="88"/>
    </row>
    <row r="15" spans="1:256" ht="23.25" x14ac:dyDescent="0.25">
      <c r="A15" s="219"/>
      <c r="B15" s="213"/>
      <c r="C15" s="98" t="s">
        <v>89</v>
      </c>
      <c r="D15" s="192">
        <v>0.85</v>
      </c>
      <c r="E15" s="193">
        <v>0.85</v>
      </c>
      <c r="F15" s="89" t="s">
        <v>39</v>
      </c>
    </row>
    <row r="16" spans="1:256" ht="15.75" thickBot="1" x14ac:dyDescent="0.3">
      <c r="A16" s="219"/>
      <c r="B16" s="214"/>
      <c r="C16" s="101" t="s">
        <v>7</v>
      </c>
      <c r="D16" s="202"/>
      <c r="E16" s="203"/>
      <c r="F16" s="90"/>
    </row>
    <row r="17" spans="1:6" x14ac:dyDescent="0.25">
      <c r="A17" s="219"/>
      <c r="B17" s="215" t="s">
        <v>2</v>
      </c>
      <c r="C17" s="102" t="s">
        <v>116</v>
      </c>
      <c r="D17" s="204">
        <f>D9</f>
        <v>0</v>
      </c>
      <c r="E17" s="204">
        <f>E9+E14</f>
        <v>0</v>
      </c>
      <c r="F17" s="114"/>
    </row>
    <row r="18" spans="1:6" x14ac:dyDescent="0.25">
      <c r="A18" s="219"/>
      <c r="B18" s="216"/>
      <c r="C18" s="103" t="s">
        <v>111</v>
      </c>
      <c r="D18" s="180">
        <f>D7</f>
        <v>30</v>
      </c>
      <c r="E18" s="180">
        <f>E4+E7+E12</f>
        <v>30</v>
      </c>
      <c r="F18" s="111"/>
    </row>
    <row r="19" spans="1:6" x14ac:dyDescent="0.25">
      <c r="A19" s="219"/>
      <c r="B19" s="216"/>
      <c r="C19" s="105" t="s">
        <v>25</v>
      </c>
      <c r="D19" s="104"/>
      <c r="E19" s="104"/>
      <c r="F19" s="111"/>
    </row>
    <row r="20" spans="1:6" x14ac:dyDescent="0.25">
      <c r="A20" s="219"/>
      <c r="B20" s="216"/>
      <c r="C20" s="103" t="s">
        <v>98</v>
      </c>
      <c r="D20" s="181">
        <v>0</v>
      </c>
      <c r="E20" s="106">
        <f>IFERROR((E4+E5)/(E18),"")</f>
        <v>0</v>
      </c>
      <c r="F20" s="111"/>
    </row>
    <row r="21" spans="1:6" x14ac:dyDescent="0.25">
      <c r="A21" s="219"/>
      <c r="B21" s="216"/>
      <c r="C21" s="103" t="s">
        <v>73</v>
      </c>
      <c r="D21" s="182">
        <v>0</v>
      </c>
      <c r="E21" s="107">
        <f>IFERROR((E4-('Tableau 2 Installation'!C17+'Tableau 2 Installation'!C18+'Tableau 2 Installation'!C19)*2.5)/(E18),"")</f>
        <v>0</v>
      </c>
      <c r="F21" s="112"/>
    </row>
    <row r="22" spans="1:6" ht="23.25" thickBot="1" x14ac:dyDescent="0.3">
      <c r="A22" s="220"/>
      <c r="B22" s="217"/>
      <c r="C22" s="108" t="s">
        <v>180</v>
      </c>
      <c r="D22" s="183">
        <v>0</v>
      </c>
      <c r="E22" s="109">
        <f>(E17-D17)*0.187</f>
        <v>0</v>
      </c>
      <c r="F22" s="113"/>
    </row>
  </sheetData>
  <mergeCells count="5">
    <mergeCell ref="B12:B16"/>
    <mergeCell ref="B17:B22"/>
    <mergeCell ref="A3:A22"/>
    <mergeCell ref="B7:B11"/>
    <mergeCell ref="B3:B6"/>
  </mergeCells>
  <phoneticPr fontId="17" type="noConversion"/>
  <dataValidations disablePrompts="1" count="3">
    <dataValidation type="list" allowBlank="1" showInputMessage="1" showErrorMessage="1" sqref="F10" xr:uid="{00000000-0002-0000-0300-000000000000}">
      <formula1>$H$4:$H$7</formula1>
    </dataValidation>
    <dataValidation type="list" allowBlank="1" showInputMessage="1" showErrorMessage="1" sqref="D13:E13" xr:uid="{00000000-0002-0000-0300-000001000000}">
      <formula1>$H$4:$H$6</formula1>
    </dataValidation>
    <dataValidation type="list" allowBlank="1" showInputMessage="1" showErrorMessage="1" sqref="F15" xr:uid="{00000000-0002-0000-0300-000002000000}">
      <formula1>$G$4:$G$7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3000000}">
          <x14:formula1>
            <xm:f>Paramètres!$C$5:$C$8</xm:f>
          </x14:formula1>
          <xm:sqref>D8:E8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FF5050"/>
  </sheetPr>
  <dimension ref="A1:E34"/>
  <sheetViews>
    <sheetView zoomScaleNormal="100" workbookViewId="0">
      <selection activeCell="D20" sqref="D20"/>
    </sheetView>
  </sheetViews>
  <sheetFormatPr baseColWidth="10" defaultRowHeight="15" x14ac:dyDescent="0.25"/>
  <cols>
    <col min="1" max="1" width="3.42578125" style="18" customWidth="1"/>
    <col min="2" max="2" width="22" style="18" customWidth="1"/>
    <col min="3" max="3" width="57.85546875" style="18" customWidth="1"/>
    <col min="4" max="4" width="17.5703125" style="18" customWidth="1"/>
    <col min="5" max="5" width="93.5703125" style="18" bestFit="1" customWidth="1"/>
    <col min="6" max="16384" width="11.42578125" style="18"/>
  </cols>
  <sheetData>
    <row r="1" spans="1:5" ht="15.75" x14ac:dyDescent="0.25">
      <c r="A1" s="71" t="s">
        <v>81</v>
      </c>
    </row>
    <row r="2" spans="1:5" ht="15.75" thickBot="1" x14ac:dyDescent="0.3">
      <c r="E2" s="140"/>
    </row>
    <row r="3" spans="1:5" ht="24.6" customHeight="1" thickBot="1" x14ac:dyDescent="0.3">
      <c r="B3" s="226" t="s">
        <v>1</v>
      </c>
      <c r="C3" s="227"/>
      <c r="D3" s="141" t="s">
        <v>150</v>
      </c>
      <c r="E3" s="142"/>
    </row>
    <row r="4" spans="1:5" ht="24.6" customHeight="1" thickBot="1" x14ac:dyDescent="0.3">
      <c r="B4" s="143" t="s">
        <v>151</v>
      </c>
      <c r="C4" s="144" t="s">
        <v>152</v>
      </c>
      <c r="D4" s="165"/>
      <c r="E4" s="145"/>
    </row>
    <row r="5" spans="1:5" ht="24.6" customHeight="1" x14ac:dyDescent="0.25">
      <c r="B5" s="228" t="s">
        <v>153</v>
      </c>
      <c r="C5" s="144" t="s">
        <v>154</v>
      </c>
      <c r="D5" s="166"/>
      <c r="E5" s="145"/>
    </row>
    <row r="6" spans="1:5" ht="24.6" customHeight="1" thickBot="1" x14ac:dyDescent="0.3">
      <c r="B6" s="229"/>
      <c r="C6" s="146" t="s">
        <v>155</v>
      </c>
      <c r="D6" s="167"/>
      <c r="E6" s="145"/>
    </row>
    <row r="7" spans="1:5" ht="24.6" customHeight="1" x14ac:dyDescent="0.25">
      <c r="B7" s="230" t="s">
        <v>156</v>
      </c>
      <c r="C7" s="147" t="s">
        <v>190</v>
      </c>
      <c r="D7" s="168"/>
      <c r="E7" s="145"/>
    </row>
    <row r="8" spans="1:5" ht="24.6" customHeight="1" x14ac:dyDescent="0.25">
      <c r="B8" s="230"/>
      <c r="C8" s="148" t="s">
        <v>164</v>
      </c>
      <c r="D8" s="169"/>
      <c r="E8" s="145"/>
    </row>
    <row r="9" spans="1:5" ht="24.6" customHeight="1" x14ac:dyDescent="0.25">
      <c r="B9" s="230"/>
      <c r="C9" s="148" t="s">
        <v>74</v>
      </c>
      <c r="D9" s="169"/>
      <c r="E9" s="145"/>
    </row>
    <row r="10" spans="1:5" ht="24.6" customHeight="1" x14ac:dyDescent="0.25">
      <c r="B10" s="230"/>
      <c r="C10" s="148" t="s">
        <v>75</v>
      </c>
      <c r="D10" s="169"/>
      <c r="E10" s="145"/>
    </row>
    <row r="11" spans="1:5" ht="24.6" customHeight="1" x14ac:dyDescent="0.25">
      <c r="B11" s="230"/>
      <c r="C11" s="148" t="s">
        <v>61</v>
      </c>
      <c r="D11" s="169"/>
      <c r="E11" s="145"/>
    </row>
    <row r="12" spans="1:5" ht="24.6" customHeight="1" x14ac:dyDescent="0.25">
      <c r="B12" s="230"/>
      <c r="C12" s="148" t="s">
        <v>142</v>
      </c>
      <c r="D12" s="169"/>
      <c r="E12" s="145"/>
    </row>
    <row r="13" spans="1:5" ht="24.6" customHeight="1" x14ac:dyDescent="0.25">
      <c r="B13" s="230"/>
      <c r="C13" s="148" t="s">
        <v>88</v>
      </c>
      <c r="D13" s="169"/>
      <c r="E13" s="145"/>
    </row>
    <row r="14" spans="1:5" ht="24.6" customHeight="1" x14ac:dyDescent="0.25">
      <c r="B14" s="230"/>
      <c r="C14" s="149" t="s">
        <v>157</v>
      </c>
      <c r="D14" s="169"/>
      <c r="E14" s="145"/>
    </row>
    <row r="15" spans="1:5" ht="24.6" customHeight="1" thickBot="1" x14ac:dyDescent="0.3">
      <c r="B15" s="150"/>
      <c r="C15" s="151" t="s">
        <v>158</v>
      </c>
      <c r="D15" s="205">
        <f>SUM(D7:D14)</f>
        <v>0</v>
      </c>
      <c r="E15" s="145"/>
    </row>
    <row r="16" spans="1:5" ht="24.6" customHeight="1" thickBot="1" x14ac:dyDescent="0.3">
      <c r="B16" s="152" t="s">
        <v>159</v>
      </c>
      <c r="C16" s="153" t="s">
        <v>60</v>
      </c>
      <c r="D16" s="170"/>
      <c r="E16" s="145"/>
    </row>
    <row r="17" spans="1:5" ht="24.6" customHeight="1" thickBot="1" x14ac:dyDescent="0.3">
      <c r="B17" s="152" t="s">
        <v>160</v>
      </c>
      <c r="C17" s="153" t="s">
        <v>76</v>
      </c>
      <c r="D17" s="170"/>
      <c r="E17" s="145"/>
    </row>
    <row r="18" spans="1:5" ht="24.6" customHeight="1" thickBot="1" x14ac:dyDescent="0.3">
      <c r="B18" s="231" t="s">
        <v>161</v>
      </c>
      <c r="C18" s="232"/>
      <c r="D18" s="206">
        <f>D4+D5+D6+D15+D16+D17</f>
        <v>0</v>
      </c>
      <c r="E18" s="145"/>
    </row>
    <row r="19" spans="1:5" ht="39.75" customHeight="1" thickBot="1" x14ac:dyDescent="0.3">
      <c r="B19" s="171" t="s">
        <v>97</v>
      </c>
      <c r="C19" s="172" t="s">
        <v>162</v>
      </c>
      <c r="D19" s="173"/>
      <c r="E19" s="145"/>
    </row>
    <row r="20" spans="1:5" ht="24.6" customHeight="1" thickBot="1" x14ac:dyDescent="0.3">
      <c r="B20" s="233" t="s">
        <v>163</v>
      </c>
      <c r="C20" s="234"/>
      <c r="D20" s="207">
        <f>D18+D19</f>
        <v>0</v>
      </c>
      <c r="E20" s="145"/>
    </row>
    <row r="21" spans="1:5" ht="24.6" customHeight="1" x14ac:dyDescent="0.25">
      <c r="B21" s="154"/>
      <c r="C21" s="154"/>
      <c r="D21" s="155"/>
      <c r="E21" s="145"/>
    </row>
    <row r="23" spans="1:5" ht="16.5" thickBot="1" x14ac:dyDescent="0.3">
      <c r="A23" s="71" t="s">
        <v>82</v>
      </c>
    </row>
    <row r="24" spans="1:5" ht="15.75" thickBot="1" x14ac:dyDescent="0.3">
      <c r="C24" s="224" t="s">
        <v>13</v>
      </c>
      <c r="D24" s="225"/>
      <c r="E24" s="141" t="s">
        <v>78</v>
      </c>
    </row>
    <row r="25" spans="1:5" ht="14.25" customHeight="1" x14ac:dyDescent="0.25">
      <c r="C25" s="157" t="s">
        <v>138</v>
      </c>
      <c r="D25" s="158"/>
      <c r="E25" s="87"/>
    </row>
    <row r="26" spans="1:5" x14ac:dyDescent="0.25">
      <c r="C26" s="159" t="s">
        <v>10</v>
      </c>
      <c r="D26" s="160"/>
      <c r="E26" s="88"/>
    </row>
    <row r="27" spans="1:5" x14ac:dyDescent="0.25">
      <c r="C27" s="159" t="s">
        <v>94</v>
      </c>
      <c r="D27" s="160"/>
      <c r="E27" s="88"/>
    </row>
    <row r="28" spans="1:5" x14ac:dyDescent="0.25">
      <c r="C28" s="159" t="s">
        <v>96</v>
      </c>
      <c r="D28" s="160"/>
      <c r="E28" s="88"/>
    </row>
    <row r="29" spans="1:5" x14ac:dyDescent="0.25">
      <c r="C29" s="159" t="s">
        <v>87</v>
      </c>
      <c r="D29" s="160"/>
      <c r="E29" s="163" t="s">
        <v>85</v>
      </c>
    </row>
    <row r="30" spans="1:5" x14ac:dyDescent="0.25">
      <c r="C30" s="159" t="s">
        <v>84</v>
      </c>
      <c r="D30" s="160"/>
      <c r="E30" s="163" t="s">
        <v>86</v>
      </c>
    </row>
    <row r="31" spans="1:5" ht="15.75" thickBot="1" x14ac:dyDescent="0.3">
      <c r="C31" s="161" t="s">
        <v>11</v>
      </c>
      <c r="D31" s="162"/>
      <c r="E31" s="164" t="s">
        <v>79</v>
      </c>
    </row>
    <row r="32" spans="1:5" x14ac:dyDescent="0.25">
      <c r="B32" s="156" t="s">
        <v>12</v>
      </c>
      <c r="C32" s="91"/>
    </row>
    <row r="33" spans="2:3" x14ac:dyDescent="0.25">
      <c r="B33" s="156" t="s">
        <v>77</v>
      </c>
      <c r="C33" s="91"/>
    </row>
    <row r="34" spans="2:3" x14ac:dyDescent="0.25">
      <c r="B34" s="156" t="s">
        <v>83</v>
      </c>
      <c r="C34" s="91"/>
    </row>
  </sheetData>
  <mergeCells count="6">
    <mergeCell ref="C24:D24"/>
    <mergeCell ref="B3:C3"/>
    <mergeCell ref="B5:B6"/>
    <mergeCell ref="B7:B14"/>
    <mergeCell ref="B18:C18"/>
    <mergeCell ref="B20:C20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rgb="FFFF5050"/>
  </sheetPr>
  <dimension ref="A1:N18"/>
  <sheetViews>
    <sheetView zoomScale="110" zoomScaleNormal="110" workbookViewId="0">
      <selection activeCell="E14" sqref="E14"/>
    </sheetView>
  </sheetViews>
  <sheetFormatPr baseColWidth="10" defaultRowHeight="15" x14ac:dyDescent="0.25"/>
  <cols>
    <col min="1" max="1" width="7.5703125" style="6" customWidth="1"/>
    <col min="2" max="2" width="10.5703125" style="6" customWidth="1"/>
    <col min="3" max="3" width="10.42578125" style="6" customWidth="1"/>
    <col min="4" max="4" width="11.42578125" style="6" customWidth="1"/>
    <col min="5" max="5" width="11.5703125" style="6" customWidth="1"/>
    <col min="6" max="6" width="13" customWidth="1"/>
    <col min="8" max="8" width="14.7109375" customWidth="1"/>
    <col min="10" max="10" width="3.5703125" customWidth="1"/>
    <col min="11" max="11" width="14.42578125" customWidth="1"/>
  </cols>
  <sheetData>
    <row r="1" spans="1:14" ht="15.75" x14ac:dyDescent="0.25">
      <c r="A1" s="7" t="s">
        <v>186</v>
      </c>
    </row>
    <row r="2" spans="1:14" ht="15.75" thickBot="1" x14ac:dyDescent="0.3">
      <c r="K2" s="36" t="s">
        <v>144</v>
      </c>
    </row>
    <row r="3" spans="1:14" ht="90.75" thickBot="1" x14ac:dyDescent="0.3">
      <c r="A3" s="25" t="s">
        <v>0</v>
      </c>
      <c r="B3" s="26" t="s">
        <v>67</v>
      </c>
      <c r="C3" s="26" t="s">
        <v>143</v>
      </c>
      <c r="D3" s="27" t="s">
        <v>148</v>
      </c>
      <c r="E3" s="26" t="s">
        <v>141</v>
      </c>
      <c r="F3" s="27" t="s">
        <v>149</v>
      </c>
      <c r="H3" s="22" t="s">
        <v>131</v>
      </c>
      <c r="I3" s="28"/>
      <c r="K3" s="21" t="s">
        <v>146</v>
      </c>
      <c r="L3" s="28"/>
    </row>
    <row r="4" spans="1:14" ht="14.85" customHeight="1" x14ac:dyDescent="0.25">
      <c r="A4" s="23">
        <v>0</v>
      </c>
      <c r="B4" s="24"/>
      <c r="C4" s="24"/>
      <c r="D4" s="24"/>
      <c r="E4" s="24"/>
      <c r="F4" s="24"/>
      <c r="I4" s="30"/>
      <c r="J4" s="30"/>
      <c r="L4" s="30"/>
      <c r="M4" s="30"/>
      <c r="N4" s="30"/>
    </row>
    <row r="5" spans="1:14" ht="15.75" thickBot="1" x14ac:dyDescent="0.3">
      <c r="A5" s="4">
        <v>0.05</v>
      </c>
      <c r="B5" s="5"/>
      <c r="C5" s="5"/>
      <c r="D5" s="5"/>
      <c r="E5" s="5"/>
      <c r="F5" s="5"/>
      <c r="I5" s="30"/>
      <c r="J5" s="35"/>
      <c r="K5" s="35"/>
      <c r="L5" s="31"/>
      <c r="M5" s="31"/>
      <c r="N5" s="30"/>
    </row>
    <row r="6" spans="1:14" x14ac:dyDescent="0.25">
      <c r="A6" s="4">
        <v>0.1</v>
      </c>
      <c r="B6" s="5"/>
      <c r="C6" s="5"/>
      <c r="D6" s="5"/>
      <c r="E6" s="5"/>
      <c r="F6" s="5"/>
      <c r="H6" s="235" t="s">
        <v>132</v>
      </c>
      <c r="I6" s="238"/>
      <c r="J6" s="30"/>
      <c r="K6" s="241" t="s">
        <v>147</v>
      </c>
      <c r="L6" s="238"/>
      <c r="M6" s="30"/>
      <c r="N6" s="30"/>
    </row>
    <row r="7" spans="1:14" x14ac:dyDescent="0.25">
      <c r="A7" s="4">
        <v>0.15</v>
      </c>
      <c r="B7" s="5"/>
      <c r="C7" s="5"/>
      <c r="D7" s="5"/>
      <c r="E7" s="5"/>
      <c r="F7" s="5"/>
      <c r="H7" s="236"/>
      <c r="I7" s="239"/>
      <c r="J7" s="30"/>
      <c r="K7" s="242"/>
      <c r="L7" s="239"/>
      <c r="M7" s="30"/>
      <c r="N7" s="30"/>
    </row>
    <row r="8" spans="1:14" x14ac:dyDescent="0.25">
      <c r="A8" s="4">
        <v>0.2</v>
      </c>
      <c r="B8" s="5"/>
      <c r="C8" s="5"/>
      <c r="D8" s="5"/>
      <c r="E8" s="5"/>
      <c r="F8" s="5"/>
      <c r="H8" s="236"/>
      <c r="I8" s="239"/>
      <c r="K8" s="242"/>
      <c r="L8" s="239"/>
    </row>
    <row r="9" spans="1:14" x14ac:dyDescent="0.25">
      <c r="A9" s="4">
        <v>0.25</v>
      </c>
      <c r="B9" s="5"/>
      <c r="C9" s="5"/>
      <c r="D9" s="5"/>
      <c r="E9" s="5"/>
      <c r="F9" s="5"/>
      <c r="H9" s="236"/>
      <c r="I9" s="239"/>
      <c r="K9" s="242"/>
      <c r="L9" s="239"/>
    </row>
    <row r="10" spans="1:14" x14ac:dyDescent="0.25">
      <c r="A10" s="4">
        <v>0.3</v>
      </c>
      <c r="B10" s="5"/>
      <c r="C10" s="5"/>
      <c r="D10" s="5"/>
      <c r="E10" s="5"/>
      <c r="F10" s="5"/>
      <c r="H10" s="236"/>
      <c r="I10" s="239"/>
      <c r="K10" s="242"/>
      <c r="L10" s="239"/>
    </row>
    <row r="11" spans="1:14" ht="15.75" thickBot="1" x14ac:dyDescent="0.3">
      <c r="A11" s="4">
        <v>0.35</v>
      </c>
      <c r="B11" s="5"/>
      <c r="C11" s="5"/>
      <c r="D11" s="5"/>
      <c r="E11" s="5"/>
      <c r="F11" s="5"/>
      <c r="H11" s="237"/>
      <c r="I11" s="240"/>
      <c r="K11" s="243"/>
      <c r="L11" s="240"/>
    </row>
    <row r="12" spans="1:14" x14ac:dyDescent="0.25">
      <c r="A12" s="4">
        <v>0.4</v>
      </c>
      <c r="B12" s="5"/>
      <c r="C12" s="5"/>
      <c r="D12" s="5"/>
      <c r="E12" s="5"/>
      <c r="F12" s="5"/>
      <c r="K12" s="37" t="s">
        <v>145</v>
      </c>
    </row>
    <row r="13" spans="1:14" x14ac:dyDescent="0.25">
      <c r="A13" s="4">
        <v>0.45</v>
      </c>
      <c r="B13" s="5"/>
      <c r="C13" s="5"/>
      <c r="D13" s="5"/>
      <c r="E13" s="5"/>
      <c r="F13" s="5"/>
    </row>
    <row r="14" spans="1:14" x14ac:dyDescent="0.25">
      <c r="A14" s="4">
        <v>0.5</v>
      </c>
      <c r="B14" s="5"/>
      <c r="C14" s="5"/>
      <c r="D14" s="5"/>
      <c r="E14" s="5"/>
      <c r="F14" s="5"/>
    </row>
    <row r="15" spans="1:14" x14ac:dyDescent="0.25">
      <c r="A15" s="4">
        <v>0.55000000000000004</v>
      </c>
      <c r="B15" s="5"/>
      <c r="C15" s="5"/>
      <c r="D15" s="5"/>
      <c r="E15" s="5"/>
      <c r="F15" s="5"/>
    </row>
    <row r="16" spans="1:14" s="19" customFormat="1" x14ac:dyDescent="0.25">
      <c r="A16" s="4">
        <v>0.6</v>
      </c>
      <c r="B16" s="5"/>
      <c r="C16" s="5"/>
      <c r="D16" s="5"/>
      <c r="E16" s="5"/>
      <c r="F16" s="5"/>
    </row>
    <row r="17" spans="1:6" x14ac:dyDescent="0.25">
      <c r="A17" s="4">
        <v>0.65</v>
      </c>
      <c r="B17" s="5"/>
      <c r="C17" s="5"/>
      <c r="D17" s="5"/>
      <c r="E17" s="5"/>
      <c r="F17" s="5"/>
    </row>
    <row r="18" spans="1:6" ht="14.1" customHeight="1" x14ac:dyDescent="0.25">
      <c r="A18" s="16"/>
    </row>
  </sheetData>
  <mergeCells count="4">
    <mergeCell ref="H6:H11"/>
    <mergeCell ref="I6:I11"/>
    <mergeCell ref="K6:K11"/>
    <mergeCell ref="L6:L11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rgb="FFFF5050"/>
  </sheetPr>
  <dimension ref="A1:E20"/>
  <sheetViews>
    <sheetView zoomScale="110" zoomScaleNormal="110" workbookViewId="0">
      <selection activeCell="C22" sqref="C22"/>
    </sheetView>
  </sheetViews>
  <sheetFormatPr baseColWidth="10" defaultRowHeight="15" x14ac:dyDescent="0.25"/>
  <cols>
    <col min="1" max="1" width="78.28515625" customWidth="1"/>
    <col min="2" max="5" width="20.5703125" customWidth="1"/>
  </cols>
  <sheetData>
    <row r="1" spans="1:5" ht="15.75" x14ac:dyDescent="0.25">
      <c r="A1" s="7" t="s">
        <v>9</v>
      </c>
      <c r="B1" s="8"/>
    </row>
    <row r="2" spans="1:5" x14ac:dyDescent="0.25">
      <c r="A2" s="46" t="s">
        <v>139</v>
      </c>
    </row>
    <row r="3" spans="1:5" s="20" customFormat="1" x14ac:dyDescent="0.25">
      <c r="A3" s="17"/>
    </row>
    <row r="4" spans="1:5" ht="15.75" thickBot="1" x14ac:dyDescent="0.3"/>
    <row r="5" spans="1:5" ht="15.75" thickBot="1" x14ac:dyDescent="0.3">
      <c r="A5" s="1" t="s">
        <v>4</v>
      </c>
      <c r="B5" s="47">
        <v>1</v>
      </c>
      <c r="C5" s="47">
        <v>2</v>
      </c>
      <c r="D5" s="47" t="s">
        <v>5</v>
      </c>
      <c r="E5" s="47">
        <v>20</v>
      </c>
    </row>
    <row r="6" spans="1:5" x14ac:dyDescent="0.25">
      <c r="A6" s="12" t="s">
        <v>15</v>
      </c>
      <c r="B6" s="12"/>
      <c r="C6" s="12"/>
      <c r="D6" s="12"/>
      <c r="E6" s="12"/>
    </row>
    <row r="7" spans="1:5" ht="30.75" thickBot="1" x14ac:dyDescent="0.3">
      <c r="A7" s="15" t="s">
        <v>127</v>
      </c>
      <c r="B7" s="15"/>
      <c r="C7" s="15"/>
      <c r="D7" s="15"/>
      <c r="E7" s="15"/>
    </row>
    <row r="8" spans="1:5" x14ac:dyDescent="0.25">
      <c r="A8" s="12" t="s">
        <v>16</v>
      </c>
      <c r="B8" s="12"/>
      <c r="C8" s="12"/>
      <c r="D8" s="12"/>
      <c r="E8" s="12"/>
    </row>
    <row r="9" spans="1:5" ht="30" x14ac:dyDescent="0.25">
      <c r="A9" s="49" t="s">
        <v>17</v>
      </c>
      <c r="B9" s="13"/>
      <c r="C9" s="13"/>
      <c r="D9" s="13"/>
      <c r="E9" s="13"/>
    </row>
    <row r="10" spans="1:5" x14ac:dyDescent="0.25">
      <c r="A10" s="13" t="s">
        <v>18</v>
      </c>
      <c r="B10" s="13"/>
      <c r="C10" s="13"/>
      <c r="D10" s="13"/>
      <c r="E10" s="13"/>
    </row>
    <row r="11" spans="1:5" x14ac:dyDescent="0.25">
      <c r="A11" s="13" t="s">
        <v>19</v>
      </c>
      <c r="B11" s="13"/>
      <c r="C11" s="13"/>
      <c r="D11" s="13"/>
      <c r="E11" s="13"/>
    </row>
    <row r="12" spans="1:5" ht="15.75" thickBot="1" x14ac:dyDescent="0.3">
      <c r="A12" s="2"/>
      <c r="B12" s="2"/>
      <c r="C12" s="2"/>
      <c r="D12" s="2"/>
      <c r="E12" s="2"/>
    </row>
    <row r="13" spans="1:5" x14ac:dyDescent="0.25">
      <c r="A13" s="12" t="s">
        <v>20</v>
      </c>
      <c r="B13" s="12"/>
      <c r="C13" s="12"/>
      <c r="D13" s="12"/>
      <c r="E13" s="12"/>
    </row>
    <row r="14" spans="1:5" x14ac:dyDescent="0.25">
      <c r="A14" s="13" t="s">
        <v>21</v>
      </c>
      <c r="B14" s="13"/>
      <c r="C14" s="13"/>
      <c r="D14" s="13"/>
      <c r="E14" s="13"/>
    </row>
    <row r="15" spans="1:5" s="20" customFormat="1" x14ac:dyDescent="0.25">
      <c r="A15" s="34" t="s">
        <v>128</v>
      </c>
      <c r="B15" s="34"/>
      <c r="C15" s="34"/>
      <c r="D15" s="34"/>
      <c r="E15" s="34"/>
    </row>
    <row r="16" spans="1:5" x14ac:dyDescent="0.25">
      <c r="A16" s="13" t="s">
        <v>22</v>
      </c>
      <c r="B16" s="13"/>
      <c r="C16" s="13"/>
      <c r="D16" s="13"/>
      <c r="E16" s="13"/>
    </row>
    <row r="17" spans="1:5" x14ac:dyDescent="0.25">
      <c r="A17" s="13" t="s">
        <v>23</v>
      </c>
      <c r="B17" s="13"/>
      <c r="C17" s="13"/>
      <c r="D17" s="13"/>
      <c r="E17" s="13"/>
    </row>
    <row r="18" spans="1:5" x14ac:dyDescent="0.25">
      <c r="A18" s="13" t="s">
        <v>24</v>
      </c>
      <c r="B18" s="13"/>
      <c r="C18" s="13"/>
      <c r="D18" s="13"/>
      <c r="E18" s="13"/>
    </row>
    <row r="19" spans="1:5" ht="15.75" thickBot="1" x14ac:dyDescent="0.3">
      <c r="A19" s="14"/>
      <c r="B19" s="14"/>
      <c r="C19" s="14"/>
      <c r="D19" s="14"/>
      <c r="E19" s="14"/>
    </row>
    <row r="20" spans="1:5" ht="15.75" thickBot="1" x14ac:dyDescent="0.3">
      <c r="A20" s="3" t="s">
        <v>14</v>
      </c>
      <c r="B20" s="48">
        <v>0</v>
      </c>
      <c r="C20" s="48">
        <v>0</v>
      </c>
      <c r="D20" s="48">
        <v>0</v>
      </c>
      <c r="E20" s="48">
        <v>0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workbookViewId="0">
      <selection activeCell="F11" sqref="F5:F11"/>
    </sheetView>
  </sheetViews>
  <sheetFormatPr baseColWidth="10" defaultRowHeight="15" x14ac:dyDescent="0.25"/>
  <cols>
    <col min="1" max="1" width="26.85546875" customWidth="1"/>
    <col min="5" max="5" width="15.7109375" bestFit="1" customWidth="1"/>
    <col min="8" max="8" width="14" bestFit="1" customWidth="1"/>
  </cols>
  <sheetData>
    <row r="1" spans="1:8" ht="15.75" x14ac:dyDescent="0.25">
      <c r="A1" s="7" t="s">
        <v>167</v>
      </c>
    </row>
    <row r="3" spans="1:8" x14ac:dyDescent="0.25">
      <c r="A3" t="s">
        <v>168</v>
      </c>
    </row>
    <row r="4" spans="1:8" x14ac:dyDescent="0.25">
      <c r="A4" s="18"/>
    </row>
    <row r="5" spans="1:8" x14ac:dyDescent="0.25">
      <c r="A5" s="29" t="s">
        <v>39</v>
      </c>
      <c r="C5" s="20" t="s">
        <v>56</v>
      </c>
      <c r="E5" s="18" t="s">
        <v>125</v>
      </c>
      <c r="F5" s="50" t="s">
        <v>27</v>
      </c>
      <c r="G5" s="18" t="s">
        <v>47</v>
      </c>
      <c r="H5" s="29" t="s">
        <v>33</v>
      </c>
    </row>
    <row r="6" spans="1:8" x14ac:dyDescent="0.25">
      <c r="A6" s="29" t="s">
        <v>40</v>
      </c>
      <c r="C6" s="20" t="s">
        <v>54</v>
      </c>
      <c r="E6" s="18" t="s">
        <v>126</v>
      </c>
      <c r="F6" s="50" t="s">
        <v>28</v>
      </c>
      <c r="G6" s="18" t="s">
        <v>48</v>
      </c>
      <c r="H6" s="29" t="s">
        <v>34</v>
      </c>
    </row>
    <row r="7" spans="1:8" x14ac:dyDescent="0.25">
      <c r="A7" s="29" t="s">
        <v>41</v>
      </c>
      <c r="C7" s="20" t="s">
        <v>55</v>
      </c>
      <c r="E7" s="18" t="s">
        <v>91</v>
      </c>
      <c r="F7" s="50" t="s">
        <v>29</v>
      </c>
      <c r="G7" s="18" t="s">
        <v>49</v>
      </c>
      <c r="H7" s="18" t="s">
        <v>35</v>
      </c>
    </row>
    <row r="8" spans="1:8" x14ac:dyDescent="0.25">
      <c r="A8" s="29" t="s">
        <v>101</v>
      </c>
      <c r="C8" s="20" t="s">
        <v>64</v>
      </c>
      <c r="E8" s="18" t="s">
        <v>92</v>
      </c>
      <c r="F8" s="50" t="s">
        <v>30</v>
      </c>
      <c r="G8" s="18" t="s">
        <v>51</v>
      </c>
    </row>
    <row r="9" spans="1:8" x14ac:dyDescent="0.25">
      <c r="A9" s="29" t="s">
        <v>105</v>
      </c>
      <c r="C9" s="20"/>
      <c r="F9" s="50" t="s">
        <v>31</v>
      </c>
      <c r="G9" s="18" t="s">
        <v>129</v>
      </c>
    </row>
    <row r="10" spans="1:8" x14ac:dyDescent="0.25">
      <c r="A10" s="29" t="s">
        <v>120</v>
      </c>
      <c r="F10" s="50" t="s">
        <v>62</v>
      </c>
      <c r="G10" s="29" t="s">
        <v>50</v>
      </c>
    </row>
    <row r="11" spans="1:8" x14ac:dyDescent="0.25">
      <c r="A11" s="18"/>
      <c r="F11" s="50" t="s">
        <v>117</v>
      </c>
      <c r="G11" s="29" t="s">
        <v>69</v>
      </c>
    </row>
    <row r="12" spans="1:8" x14ac:dyDescent="0.25">
      <c r="F12" s="50"/>
      <c r="G12" s="29" t="s">
        <v>70</v>
      </c>
    </row>
    <row r="13" spans="1:8" x14ac:dyDescent="0.25">
      <c r="A13" s="18"/>
      <c r="G13" s="29" t="s">
        <v>71</v>
      </c>
    </row>
    <row r="14" spans="1:8" x14ac:dyDescent="0.25">
      <c r="A14" s="18"/>
      <c r="G14" s="2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Accueil</vt:lpstr>
      <vt:lpstr>Tableau 1 Besoins</vt:lpstr>
      <vt:lpstr>Tableau 2 Installation</vt:lpstr>
      <vt:lpstr>Tableau 3 Production</vt:lpstr>
      <vt:lpstr>Tableau 4 CAPEX OPEX</vt:lpstr>
      <vt:lpstr>Tableau 5 Impact subvention</vt:lpstr>
      <vt:lpstr>Tableau 6 Données financières</vt:lpstr>
      <vt:lpstr>Paramètres</vt:lpstr>
      <vt:lpstr>Liste_Besoins</vt:lpstr>
      <vt:lpstr>Liste_Substitution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THOUIN Simon</dc:creator>
  <cp:lastModifiedBy>MACAIRE Michaël</cp:lastModifiedBy>
  <dcterms:created xsi:type="dcterms:W3CDTF">2016-10-17T15:51:36Z</dcterms:created>
  <dcterms:modified xsi:type="dcterms:W3CDTF">2022-03-25T11:10:09Z</dcterms:modified>
</cp:coreProperties>
</file>